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omments5.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6.xml" ContentType="application/vnd.openxmlformats-officedocument.spreadsheetml.comments+xml"/>
  <Override PartName="/xl/drawings/drawing12.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mc:AlternateContent xmlns:mc="http://schemas.openxmlformats.org/markup-compatibility/2006">
    <mc:Choice Requires="x15">
      <x15ac:absPath xmlns:x15ac="http://schemas.microsoft.com/office/spreadsheetml/2010/11/ac" url="C:\Users\BORIS VALENCIA\Desktop\Junio 2020\15-06-2020\"/>
    </mc:Choice>
  </mc:AlternateContent>
  <bookViews>
    <workbookView xWindow="0" yWindow="0" windowWidth="17130" windowHeight="7620" tabRatio="757" firstSheet="10" activeTab="13"/>
  </bookViews>
  <sheets>
    <sheet name="INDICADORES 2020" sheetId="14" r:id="rId1"/>
    <sheet name="Indicadores Operaciones" sheetId="15" r:id="rId2"/>
    <sheet name="Indicadores SSGG" sheetId="3" r:id="rId3"/>
    <sheet name="Indicadores Adquisiciones" sheetId="4" r:id="rId4"/>
    <sheet name="Indicadores Gestión de Bienes " sheetId="5" r:id="rId5"/>
    <sheet name="Indicadores Talento Humano" sheetId="9" r:id="rId6"/>
    <sheet name="Indicadores Financieros" sheetId="11" r:id="rId7"/>
    <sheet name="Indicadores Planificación" sheetId="7" r:id="rId8"/>
    <sheet name="Indicadores Jurídico" sheetId="12" r:id="rId9"/>
    <sheet name="Indicadores Desarrolo. E" sheetId="10" r:id="rId10"/>
    <sheet name="Indicadores M-E" sheetId="13" r:id="rId11"/>
    <sheet name="Indicadores AMBIENTE" sheetId="18" r:id="rId12"/>
    <sheet name="RESUMEN" sheetId="16" r:id="rId13"/>
    <sheet name="RESULTADOS DEL SEGUIMIENTO" sheetId="22" r:id="rId14"/>
    <sheet name="POA GESTIÓN" sheetId="19" r:id="rId15"/>
    <sheet name="METAS ESTRATËGICAS" sheetId="20" r:id="rId16"/>
    <sheet name="Objetivos Operativos" sheetId="21" r:id="rId17"/>
  </sheets>
  <externalReferences>
    <externalReference r:id="rId18"/>
  </externalReferences>
  <definedNames>
    <definedName name="_Toc483232667" localSheetId="4">'Indicadores Gestión de Bienes '!$H$8</definedName>
    <definedName name="_Toc483232671" localSheetId="4">'Indicadores Gestión de Bienes '!$H$9</definedName>
    <definedName name="_xlnm.Print_Area" localSheetId="10">'Indicadores M-E'!$D$2:$AK$23</definedName>
    <definedName name="_xlnm.Print_Titles" localSheetId="10">'Indicadores M-E'!$2:$6</definedName>
  </definedNames>
  <calcPr calcId="162913"/>
</workbook>
</file>

<file path=xl/calcChain.xml><?xml version="1.0" encoding="utf-8"?>
<calcChain xmlns="http://schemas.openxmlformats.org/spreadsheetml/2006/main">
  <c r="M49" i="22" l="1"/>
  <c r="H40" i="22"/>
  <c r="U39" i="22"/>
  <c r="T39" i="22"/>
  <c r="Q39" i="22"/>
  <c r="P39" i="22"/>
  <c r="M39" i="22"/>
  <c r="L39" i="22"/>
  <c r="U38" i="22"/>
  <c r="T38" i="22"/>
  <c r="Q38" i="22"/>
  <c r="P38" i="22"/>
  <c r="M38" i="22"/>
  <c r="L38" i="22"/>
  <c r="M37" i="22"/>
  <c r="L37" i="22"/>
  <c r="U36" i="22"/>
  <c r="T36" i="22"/>
  <c r="Q36" i="22"/>
  <c r="P36" i="22"/>
  <c r="M36" i="22"/>
  <c r="L36" i="22"/>
  <c r="Q35" i="22"/>
  <c r="P35" i="22"/>
  <c r="M35" i="22"/>
  <c r="L35" i="22"/>
  <c r="M34" i="22"/>
  <c r="L34" i="22"/>
  <c r="Q33" i="22"/>
  <c r="P33" i="22"/>
  <c r="M33" i="22"/>
  <c r="L33" i="22"/>
  <c r="Q32" i="22"/>
  <c r="P32" i="22"/>
  <c r="Q31" i="22"/>
  <c r="P31" i="22"/>
  <c r="M31" i="22"/>
  <c r="L31" i="22"/>
  <c r="Q30" i="22"/>
  <c r="P30" i="22"/>
  <c r="M30" i="22"/>
  <c r="L30" i="22"/>
  <c r="Q29" i="22"/>
  <c r="P29" i="22"/>
  <c r="M29" i="22"/>
  <c r="L29" i="22"/>
  <c r="Q28" i="22"/>
  <c r="P28" i="22"/>
  <c r="M28" i="22"/>
  <c r="L28" i="22"/>
  <c r="Q27" i="22"/>
  <c r="P27" i="22"/>
  <c r="M27" i="22"/>
  <c r="L27" i="22"/>
  <c r="Q26" i="22"/>
  <c r="P26" i="22"/>
  <c r="Q25" i="22"/>
  <c r="P25" i="22"/>
  <c r="Q24" i="22"/>
  <c r="P24" i="22"/>
  <c r="M24" i="22"/>
  <c r="L24" i="22"/>
  <c r="Q23" i="22"/>
  <c r="P23" i="22"/>
  <c r="M23" i="22"/>
  <c r="L23" i="22"/>
  <c r="Q22" i="22"/>
  <c r="P22" i="22"/>
  <c r="M22" i="22"/>
  <c r="L22" i="22"/>
  <c r="Q21" i="22"/>
  <c r="P21" i="22"/>
  <c r="U20" i="22"/>
  <c r="U19" i="22"/>
  <c r="T19" i="22"/>
  <c r="Q19" i="22"/>
  <c r="P19" i="22"/>
  <c r="M19" i="22"/>
  <c r="L19" i="22"/>
  <c r="U18" i="22"/>
  <c r="T18" i="22"/>
  <c r="Q18" i="22"/>
  <c r="P18" i="22"/>
  <c r="M18" i="22"/>
  <c r="L18" i="22"/>
  <c r="U17" i="22"/>
  <c r="T17" i="22"/>
  <c r="Q17" i="22"/>
  <c r="P17" i="22"/>
  <c r="M17" i="22"/>
  <c r="L17" i="22"/>
  <c r="U16" i="22"/>
  <c r="T16" i="22"/>
  <c r="Q16" i="22"/>
  <c r="P16" i="22"/>
  <c r="M16" i="22"/>
  <c r="L16" i="22"/>
  <c r="Q15" i="22"/>
  <c r="P15" i="22"/>
  <c r="S14" i="22"/>
  <c r="U14" i="22" s="1"/>
  <c r="Q14" i="22"/>
  <c r="M14" i="22"/>
  <c r="L14" i="22"/>
  <c r="Q13" i="22"/>
  <c r="P13" i="22"/>
  <c r="M13" i="22"/>
  <c r="L13" i="22"/>
  <c r="U12" i="22"/>
  <c r="S12" i="22"/>
  <c r="T12" i="22" s="1"/>
  <c r="Q12" i="22"/>
  <c r="P12" i="22"/>
  <c r="O12" i="22"/>
  <c r="K12" i="22"/>
  <c r="M12" i="22" s="1"/>
  <c r="S11" i="22"/>
  <c r="U11" i="22" s="1"/>
  <c r="Q11" i="22"/>
  <c r="O11" i="22"/>
  <c r="P11" i="22" s="1"/>
  <c r="M11" i="22"/>
  <c r="L11" i="22"/>
  <c r="K11" i="22"/>
  <c r="S10" i="22"/>
  <c r="T10" i="22" s="1"/>
  <c r="O10" i="22"/>
  <c r="Q10" i="22" s="1"/>
  <c r="M10" i="22"/>
  <c r="K10" i="22"/>
  <c r="L10" i="22" s="1"/>
  <c r="U9" i="22"/>
  <c r="T9" i="22"/>
  <c r="S9" i="22"/>
  <c r="O9" i="22"/>
  <c r="Q9" i="22" s="1"/>
  <c r="K9" i="22"/>
  <c r="M9" i="22" s="1"/>
  <c r="Q8" i="22"/>
  <c r="O8" i="22"/>
  <c r="P8" i="22" s="1"/>
  <c r="M8" i="22"/>
  <c r="L8" i="22"/>
  <c r="K8" i="22"/>
  <c r="S7" i="22"/>
  <c r="U7" i="22" s="1"/>
  <c r="O7" i="22"/>
  <c r="P14" i="22" s="1"/>
  <c r="M7" i="22"/>
  <c r="M40" i="22" s="1"/>
  <c r="K7" i="22"/>
  <c r="L7" i="22" s="1"/>
  <c r="Q6" i="22"/>
  <c r="P6" i="22"/>
  <c r="U40" i="22" l="1"/>
  <c r="M42" i="22"/>
  <c r="P9" i="22"/>
  <c r="M41" i="22"/>
  <c r="T7" i="22"/>
  <c r="L12" i="22"/>
  <c r="P7" i="22"/>
  <c r="L9" i="22"/>
  <c r="U10" i="22"/>
  <c r="U41" i="22" s="1"/>
  <c r="T11" i="22"/>
  <c r="T14" i="22"/>
  <c r="P10" i="22"/>
  <c r="Q7" i="22"/>
  <c r="Q40" i="22" s="1"/>
  <c r="I48" i="22" s="1"/>
  <c r="U42" i="22" l="1"/>
  <c r="Q41" i="22"/>
  <c r="I49" i="22" s="1"/>
  <c r="I51" i="22" s="1"/>
  <c r="Q42" i="22"/>
  <c r="I50" i="22" s="1"/>
  <c r="K104" i="20" l="1"/>
  <c r="L103" i="20"/>
  <c r="N102" i="20"/>
  <c r="U101" i="20"/>
  <c r="T99" i="20"/>
  <c r="Q99" i="20"/>
  <c r="Q100" i="20" s="1"/>
  <c r="N99" i="20"/>
  <c r="N100" i="20" s="1"/>
  <c r="K99" i="20"/>
  <c r="U98" i="20"/>
  <c r="T100" i="20" l="1"/>
  <c r="H60" i="16" l="1"/>
  <c r="G60" i="16"/>
  <c r="F60" i="16"/>
  <c r="E60" i="16"/>
  <c r="D60" i="16"/>
  <c r="H51" i="16"/>
  <c r="G51" i="16"/>
  <c r="F51" i="16"/>
  <c r="E51" i="16"/>
  <c r="D51" i="16"/>
  <c r="H40" i="16"/>
  <c r="G40" i="16"/>
  <c r="F40" i="16"/>
  <c r="E40" i="16"/>
  <c r="D40" i="16"/>
  <c r="H34" i="16"/>
  <c r="G34" i="16"/>
  <c r="F34" i="16"/>
  <c r="E34" i="16"/>
  <c r="D34" i="16"/>
  <c r="H22" i="16"/>
  <c r="G22" i="16"/>
  <c r="F22" i="16"/>
  <c r="E22" i="16"/>
  <c r="D22" i="16"/>
  <c r="D64" i="16" l="1"/>
  <c r="E64" i="16" s="1"/>
  <c r="D63" i="16"/>
  <c r="E63" i="16" s="1"/>
  <c r="D62" i="16"/>
  <c r="E62" i="16" s="1"/>
  <c r="AB10" i="15"/>
  <c r="AC10" i="15"/>
  <c r="AB11" i="15"/>
  <c r="AC11" i="15"/>
  <c r="AB12" i="15"/>
  <c r="AC12" i="15"/>
  <c r="AB13" i="15"/>
  <c r="AC13" i="15"/>
  <c r="AB14" i="15"/>
  <c r="AC14" i="15"/>
  <c r="AB15" i="15"/>
  <c r="AC15" i="15"/>
  <c r="AB16" i="15"/>
  <c r="AC16" i="15"/>
  <c r="AB17" i="15"/>
  <c r="AC17" i="15"/>
  <c r="AB18" i="15"/>
  <c r="AC18" i="15"/>
  <c r="AB19" i="15"/>
  <c r="AC19" i="15"/>
  <c r="AB20" i="15"/>
  <c r="AC20" i="15"/>
  <c r="AB21" i="15"/>
  <c r="AC21" i="15"/>
  <c r="AB22" i="15"/>
  <c r="AC22" i="15"/>
  <c r="AB23" i="15"/>
  <c r="AC23" i="15"/>
  <c r="AB24" i="15"/>
  <c r="AC24" i="15"/>
  <c r="AB25" i="15"/>
  <c r="AC25" i="15"/>
  <c r="AB26" i="15"/>
  <c r="AC26" i="15"/>
  <c r="AB28" i="15"/>
  <c r="AC28" i="15"/>
  <c r="AB29" i="15"/>
  <c r="AC29" i="15"/>
  <c r="AB30" i="15"/>
  <c r="AC30" i="15"/>
  <c r="AB31" i="15"/>
  <c r="AC31" i="15"/>
  <c r="AB32" i="15"/>
  <c r="AC32" i="15"/>
  <c r="AB33" i="15"/>
  <c r="AC33" i="15"/>
  <c r="AB34" i="15"/>
  <c r="AC34" i="15"/>
  <c r="AK26" i="11"/>
  <c r="AJ26" i="11"/>
  <c r="AG26" i="11"/>
  <c r="AF26" i="11"/>
  <c r="AC26" i="11"/>
  <c r="AB26" i="11"/>
  <c r="AK25" i="11"/>
  <c r="AJ25" i="11"/>
  <c r="AG25" i="11"/>
  <c r="AF25" i="11"/>
  <c r="AC25" i="11"/>
  <c r="AB25" i="11"/>
  <c r="AK24" i="11"/>
  <c r="AJ24" i="11"/>
  <c r="AG24" i="11"/>
  <c r="AF24" i="11"/>
  <c r="AC24" i="11"/>
  <c r="AB24" i="11"/>
  <c r="AK23" i="11"/>
  <c r="AJ23" i="11"/>
  <c r="AG23" i="11"/>
  <c r="AF23" i="11"/>
  <c r="AC23" i="11"/>
  <c r="AB23" i="11"/>
  <c r="AK25" i="7"/>
  <c r="AJ25" i="7"/>
  <c r="AK8" i="12" l="1"/>
  <c r="AJ8" i="12"/>
  <c r="AB50" i="9"/>
  <c r="AC50" i="9"/>
  <c r="AF50" i="9"/>
  <c r="AG50" i="9"/>
  <c r="AJ50" i="9"/>
  <c r="AK50" i="9"/>
  <c r="AN50" i="9"/>
  <c r="AO50" i="9"/>
  <c r="AR50" i="9"/>
  <c r="AS50" i="9"/>
  <c r="AV50" i="9"/>
  <c r="AW50" i="9"/>
  <c r="AZ50" i="9"/>
  <c r="BA50" i="9"/>
  <c r="BD50" i="9"/>
  <c r="BE50" i="9"/>
  <c r="BH50" i="9"/>
  <c r="BI50" i="9"/>
  <c r="BL50" i="9"/>
  <c r="BM50" i="9"/>
  <c r="BP50" i="9"/>
  <c r="BQ50" i="9"/>
  <c r="BT50" i="9"/>
  <c r="BU50" i="9"/>
  <c r="AG25" i="7" l="1"/>
  <c r="AF25" i="7"/>
  <c r="AG26" i="7"/>
  <c r="AF26" i="7"/>
  <c r="AB25" i="7"/>
  <c r="AB26" i="7"/>
  <c r="AC25" i="7"/>
  <c r="AC26" i="7"/>
  <c r="BU42" i="10" l="1"/>
  <c r="BT42" i="10"/>
  <c r="BQ42" i="10"/>
  <c r="BP42" i="10"/>
  <c r="BM42" i="10"/>
  <c r="BL42" i="10"/>
  <c r="BI42" i="10"/>
  <c r="BH42" i="10"/>
  <c r="BE42" i="10"/>
  <c r="BD42" i="10"/>
  <c r="BA42" i="10"/>
  <c r="AZ42" i="10"/>
  <c r="AW42" i="10"/>
  <c r="AV42" i="10"/>
  <c r="AS42" i="10"/>
  <c r="AR42" i="10"/>
  <c r="AO42" i="10"/>
  <c r="AN42" i="10"/>
  <c r="AK42" i="10"/>
  <c r="AJ42" i="10"/>
  <c r="AG42" i="10"/>
  <c r="AF42" i="10"/>
  <c r="AC42" i="10"/>
  <c r="AB42" i="10"/>
  <c r="AC9" i="12"/>
  <c r="AB9" i="12"/>
  <c r="AC8" i="12"/>
  <c r="AB8" i="12"/>
  <c r="AG9" i="12"/>
  <c r="AF9" i="12"/>
  <c r="AG8" i="12"/>
  <c r="AF8" i="12"/>
  <c r="AK7" i="12"/>
  <c r="AJ7" i="12"/>
  <c r="AG7" i="12"/>
  <c r="AF7" i="12"/>
  <c r="AC7" i="12"/>
  <c r="AB7" i="12"/>
  <c r="AI12" i="11"/>
  <c r="AI10" i="11"/>
  <c r="AI9" i="11"/>
  <c r="AI8" i="11"/>
  <c r="AI6" i="11"/>
  <c r="AE10" i="11"/>
  <c r="AE9" i="11"/>
  <c r="AE8" i="11"/>
  <c r="AE7" i="11"/>
  <c r="AA10" i="11"/>
  <c r="AA9" i="11"/>
  <c r="AA8" i="11"/>
  <c r="AK33" i="7" l="1"/>
  <c r="AJ33" i="7"/>
  <c r="AG33" i="7"/>
  <c r="AF33" i="7"/>
  <c r="AC33" i="7"/>
  <c r="AB33" i="7"/>
  <c r="AK32" i="7"/>
  <c r="AJ32" i="7"/>
  <c r="AG32" i="7"/>
  <c r="AF32" i="7"/>
  <c r="AC32" i="7"/>
  <c r="AB32" i="7"/>
  <c r="AK27" i="7"/>
  <c r="AJ27" i="7"/>
  <c r="AG27" i="7"/>
  <c r="AF27" i="7"/>
  <c r="AC27" i="7"/>
  <c r="AB27" i="7"/>
  <c r="BU20" i="13" l="1"/>
  <c r="BT20" i="13"/>
  <c r="BQ20" i="13"/>
  <c r="BP20" i="13"/>
  <c r="BM20" i="13"/>
  <c r="BL20" i="13"/>
  <c r="BI20" i="13"/>
  <c r="BH20" i="13"/>
  <c r="BE20" i="13"/>
  <c r="BD20" i="13"/>
  <c r="BA20" i="13"/>
  <c r="AZ20" i="13"/>
  <c r="AW20" i="13"/>
  <c r="AV20" i="13"/>
  <c r="AS20" i="13"/>
  <c r="AR20" i="13"/>
  <c r="AO20" i="13"/>
  <c r="AN20" i="13"/>
  <c r="AK20" i="13"/>
  <c r="AJ20" i="13"/>
  <c r="AG20" i="13"/>
  <c r="AF20" i="13"/>
  <c r="AC20" i="13"/>
  <c r="AB20" i="13"/>
  <c r="BU19" i="13"/>
  <c r="BT19" i="13"/>
  <c r="BQ19" i="13"/>
  <c r="BP19" i="13"/>
  <c r="BM19" i="13"/>
  <c r="BL19" i="13"/>
  <c r="BI19" i="13"/>
  <c r="BH19" i="13"/>
  <c r="BE19" i="13"/>
  <c r="BD19" i="13"/>
  <c r="BA19" i="13"/>
  <c r="AZ19" i="13"/>
  <c r="AW19" i="13"/>
  <c r="AV19" i="13"/>
  <c r="AS19" i="13"/>
  <c r="AR19" i="13"/>
  <c r="AO19" i="13"/>
  <c r="AN19" i="13"/>
  <c r="AK19" i="13"/>
  <c r="AJ19" i="13"/>
  <c r="AG19" i="13"/>
  <c r="AF19" i="13"/>
  <c r="AC19" i="13"/>
  <c r="AB19" i="13"/>
  <c r="BU18" i="13"/>
  <c r="BT18" i="13"/>
  <c r="BQ18" i="13"/>
  <c r="BP18" i="13"/>
  <c r="BM18" i="13"/>
  <c r="BL18" i="13"/>
  <c r="BI18" i="13"/>
  <c r="BH18" i="13"/>
  <c r="BE18" i="13"/>
  <c r="BD18" i="13"/>
  <c r="BA18" i="13"/>
  <c r="AZ18" i="13"/>
  <c r="AW18" i="13"/>
  <c r="AV18" i="13"/>
  <c r="AS18" i="13"/>
  <c r="AR18" i="13"/>
  <c r="AO18" i="13"/>
  <c r="AN18" i="13"/>
  <c r="AK18" i="13"/>
  <c r="AJ18" i="13"/>
  <c r="AG18" i="13"/>
  <c r="AF18" i="13"/>
  <c r="AC18" i="13"/>
  <c r="AB18" i="13"/>
  <c r="BU17" i="13"/>
  <c r="BT17" i="13"/>
  <c r="BQ17" i="13"/>
  <c r="BP17" i="13"/>
  <c r="BM17" i="13"/>
  <c r="BL17" i="13"/>
  <c r="BI17" i="13"/>
  <c r="BH17" i="13"/>
  <c r="BE17" i="13"/>
  <c r="BD17" i="13"/>
  <c r="BA17" i="13"/>
  <c r="AZ17" i="13"/>
  <c r="AW17" i="13"/>
  <c r="AV17" i="13"/>
  <c r="AS17" i="13"/>
  <c r="AR17" i="13"/>
  <c r="AO17" i="13"/>
  <c r="AN17" i="13"/>
  <c r="AK17" i="13"/>
  <c r="AJ17" i="13"/>
  <c r="AG17" i="13"/>
  <c r="AF17" i="13"/>
  <c r="AC17" i="13"/>
  <c r="AB17" i="13"/>
  <c r="BU16" i="13"/>
  <c r="BT16" i="13"/>
  <c r="BQ16" i="13"/>
  <c r="BP16" i="13"/>
  <c r="BM16" i="13"/>
  <c r="BL16" i="13"/>
  <c r="BI16" i="13"/>
  <c r="BH16" i="13"/>
  <c r="BE16" i="13"/>
  <c r="BD16" i="13"/>
  <c r="BA16" i="13"/>
  <c r="AZ16" i="13"/>
  <c r="AW16" i="13"/>
  <c r="AV16" i="13"/>
  <c r="AS16" i="13"/>
  <c r="AR16" i="13"/>
  <c r="AO16" i="13"/>
  <c r="AN16" i="13"/>
  <c r="AK16" i="13"/>
  <c r="AJ16" i="13"/>
  <c r="AG16" i="13"/>
  <c r="AF16" i="13"/>
  <c r="AC16" i="13"/>
  <c r="AB16" i="13"/>
  <c r="BU15" i="13"/>
  <c r="BT15" i="13"/>
  <c r="BQ15" i="13"/>
  <c r="BP15" i="13"/>
  <c r="BM15" i="13"/>
  <c r="BL15" i="13"/>
  <c r="BI15" i="13"/>
  <c r="BH15" i="13"/>
  <c r="BE15" i="13"/>
  <c r="BD15" i="13"/>
  <c r="BA15" i="13"/>
  <c r="AZ15" i="13"/>
  <c r="AW15" i="13"/>
  <c r="AV15" i="13"/>
  <c r="AS15" i="13"/>
  <c r="AR15" i="13"/>
  <c r="AO15" i="13"/>
  <c r="AN15" i="13"/>
  <c r="AK15" i="13"/>
  <c r="AJ15" i="13"/>
  <c r="AG15" i="13"/>
  <c r="AF15" i="13"/>
  <c r="AC15" i="13"/>
  <c r="AB15" i="13"/>
  <c r="BU14" i="13"/>
  <c r="BT14" i="13"/>
  <c r="BQ14" i="13"/>
  <c r="BP14" i="13"/>
  <c r="BM14" i="13"/>
  <c r="BL14" i="13"/>
  <c r="BI14" i="13"/>
  <c r="BH14" i="13"/>
  <c r="BE14" i="13"/>
  <c r="BD14" i="13"/>
  <c r="BA14" i="13"/>
  <c r="AZ14" i="13"/>
  <c r="AW14" i="13"/>
  <c r="AV14" i="13"/>
  <c r="AS14" i="13"/>
  <c r="AR14" i="13"/>
  <c r="AO14" i="13"/>
  <c r="AN14" i="13"/>
  <c r="AK14" i="13"/>
  <c r="AJ14" i="13"/>
  <c r="AG14" i="13"/>
  <c r="AF14" i="13"/>
  <c r="AC14" i="13"/>
  <c r="AB14" i="13"/>
  <c r="BU13" i="13"/>
  <c r="BT13" i="13"/>
  <c r="BQ13" i="13"/>
  <c r="BP13" i="13"/>
  <c r="BM13" i="13"/>
  <c r="BL13" i="13"/>
  <c r="BI13" i="13"/>
  <c r="BH13" i="13"/>
  <c r="BE13" i="13"/>
  <c r="BD13" i="13"/>
  <c r="BA13" i="13"/>
  <c r="AZ13" i="13"/>
  <c r="AW13" i="13"/>
  <c r="AV13" i="13"/>
  <c r="AS13" i="13"/>
  <c r="AR13" i="13"/>
  <c r="AO13" i="13"/>
  <c r="AN13" i="13"/>
  <c r="AK13" i="13"/>
  <c r="AJ13" i="13"/>
  <c r="AG13" i="13"/>
  <c r="AF13" i="13"/>
  <c r="AC13" i="13"/>
  <c r="AB13" i="13"/>
  <c r="BU12" i="13"/>
  <c r="BT12" i="13"/>
  <c r="BQ12" i="13"/>
  <c r="BP12" i="13"/>
  <c r="BM12" i="13"/>
  <c r="BL12" i="13"/>
  <c r="BI12" i="13"/>
  <c r="BH12" i="13"/>
  <c r="BE12" i="13"/>
  <c r="BD12" i="13"/>
  <c r="BA12" i="13"/>
  <c r="AZ12" i="13"/>
  <c r="AW12" i="13"/>
  <c r="AV12" i="13"/>
  <c r="AS12" i="13"/>
  <c r="AR12" i="13"/>
  <c r="AO12" i="13"/>
  <c r="AN12" i="13"/>
  <c r="AK12" i="13"/>
  <c r="AJ12" i="13"/>
  <c r="AG12" i="13"/>
  <c r="AF12" i="13"/>
  <c r="AC12" i="13"/>
  <c r="AB12" i="13"/>
  <c r="BU11" i="13"/>
  <c r="BT11" i="13"/>
  <c r="BQ11" i="13"/>
  <c r="BP11" i="13"/>
  <c r="BM11" i="13"/>
  <c r="BL11" i="13"/>
  <c r="BI11" i="13"/>
  <c r="BH11" i="13"/>
  <c r="BE11" i="13"/>
  <c r="BD11" i="13"/>
  <c r="BA11" i="13"/>
  <c r="AZ11" i="13"/>
  <c r="AW11" i="13"/>
  <c r="AV11" i="13"/>
  <c r="AS11" i="13"/>
  <c r="AR11" i="13"/>
  <c r="AO11" i="13"/>
  <c r="AN11" i="13"/>
  <c r="AK11" i="13"/>
  <c r="AJ11" i="13"/>
  <c r="AG11" i="13"/>
  <c r="AF11" i="13"/>
  <c r="AC11" i="13"/>
  <c r="AB11" i="13"/>
  <c r="BU10" i="13"/>
  <c r="BT10" i="13"/>
  <c r="BQ10" i="13"/>
  <c r="BP10" i="13"/>
  <c r="BM10" i="13"/>
  <c r="BL10" i="13"/>
  <c r="BI10" i="13"/>
  <c r="BH10" i="13"/>
  <c r="BE10" i="13"/>
  <c r="BD10" i="13"/>
  <c r="BA10" i="13"/>
  <c r="AZ10" i="13"/>
  <c r="AW10" i="13"/>
  <c r="AV10" i="13"/>
  <c r="AS10" i="13"/>
  <c r="AR10" i="13"/>
  <c r="AO10" i="13"/>
  <c r="AN10" i="13"/>
  <c r="AK10" i="13"/>
  <c r="AJ10" i="13"/>
  <c r="AG10" i="13"/>
  <c r="AF10" i="13"/>
  <c r="AC10" i="13"/>
  <c r="AB10" i="13"/>
  <c r="BU9" i="13"/>
  <c r="BT9" i="13"/>
  <c r="BQ9" i="13"/>
  <c r="BP9" i="13"/>
  <c r="BM9" i="13"/>
  <c r="BL9" i="13"/>
  <c r="BI9" i="13"/>
  <c r="BH9" i="13"/>
  <c r="BE9" i="13"/>
  <c r="BD9" i="13"/>
  <c r="BA9" i="13"/>
  <c r="AZ9" i="13"/>
  <c r="AW9" i="13"/>
  <c r="AV9" i="13"/>
  <c r="AS9" i="13"/>
  <c r="AR9" i="13"/>
  <c r="AO9" i="13"/>
  <c r="AN9" i="13"/>
  <c r="AK9" i="13"/>
  <c r="AJ9" i="13"/>
  <c r="AG9" i="13"/>
  <c r="AF9" i="13"/>
  <c r="AC9" i="13"/>
  <c r="AB9" i="13"/>
  <c r="BU8" i="13"/>
  <c r="BT8" i="13"/>
  <c r="BQ8" i="13"/>
  <c r="BP8" i="13"/>
  <c r="BM8" i="13"/>
  <c r="BL8" i="13"/>
  <c r="BI8" i="13"/>
  <c r="BH8" i="13"/>
  <c r="BE8" i="13"/>
  <c r="BD8" i="13"/>
  <c r="BA8" i="13"/>
  <c r="AZ8" i="13"/>
  <c r="AW8" i="13"/>
  <c r="AV8" i="13"/>
  <c r="AS8" i="13"/>
  <c r="AR8" i="13"/>
  <c r="AO8" i="13"/>
  <c r="AN8" i="13"/>
  <c r="AK8" i="13"/>
  <c r="AJ8" i="13"/>
  <c r="AG8" i="13"/>
  <c r="AF8" i="13"/>
  <c r="AC8" i="13"/>
  <c r="AB8" i="13"/>
  <c r="BU7" i="13"/>
  <c r="BT7" i="13"/>
  <c r="BQ7" i="13"/>
  <c r="BP7" i="13"/>
  <c r="BM7" i="13"/>
  <c r="BL7" i="13"/>
  <c r="BI7" i="13"/>
  <c r="BH7" i="13"/>
  <c r="BE7" i="13"/>
  <c r="BD7" i="13"/>
  <c r="BA7" i="13"/>
  <c r="AZ7" i="13"/>
  <c r="AW7" i="13"/>
  <c r="AV7" i="13"/>
  <c r="AS7" i="13"/>
  <c r="AR7" i="13"/>
  <c r="AO7" i="13"/>
  <c r="AN7" i="13"/>
  <c r="AK7" i="13"/>
  <c r="AJ7" i="13"/>
  <c r="AG7" i="13"/>
  <c r="AF7" i="13"/>
  <c r="AC7" i="13"/>
  <c r="AB7" i="13"/>
  <c r="AB7" i="11" l="1"/>
  <c r="AC7" i="11"/>
  <c r="AB8" i="11"/>
  <c r="AC8" i="11"/>
  <c r="AB9" i="11"/>
  <c r="AC9" i="11"/>
  <c r="AB10" i="11"/>
  <c r="AC10" i="11"/>
  <c r="AB11" i="11"/>
  <c r="AC11" i="11"/>
  <c r="AC12" i="11"/>
  <c r="AC28" i="11"/>
  <c r="AB28" i="11"/>
  <c r="AC14" i="11"/>
  <c r="AB14" i="11"/>
  <c r="AC16" i="11"/>
  <c r="AB16" i="11"/>
  <c r="AC17" i="11"/>
  <c r="AB17" i="11"/>
  <c r="AC15" i="11"/>
  <c r="AB15" i="11"/>
  <c r="AC6" i="11"/>
  <c r="AB6" i="11"/>
  <c r="AF15" i="11"/>
  <c r="AG15" i="11" s="1"/>
  <c r="AF16" i="11"/>
  <c r="AG16" i="11" s="1"/>
  <c r="AF17" i="11"/>
  <c r="AG17" i="11" s="1"/>
  <c r="AF6" i="11"/>
  <c r="AG6" i="11" s="1"/>
  <c r="AS32" i="14" l="1"/>
  <c r="AT32" i="14" s="1"/>
  <c r="BU54" i="10" l="1"/>
  <c r="BT54" i="10"/>
  <c r="BQ54" i="10"/>
  <c r="BP54" i="10"/>
  <c r="BM54" i="10"/>
  <c r="BL54" i="10"/>
  <c r="BI54" i="10"/>
  <c r="BH54" i="10"/>
  <c r="BE54" i="10"/>
  <c r="BD54" i="10"/>
  <c r="BA54" i="10"/>
  <c r="AZ54" i="10"/>
  <c r="AW54" i="10"/>
  <c r="AV54" i="10"/>
  <c r="AS54" i="10"/>
  <c r="AR54" i="10"/>
  <c r="AO54" i="10"/>
  <c r="AN54" i="10"/>
  <c r="AK54" i="10"/>
  <c r="AJ54" i="10"/>
  <c r="AG54" i="10"/>
  <c r="AF54" i="10"/>
  <c r="AC54" i="10"/>
  <c r="AB54" i="10"/>
  <c r="BU51" i="10"/>
  <c r="BT51" i="10"/>
  <c r="BQ51" i="10"/>
  <c r="BP51" i="10"/>
  <c r="BM51" i="10"/>
  <c r="BL51" i="10"/>
  <c r="BI51" i="10"/>
  <c r="BH51" i="10"/>
  <c r="BE51" i="10"/>
  <c r="BD51" i="10"/>
  <c r="BA51" i="10"/>
  <c r="AZ51" i="10"/>
  <c r="AW51" i="10"/>
  <c r="AV51" i="10"/>
  <c r="AS51" i="10"/>
  <c r="AR51" i="10"/>
  <c r="AO51" i="10"/>
  <c r="AN51" i="10"/>
  <c r="AK51" i="10"/>
  <c r="AJ51" i="10"/>
  <c r="AG51" i="10"/>
  <c r="AF51" i="10"/>
  <c r="AC51" i="10"/>
  <c r="AB51" i="10"/>
  <c r="BU50" i="10"/>
  <c r="BT50" i="10"/>
  <c r="BQ50" i="10"/>
  <c r="BP50" i="10"/>
  <c r="BM50" i="10"/>
  <c r="BL50" i="10"/>
  <c r="BI50" i="10"/>
  <c r="BH50" i="10"/>
  <c r="BE50" i="10"/>
  <c r="BD50" i="10"/>
  <c r="BA50" i="10"/>
  <c r="AZ50" i="10"/>
  <c r="AW50" i="10"/>
  <c r="AV50" i="10"/>
  <c r="AS50" i="10"/>
  <c r="AR50" i="10"/>
  <c r="AO50" i="10"/>
  <c r="AN50" i="10"/>
  <c r="AK50" i="10"/>
  <c r="AJ50" i="10"/>
  <c r="AG50" i="10"/>
  <c r="AF50" i="10"/>
  <c r="AC50" i="10"/>
  <c r="AB50" i="10"/>
  <c r="BU49" i="10"/>
  <c r="BT49" i="10"/>
  <c r="BQ49" i="10"/>
  <c r="BP49" i="10"/>
  <c r="BM49" i="10"/>
  <c r="BL49" i="10"/>
  <c r="BI49" i="10"/>
  <c r="BH49" i="10"/>
  <c r="BE49" i="10"/>
  <c r="BD49" i="10"/>
  <c r="BA49" i="10"/>
  <c r="AZ49" i="10"/>
  <c r="AW49" i="10"/>
  <c r="AV49" i="10"/>
  <c r="AS49" i="10"/>
  <c r="AR49" i="10"/>
  <c r="AO49" i="10"/>
  <c r="AN49" i="10"/>
  <c r="AK49" i="10"/>
  <c r="AJ49" i="10"/>
  <c r="AG49" i="10"/>
  <c r="AF49" i="10"/>
  <c r="AC49" i="10"/>
  <c r="AB49" i="10"/>
  <c r="BU48" i="10"/>
  <c r="BT48" i="10"/>
  <c r="BQ48" i="10"/>
  <c r="BP48" i="10"/>
  <c r="BM48" i="10"/>
  <c r="BL48" i="10"/>
  <c r="BI48" i="10"/>
  <c r="BH48" i="10"/>
  <c r="BE48" i="10"/>
  <c r="BD48" i="10"/>
  <c r="BA48" i="10"/>
  <c r="AZ48" i="10"/>
  <c r="AW48" i="10"/>
  <c r="AV48" i="10"/>
  <c r="AS48" i="10"/>
  <c r="AR48" i="10"/>
  <c r="AO48" i="10"/>
  <c r="AN48" i="10"/>
  <c r="AK48" i="10"/>
  <c r="AJ48" i="10"/>
  <c r="AG48" i="10"/>
  <c r="AF48" i="10"/>
  <c r="AC48" i="10"/>
  <c r="AB48" i="10"/>
  <c r="BU47" i="10"/>
  <c r="BT47" i="10"/>
  <c r="BQ47" i="10"/>
  <c r="BP47" i="10"/>
  <c r="BM47" i="10"/>
  <c r="BL47" i="10"/>
  <c r="BI47" i="10"/>
  <c r="BH47" i="10"/>
  <c r="BE47" i="10"/>
  <c r="BD47" i="10"/>
  <c r="BA47" i="10"/>
  <c r="AZ47" i="10"/>
  <c r="AW47" i="10"/>
  <c r="AV47" i="10"/>
  <c r="AS47" i="10"/>
  <c r="AR47" i="10"/>
  <c r="AO47" i="10"/>
  <c r="AN47" i="10"/>
  <c r="AK47" i="10"/>
  <c r="AJ47" i="10"/>
  <c r="AG47" i="10"/>
  <c r="AF47" i="10"/>
  <c r="AC47" i="10"/>
  <c r="AB47" i="10"/>
  <c r="BU46" i="10"/>
  <c r="BT46" i="10"/>
  <c r="BQ46" i="10"/>
  <c r="BP46" i="10"/>
  <c r="BM46" i="10"/>
  <c r="BL46" i="10"/>
  <c r="BI46" i="10"/>
  <c r="BH46" i="10"/>
  <c r="BE46" i="10"/>
  <c r="BD46" i="10"/>
  <c r="BA46" i="10"/>
  <c r="AZ46" i="10"/>
  <c r="AW46" i="10"/>
  <c r="AV46" i="10"/>
  <c r="AS46" i="10"/>
  <c r="AR46" i="10"/>
  <c r="AO46" i="10"/>
  <c r="AN46" i="10"/>
  <c r="AK46" i="10"/>
  <c r="AJ46" i="10"/>
  <c r="AG46" i="10"/>
  <c r="AF46" i="10"/>
  <c r="AC46" i="10"/>
  <c r="AB46" i="10"/>
  <c r="BU45" i="10"/>
  <c r="BT45" i="10"/>
  <c r="BQ45" i="10"/>
  <c r="BP45" i="10"/>
  <c r="BM45" i="10"/>
  <c r="BL45" i="10"/>
  <c r="BI45" i="10"/>
  <c r="BH45" i="10"/>
  <c r="BE45" i="10"/>
  <c r="BD45" i="10"/>
  <c r="BA45" i="10"/>
  <c r="AZ45" i="10"/>
  <c r="AW45" i="10"/>
  <c r="AV45" i="10"/>
  <c r="AS45" i="10"/>
  <c r="AR45" i="10"/>
  <c r="AO45" i="10"/>
  <c r="AN45" i="10"/>
  <c r="AK45" i="10"/>
  <c r="AJ45" i="10"/>
  <c r="AG45" i="10"/>
  <c r="AF45" i="10"/>
  <c r="AC45" i="10"/>
  <c r="AB45" i="10"/>
  <c r="BU44" i="10"/>
  <c r="BT44" i="10"/>
  <c r="BQ44" i="10"/>
  <c r="BP44" i="10"/>
  <c r="BM44" i="10"/>
  <c r="BL44" i="10"/>
  <c r="BI44" i="10"/>
  <c r="BH44" i="10"/>
  <c r="BE44" i="10"/>
  <c r="BD44" i="10"/>
  <c r="BA44" i="10"/>
  <c r="AZ44" i="10"/>
  <c r="AW44" i="10"/>
  <c r="AV44" i="10"/>
  <c r="AS44" i="10"/>
  <c r="AR44" i="10"/>
  <c r="AO44" i="10"/>
  <c r="AN44" i="10"/>
  <c r="AK44" i="10"/>
  <c r="AJ44" i="10"/>
  <c r="AG44" i="10"/>
  <c r="AF44" i="10"/>
  <c r="AC44" i="10"/>
  <c r="AB44" i="10"/>
  <c r="BU43" i="10"/>
  <c r="BT43" i="10"/>
  <c r="BQ43" i="10"/>
  <c r="BP43" i="10"/>
  <c r="BM43" i="10"/>
  <c r="BL43" i="10"/>
  <c r="BI43" i="10"/>
  <c r="BH43" i="10"/>
  <c r="BE43" i="10"/>
  <c r="BD43" i="10"/>
  <c r="BA43" i="10"/>
  <c r="AZ43" i="10"/>
  <c r="AW43" i="10"/>
  <c r="AV43" i="10"/>
  <c r="AS43" i="10"/>
  <c r="AR43" i="10"/>
  <c r="AO43" i="10"/>
  <c r="AN43" i="10"/>
  <c r="AK43" i="10"/>
  <c r="AJ43" i="10"/>
  <c r="AG43" i="10"/>
  <c r="AF43" i="10"/>
  <c r="AC43" i="10"/>
  <c r="AB43" i="10"/>
  <c r="BU41" i="10"/>
  <c r="BT41" i="10"/>
  <c r="BQ41" i="10"/>
  <c r="BP41" i="10"/>
  <c r="BM41" i="10"/>
  <c r="BL41" i="10"/>
  <c r="BI41" i="10"/>
  <c r="BH41" i="10"/>
  <c r="BE41" i="10"/>
  <c r="BD41" i="10"/>
  <c r="BA41" i="10"/>
  <c r="AZ41" i="10"/>
  <c r="AW41" i="10"/>
  <c r="AV41" i="10"/>
  <c r="AS41" i="10"/>
  <c r="AR41" i="10"/>
  <c r="AO41" i="10"/>
  <c r="AN41" i="10"/>
  <c r="AK41" i="10"/>
  <c r="AJ41" i="10"/>
  <c r="AG41" i="10"/>
  <c r="AF41" i="10"/>
  <c r="AC41" i="10"/>
  <c r="AB41" i="10"/>
  <c r="BU40" i="10"/>
  <c r="BT40" i="10"/>
  <c r="BQ40" i="10"/>
  <c r="BP40" i="10"/>
  <c r="BM40" i="10"/>
  <c r="BL40" i="10"/>
  <c r="BI40" i="10"/>
  <c r="BH40" i="10"/>
  <c r="BE40" i="10"/>
  <c r="BD40" i="10"/>
  <c r="BA40" i="10"/>
  <c r="AZ40" i="10"/>
  <c r="AW40" i="10"/>
  <c r="AV40" i="10"/>
  <c r="AS40" i="10"/>
  <c r="AR40" i="10"/>
  <c r="AO40" i="10"/>
  <c r="AN40" i="10"/>
  <c r="AK40" i="10"/>
  <c r="AJ40" i="10"/>
  <c r="AG40" i="10"/>
  <c r="AF40" i="10"/>
  <c r="AC40" i="10"/>
  <c r="AB40" i="10"/>
  <c r="BU39" i="10"/>
  <c r="BT39" i="10"/>
  <c r="BQ39" i="10"/>
  <c r="BP39" i="10"/>
  <c r="BM39" i="10"/>
  <c r="BL39" i="10"/>
  <c r="BI39" i="10"/>
  <c r="BH39" i="10"/>
  <c r="BE39" i="10"/>
  <c r="BD39" i="10"/>
  <c r="BA39" i="10"/>
  <c r="AZ39" i="10"/>
  <c r="AW39" i="10"/>
  <c r="AV39" i="10"/>
  <c r="AS39" i="10"/>
  <c r="AR39" i="10"/>
  <c r="AO39" i="10"/>
  <c r="AN39" i="10"/>
  <c r="AK39" i="10"/>
  <c r="AJ39" i="10"/>
  <c r="AG39" i="10"/>
  <c r="AF39" i="10"/>
  <c r="AC39" i="10"/>
  <c r="AB39" i="10"/>
  <c r="BU38" i="10"/>
  <c r="BT38" i="10"/>
  <c r="BQ38" i="10"/>
  <c r="BP38" i="10"/>
  <c r="BM38" i="10"/>
  <c r="BL38" i="10"/>
  <c r="BI38" i="10"/>
  <c r="BH38" i="10"/>
  <c r="BE38" i="10"/>
  <c r="BD38" i="10"/>
  <c r="BA38" i="10"/>
  <c r="AZ38" i="10"/>
  <c r="AW38" i="10"/>
  <c r="AV38" i="10"/>
  <c r="AS38" i="10"/>
  <c r="AR38" i="10"/>
  <c r="AO38" i="10"/>
  <c r="AN38" i="10"/>
  <c r="AK38" i="10"/>
  <c r="AJ38" i="10"/>
  <c r="AG38" i="10"/>
  <c r="AF38" i="10"/>
  <c r="AC38" i="10"/>
  <c r="AB38" i="10"/>
  <c r="BU37" i="10"/>
  <c r="BT37" i="10"/>
  <c r="BQ37" i="10"/>
  <c r="BP37" i="10"/>
  <c r="BM37" i="10"/>
  <c r="BL37" i="10"/>
  <c r="BI37" i="10"/>
  <c r="BH37" i="10"/>
  <c r="BE37" i="10"/>
  <c r="BD37" i="10"/>
  <c r="BA37" i="10"/>
  <c r="AZ37" i="10"/>
  <c r="AW37" i="10"/>
  <c r="AV37" i="10"/>
  <c r="AS37" i="10"/>
  <c r="AR37" i="10"/>
  <c r="AO37" i="10"/>
  <c r="AN37" i="10"/>
  <c r="AK37" i="10"/>
  <c r="AJ37" i="10"/>
  <c r="AG37" i="10"/>
  <c r="AF37" i="10"/>
  <c r="AC37" i="10"/>
  <c r="AB37" i="10"/>
  <c r="BU36" i="10"/>
  <c r="BT36" i="10"/>
  <c r="BQ36" i="10"/>
  <c r="BP36" i="10"/>
  <c r="BM36" i="10"/>
  <c r="BL36" i="10"/>
  <c r="BI36" i="10"/>
  <c r="BH36" i="10"/>
  <c r="BE36" i="10"/>
  <c r="BD36" i="10"/>
  <c r="BA36" i="10"/>
  <c r="AZ36" i="10"/>
  <c r="AW36" i="10"/>
  <c r="AV36" i="10"/>
  <c r="AS36" i="10"/>
  <c r="AR36" i="10"/>
  <c r="AO36" i="10"/>
  <c r="AN36" i="10"/>
  <c r="AK36" i="10"/>
  <c r="AJ36" i="10"/>
  <c r="AG36" i="10"/>
  <c r="AF36" i="10"/>
  <c r="AC36" i="10"/>
  <c r="AB36" i="10"/>
  <c r="BU35" i="10"/>
  <c r="BT35" i="10"/>
  <c r="BQ35" i="10"/>
  <c r="BP35" i="10"/>
  <c r="BM35" i="10"/>
  <c r="BL35" i="10"/>
  <c r="BI35" i="10"/>
  <c r="BH35" i="10"/>
  <c r="BE35" i="10"/>
  <c r="BD35" i="10"/>
  <c r="BA35" i="10"/>
  <c r="AZ35" i="10"/>
  <c r="AW35" i="10"/>
  <c r="AV35" i="10"/>
  <c r="AS35" i="10"/>
  <c r="AR35" i="10"/>
  <c r="AO35" i="10"/>
  <c r="AN35" i="10"/>
  <c r="AK35" i="10"/>
  <c r="AJ35" i="10"/>
  <c r="AG35" i="10"/>
  <c r="AF35" i="10"/>
  <c r="AC35" i="10"/>
  <c r="AB35" i="10"/>
  <c r="BU34" i="10"/>
  <c r="BT34" i="10"/>
  <c r="BQ34" i="10"/>
  <c r="BP34" i="10"/>
  <c r="BM34" i="10"/>
  <c r="BL34" i="10"/>
  <c r="BI34" i="10"/>
  <c r="BH34" i="10"/>
  <c r="BE34" i="10"/>
  <c r="BD34" i="10"/>
  <c r="BA34" i="10"/>
  <c r="AZ34" i="10"/>
  <c r="AW34" i="10"/>
  <c r="AV34" i="10"/>
  <c r="AS34" i="10"/>
  <c r="AR34" i="10"/>
  <c r="AO34" i="10"/>
  <c r="AN34" i="10"/>
  <c r="AK34" i="10"/>
  <c r="AJ34" i="10"/>
  <c r="AG34" i="10"/>
  <c r="AF34" i="10"/>
  <c r="AC34" i="10"/>
  <c r="AB34" i="10"/>
  <c r="BU33" i="10"/>
  <c r="BT33" i="10"/>
  <c r="BQ33" i="10"/>
  <c r="BP33" i="10"/>
  <c r="BM33" i="10"/>
  <c r="BL33" i="10"/>
  <c r="BI33" i="10"/>
  <c r="BH33" i="10"/>
  <c r="BE33" i="10"/>
  <c r="BD33" i="10"/>
  <c r="BA33" i="10"/>
  <c r="AZ33" i="10"/>
  <c r="AW33" i="10"/>
  <c r="AV33" i="10"/>
  <c r="AS33" i="10"/>
  <c r="AR33" i="10"/>
  <c r="AO33" i="10"/>
  <c r="AN33" i="10"/>
  <c r="AK33" i="10"/>
  <c r="AJ33" i="10"/>
  <c r="AG33" i="10"/>
  <c r="AF33" i="10"/>
  <c r="AC33" i="10"/>
  <c r="AB33" i="10"/>
  <c r="BU32" i="10"/>
  <c r="BT32" i="10"/>
  <c r="BQ32" i="10"/>
  <c r="BP32" i="10"/>
  <c r="BM32" i="10"/>
  <c r="BL32" i="10"/>
  <c r="BI32" i="10"/>
  <c r="BH32" i="10"/>
  <c r="BE32" i="10"/>
  <c r="BD32" i="10"/>
  <c r="BA32" i="10"/>
  <c r="AZ32" i="10"/>
  <c r="AW32" i="10"/>
  <c r="AV32" i="10"/>
  <c r="AS32" i="10"/>
  <c r="AR32" i="10"/>
  <c r="AO32" i="10"/>
  <c r="AN32" i="10"/>
  <c r="AK32" i="10"/>
  <c r="AJ32" i="10"/>
  <c r="AG32" i="10"/>
  <c r="AF32" i="10"/>
  <c r="AC32" i="10"/>
  <c r="AB32" i="10"/>
  <c r="BU24" i="10"/>
  <c r="BT24" i="10"/>
  <c r="BQ24" i="10"/>
  <c r="BP24" i="10"/>
  <c r="BM24" i="10"/>
  <c r="BL24" i="10"/>
  <c r="BI24" i="10"/>
  <c r="BH24" i="10"/>
  <c r="BE24" i="10"/>
  <c r="BD24" i="10"/>
  <c r="BA24" i="10"/>
  <c r="AZ24" i="10"/>
  <c r="AW24" i="10"/>
  <c r="AV24" i="10"/>
  <c r="AS24" i="10"/>
  <c r="AR24" i="10"/>
  <c r="AO24" i="10"/>
  <c r="AN24" i="10"/>
  <c r="AK24" i="10"/>
  <c r="AJ24" i="10"/>
  <c r="AG24" i="10"/>
  <c r="AF24" i="10"/>
  <c r="AC24" i="10"/>
  <c r="AB24" i="10"/>
  <c r="BU23" i="10"/>
  <c r="BT23" i="10"/>
  <c r="BQ23" i="10"/>
  <c r="BP23" i="10"/>
  <c r="BM23" i="10"/>
  <c r="BL23" i="10"/>
  <c r="BI23" i="10"/>
  <c r="BH23" i="10"/>
  <c r="BE23" i="10"/>
  <c r="BD23" i="10"/>
  <c r="BA23" i="10"/>
  <c r="AZ23" i="10"/>
  <c r="AW23" i="10"/>
  <c r="AV23" i="10"/>
  <c r="AS23" i="10"/>
  <c r="AR23" i="10"/>
  <c r="AO23" i="10"/>
  <c r="AN23" i="10"/>
  <c r="AK23" i="10"/>
  <c r="AJ23" i="10"/>
  <c r="AG23" i="10"/>
  <c r="AF23" i="10"/>
  <c r="AC23" i="10"/>
  <c r="AB23" i="10"/>
  <c r="BU22" i="10"/>
  <c r="BT22" i="10"/>
  <c r="BQ22" i="10"/>
  <c r="BP22" i="10"/>
  <c r="BM22" i="10"/>
  <c r="BL22" i="10"/>
  <c r="BI22" i="10"/>
  <c r="BH22" i="10"/>
  <c r="BE22" i="10"/>
  <c r="BD22" i="10"/>
  <c r="BA22" i="10"/>
  <c r="AZ22" i="10"/>
  <c r="AW22" i="10"/>
  <c r="AV22" i="10"/>
  <c r="AS22" i="10"/>
  <c r="AR22" i="10"/>
  <c r="AO22" i="10"/>
  <c r="AN22" i="10"/>
  <c r="AK22" i="10"/>
  <c r="AJ22" i="10"/>
  <c r="AG22" i="10"/>
  <c r="AF22" i="10"/>
  <c r="AC22" i="10"/>
  <c r="AB22" i="10"/>
  <c r="BU21" i="10"/>
  <c r="BT21" i="10"/>
  <c r="BQ21" i="10"/>
  <c r="BP21" i="10"/>
  <c r="BM21" i="10"/>
  <c r="BL21" i="10"/>
  <c r="BI21" i="10"/>
  <c r="BH21" i="10"/>
  <c r="BE21" i="10"/>
  <c r="BD21" i="10"/>
  <c r="BA21" i="10"/>
  <c r="AZ21" i="10"/>
  <c r="AW21" i="10"/>
  <c r="AV21" i="10"/>
  <c r="AS21" i="10"/>
  <c r="AR21" i="10"/>
  <c r="AO21" i="10"/>
  <c r="AN21" i="10"/>
  <c r="AK21" i="10"/>
  <c r="AJ21" i="10"/>
  <c r="AG21" i="10"/>
  <c r="AF21" i="10"/>
  <c r="AC21" i="10"/>
  <c r="AB21" i="10"/>
  <c r="BU20" i="10"/>
  <c r="BT20" i="10"/>
  <c r="BQ20" i="10"/>
  <c r="BP20" i="10"/>
  <c r="BM20" i="10"/>
  <c r="BL20" i="10"/>
  <c r="BI20" i="10"/>
  <c r="BH20" i="10"/>
  <c r="BE20" i="10"/>
  <c r="BD20" i="10"/>
  <c r="BA20" i="10"/>
  <c r="AZ20" i="10"/>
  <c r="AW20" i="10"/>
  <c r="AV20" i="10"/>
  <c r="AS20" i="10"/>
  <c r="AR20" i="10"/>
  <c r="AO20" i="10"/>
  <c r="AN20" i="10"/>
  <c r="AK20" i="10"/>
  <c r="AJ20" i="10"/>
  <c r="AG20" i="10"/>
  <c r="AF20" i="10"/>
  <c r="AC20" i="10"/>
  <c r="AB20" i="10"/>
  <c r="BU19" i="10"/>
  <c r="BT19" i="10"/>
  <c r="BQ19" i="10"/>
  <c r="BP19" i="10"/>
  <c r="BM19" i="10"/>
  <c r="BL19" i="10"/>
  <c r="BI19" i="10"/>
  <c r="BH19" i="10"/>
  <c r="BE19" i="10"/>
  <c r="BD19" i="10"/>
  <c r="BA19" i="10"/>
  <c r="AZ19" i="10"/>
  <c r="AW19" i="10"/>
  <c r="AV19" i="10"/>
  <c r="AS19" i="10"/>
  <c r="AR19" i="10"/>
  <c r="AO19" i="10"/>
  <c r="AN19" i="10"/>
  <c r="AK19" i="10"/>
  <c r="AJ19" i="10"/>
  <c r="AG19" i="10"/>
  <c r="AF19" i="10"/>
  <c r="AC19" i="10"/>
  <c r="AB19" i="10"/>
  <c r="BU18" i="10"/>
  <c r="BT18" i="10"/>
  <c r="BQ18" i="10"/>
  <c r="BP18" i="10"/>
  <c r="BM18" i="10"/>
  <c r="BL18" i="10"/>
  <c r="BI18" i="10"/>
  <c r="BH18" i="10"/>
  <c r="BE18" i="10"/>
  <c r="BD18" i="10"/>
  <c r="BA18" i="10"/>
  <c r="AZ18" i="10"/>
  <c r="AW18" i="10"/>
  <c r="AV18" i="10"/>
  <c r="AS18" i="10"/>
  <c r="AR18" i="10"/>
  <c r="AO18" i="10"/>
  <c r="AN18" i="10"/>
  <c r="AK18" i="10"/>
  <c r="AJ18" i="10"/>
  <c r="AG18" i="10"/>
  <c r="AF18" i="10"/>
  <c r="AC18" i="10"/>
  <c r="AB18" i="10"/>
  <c r="BU15" i="10"/>
  <c r="BT15" i="10"/>
  <c r="BQ15" i="10"/>
  <c r="BP15" i="10"/>
  <c r="BM15" i="10"/>
  <c r="BL15" i="10"/>
  <c r="BI15" i="10"/>
  <c r="BH15" i="10"/>
  <c r="BE15" i="10"/>
  <c r="BD15" i="10"/>
  <c r="BA15" i="10"/>
  <c r="AZ15" i="10"/>
  <c r="AW15" i="10"/>
  <c r="AV15" i="10"/>
  <c r="AS15" i="10"/>
  <c r="AR15" i="10"/>
  <c r="AO15" i="10"/>
  <c r="AN15" i="10"/>
  <c r="AK15" i="10"/>
  <c r="AJ15" i="10"/>
  <c r="AG15" i="10"/>
  <c r="AF15" i="10"/>
  <c r="AC15" i="10"/>
  <c r="AB15" i="10"/>
  <c r="BU14" i="10"/>
  <c r="BT14" i="10"/>
  <c r="BQ14" i="10"/>
  <c r="BP14" i="10"/>
  <c r="BM14" i="10"/>
  <c r="BL14" i="10"/>
  <c r="BI14" i="10"/>
  <c r="BH14" i="10"/>
  <c r="BE14" i="10"/>
  <c r="BD14" i="10"/>
  <c r="BA14" i="10"/>
  <c r="AZ14" i="10"/>
  <c r="AW14" i="10"/>
  <c r="AV14" i="10"/>
  <c r="AS14" i="10"/>
  <c r="AR14" i="10"/>
  <c r="AO14" i="10"/>
  <c r="AN14" i="10"/>
  <c r="AK14" i="10"/>
  <c r="AJ14" i="10"/>
  <c r="AG14" i="10"/>
  <c r="AF14" i="10"/>
  <c r="AC14" i="10"/>
  <c r="AB14" i="10"/>
  <c r="BU7" i="10"/>
  <c r="BT7" i="10"/>
  <c r="BQ7" i="10"/>
  <c r="BP7" i="10"/>
  <c r="BM7" i="10"/>
  <c r="BL7" i="10"/>
  <c r="BI7" i="10"/>
  <c r="BH7" i="10"/>
  <c r="BE7" i="10"/>
  <c r="BD7" i="10"/>
  <c r="BA7" i="10"/>
  <c r="AZ7" i="10"/>
  <c r="AW7" i="10"/>
  <c r="AV7" i="10"/>
  <c r="AS7" i="10"/>
  <c r="AR7" i="10"/>
  <c r="AO7" i="10"/>
  <c r="AN7" i="10"/>
  <c r="AK7" i="10"/>
  <c r="AJ7" i="10"/>
  <c r="AG7" i="10"/>
  <c r="AF7" i="10"/>
  <c r="AC7" i="10"/>
  <c r="AB7" i="10"/>
  <c r="AO33" i="7"/>
  <c r="AN33" i="7"/>
  <c r="AO32" i="7"/>
  <c r="AN32" i="7"/>
  <c r="AS33" i="7"/>
  <c r="AR33" i="7"/>
  <c r="AS32" i="7"/>
  <c r="AR32" i="7"/>
  <c r="AW33" i="7"/>
  <c r="AV33" i="7"/>
  <c r="AW32" i="7"/>
  <c r="AV32" i="7"/>
  <c r="BA33" i="7"/>
  <c r="AZ33" i="7"/>
  <c r="BA32" i="7"/>
  <c r="AZ32" i="7"/>
  <c r="BE33" i="7"/>
  <c r="BD33" i="7"/>
  <c r="BE32" i="7"/>
  <c r="BD32" i="7"/>
  <c r="BI33" i="7"/>
  <c r="BH33" i="7"/>
  <c r="BI32" i="7"/>
  <c r="BH32" i="7"/>
  <c r="BM33" i="7"/>
  <c r="BL33" i="7"/>
  <c r="BM32" i="7"/>
  <c r="BL32" i="7"/>
  <c r="BQ33" i="7"/>
  <c r="BP33" i="7"/>
  <c r="BQ32" i="7"/>
  <c r="BP32" i="7"/>
  <c r="BU33" i="7"/>
  <c r="BT33" i="7"/>
  <c r="BU32" i="7"/>
  <c r="BT32" i="7"/>
  <c r="BU27" i="7"/>
  <c r="BT27" i="7"/>
  <c r="BQ27" i="7"/>
  <c r="BP27" i="7"/>
  <c r="BM27" i="7"/>
  <c r="BL27" i="7"/>
  <c r="BI27" i="7"/>
  <c r="BH27" i="7"/>
  <c r="BE27" i="7"/>
  <c r="BD27" i="7"/>
  <c r="BA27" i="7"/>
  <c r="AZ27" i="7"/>
  <c r="AW27" i="7"/>
  <c r="AV27" i="7"/>
  <c r="AS27" i="7"/>
  <c r="AR27" i="7"/>
  <c r="AO27" i="7"/>
  <c r="AN27" i="7"/>
  <c r="AK22" i="7"/>
  <c r="AJ22" i="7"/>
  <c r="AK21" i="7"/>
  <c r="AJ21" i="7"/>
  <c r="AO22" i="7"/>
  <c r="AN22" i="7"/>
  <c r="AO21" i="7"/>
  <c r="AN21" i="7"/>
  <c r="AS22" i="7"/>
  <c r="AR22" i="7"/>
  <c r="AS21" i="7"/>
  <c r="AR21" i="7"/>
  <c r="AW22" i="7"/>
  <c r="AV22" i="7"/>
  <c r="AW21" i="7"/>
  <c r="AV21" i="7"/>
  <c r="BA22" i="7"/>
  <c r="AZ22" i="7"/>
  <c r="BA21" i="7"/>
  <c r="AZ21" i="7"/>
  <c r="BE22" i="7"/>
  <c r="BD22" i="7"/>
  <c r="BE21" i="7"/>
  <c r="BD21" i="7"/>
  <c r="BI22" i="7"/>
  <c r="BH22" i="7"/>
  <c r="BI21" i="7"/>
  <c r="BH21" i="7"/>
  <c r="BM22" i="7"/>
  <c r="BL22" i="7"/>
  <c r="BM21" i="7"/>
  <c r="BL21" i="7"/>
  <c r="BQ22" i="7"/>
  <c r="BP22" i="7"/>
  <c r="BQ21" i="7"/>
  <c r="BP21" i="7"/>
  <c r="BU22" i="7"/>
  <c r="BT22" i="7"/>
  <c r="BU21" i="7"/>
  <c r="BT21" i="7"/>
  <c r="BT20" i="7"/>
  <c r="BU20" i="7"/>
  <c r="BU19" i="7"/>
  <c r="BT19" i="7"/>
  <c r="BU18" i="7"/>
  <c r="BT18" i="7"/>
  <c r="BU17" i="7"/>
  <c r="BT17" i="7"/>
  <c r="BU16" i="7"/>
  <c r="BT16" i="7"/>
  <c r="BU15" i="7"/>
  <c r="BT15" i="7"/>
  <c r="BQ20" i="7"/>
  <c r="BP20" i="7"/>
  <c r="BQ19" i="7"/>
  <c r="BP19" i="7"/>
  <c r="BQ18" i="7"/>
  <c r="BP18" i="7"/>
  <c r="BQ17" i="7"/>
  <c r="BP17" i="7"/>
  <c r="BQ16" i="7"/>
  <c r="BP16" i="7"/>
  <c r="BQ15" i="7"/>
  <c r="BP15" i="7"/>
  <c r="BM20" i="7"/>
  <c r="BL20" i="7"/>
  <c r="BM19" i="7"/>
  <c r="BL19" i="7"/>
  <c r="BM18" i="7"/>
  <c r="BL18" i="7"/>
  <c r="BM17" i="7"/>
  <c r="BL17" i="7"/>
  <c r="BM16" i="7"/>
  <c r="BL16" i="7"/>
  <c r="BM15" i="7"/>
  <c r="BL15" i="7"/>
  <c r="BI20" i="7"/>
  <c r="BH20" i="7"/>
  <c r="BI19" i="7"/>
  <c r="BH19" i="7"/>
  <c r="BI18" i="7"/>
  <c r="BH18" i="7"/>
  <c r="BI17" i="7"/>
  <c r="BH17" i="7"/>
  <c r="BI16" i="7"/>
  <c r="BH16" i="7"/>
  <c r="BI15" i="7"/>
  <c r="BH15" i="7"/>
  <c r="BE20" i="7"/>
  <c r="BD20" i="7"/>
  <c r="BE19" i="7"/>
  <c r="BD19" i="7"/>
  <c r="BE18" i="7"/>
  <c r="BD18" i="7"/>
  <c r="BE17" i="7"/>
  <c r="BD17" i="7"/>
  <c r="BE16" i="7"/>
  <c r="BD16" i="7"/>
  <c r="BE15" i="7"/>
  <c r="BD15" i="7"/>
  <c r="BA20" i="7"/>
  <c r="AZ20" i="7"/>
  <c r="BA19" i="7"/>
  <c r="AZ19" i="7"/>
  <c r="BA18" i="7"/>
  <c r="AZ18" i="7"/>
  <c r="BA17" i="7"/>
  <c r="AZ17" i="7"/>
  <c r="BA16" i="7"/>
  <c r="AZ16" i="7"/>
  <c r="BA15" i="7"/>
  <c r="AZ15" i="7"/>
  <c r="AW20" i="7"/>
  <c r="AV20" i="7"/>
  <c r="AW19" i="7"/>
  <c r="AV19" i="7"/>
  <c r="AW18" i="7"/>
  <c r="AV18" i="7"/>
  <c r="AW17" i="7"/>
  <c r="AV17" i="7"/>
  <c r="AW16" i="7"/>
  <c r="AV16" i="7"/>
  <c r="AW15" i="7"/>
  <c r="AV15" i="7"/>
  <c r="AS20" i="7"/>
  <c r="AR20" i="7"/>
  <c r="AS19" i="7"/>
  <c r="AR19" i="7"/>
  <c r="AS18" i="7"/>
  <c r="AR18" i="7"/>
  <c r="AS17" i="7"/>
  <c r="AR17" i="7"/>
  <c r="AS16" i="7"/>
  <c r="AR16" i="7"/>
  <c r="AS15" i="7"/>
  <c r="AR15" i="7"/>
  <c r="AO20" i="7"/>
  <c r="AN20" i="7"/>
  <c r="AO19" i="7"/>
  <c r="AN19" i="7"/>
  <c r="AO18" i="7"/>
  <c r="AN18" i="7"/>
  <c r="AO17" i="7"/>
  <c r="AN17" i="7"/>
  <c r="AO16" i="7"/>
  <c r="AN16" i="7"/>
  <c r="AO15" i="7"/>
  <c r="AN15" i="7"/>
  <c r="AK20" i="7"/>
  <c r="AJ20" i="7"/>
  <c r="AK19" i="7"/>
  <c r="AJ19" i="7"/>
  <c r="AK18" i="7"/>
  <c r="AJ18" i="7"/>
  <c r="AK17" i="7"/>
  <c r="AJ17" i="7"/>
  <c r="AK16" i="7"/>
  <c r="AJ16" i="7"/>
  <c r="AK15" i="7"/>
  <c r="AJ15" i="7"/>
  <c r="AG20" i="7"/>
  <c r="AF20" i="7"/>
  <c r="AG19" i="7"/>
  <c r="AF19" i="7"/>
  <c r="AG18" i="7"/>
  <c r="AF18" i="7"/>
  <c r="AG17" i="7"/>
  <c r="AF17" i="7"/>
  <c r="AG16" i="7"/>
  <c r="AF16" i="7"/>
  <c r="AG15" i="7"/>
  <c r="AF15" i="7"/>
  <c r="BU12" i="7"/>
  <c r="BT12" i="7"/>
  <c r="BU11" i="7"/>
  <c r="BT11" i="7"/>
  <c r="BU10" i="7"/>
  <c r="BT10" i="7"/>
  <c r="BU9" i="7"/>
  <c r="BT9" i="7"/>
  <c r="BU8" i="7"/>
  <c r="BT8" i="7"/>
  <c r="BU7" i="7"/>
  <c r="BT7" i="7"/>
  <c r="BQ12" i="7"/>
  <c r="BP12" i="7"/>
  <c r="BQ11" i="7"/>
  <c r="BP11" i="7"/>
  <c r="BQ10" i="7"/>
  <c r="BP10" i="7"/>
  <c r="BQ9" i="7"/>
  <c r="BP9" i="7"/>
  <c r="BQ8" i="7"/>
  <c r="BP8" i="7"/>
  <c r="BQ7" i="7"/>
  <c r="BP7" i="7"/>
  <c r="BM12" i="7"/>
  <c r="BL12" i="7"/>
  <c r="BM11" i="7"/>
  <c r="BL11" i="7"/>
  <c r="BM10" i="7"/>
  <c r="BL10" i="7"/>
  <c r="BM9" i="7"/>
  <c r="BL9" i="7"/>
  <c r="BM8" i="7"/>
  <c r="BL8" i="7"/>
  <c r="BM7" i="7"/>
  <c r="BL7" i="7"/>
  <c r="BI12" i="7"/>
  <c r="BH12" i="7"/>
  <c r="BI11" i="7"/>
  <c r="BH11" i="7"/>
  <c r="BI10" i="7"/>
  <c r="BH10" i="7"/>
  <c r="BI9" i="7"/>
  <c r="BH9" i="7"/>
  <c r="BI8" i="7"/>
  <c r="BH8" i="7"/>
  <c r="BI7" i="7"/>
  <c r="BH7" i="7"/>
  <c r="BE12" i="7"/>
  <c r="BD12" i="7"/>
  <c r="BE11" i="7"/>
  <c r="BD11" i="7"/>
  <c r="BE10" i="7"/>
  <c r="BD10" i="7"/>
  <c r="BE9" i="7"/>
  <c r="BD9" i="7"/>
  <c r="BE8" i="7"/>
  <c r="BD8" i="7"/>
  <c r="BE7" i="7"/>
  <c r="BD7" i="7"/>
  <c r="BA12" i="7"/>
  <c r="AZ12" i="7"/>
  <c r="BA11" i="7"/>
  <c r="AZ11" i="7"/>
  <c r="BA10" i="7"/>
  <c r="AZ10" i="7"/>
  <c r="BA9" i="7"/>
  <c r="AZ9" i="7"/>
  <c r="BA8" i="7"/>
  <c r="AZ8" i="7"/>
  <c r="BA7" i="7"/>
  <c r="AZ7" i="7"/>
  <c r="AW12" i="7"/>
  <c r="AV12" i="7"/>
  <c r="AW11" i="7"/>
  <c r="AV11" i="7"/>
  <c r="AW10" i="7"/>
  <c r="AV10" i="7"/>
  <c r="AW9" i="7"/>
  <c r="AV9" i="7"/>
  <c r="AW8" i="7"/>
  <c r="AV8" i="7"/>
  <c r="AW7" i="7"/>
  <c r="AV7" i="7"/>
  <c r="AS12" i="7"/>
  <c r="AR12" i="7"/>
  <c r="AS11" i="7"/>
  <c r="AR11" i="7"/>
  <c r="AS10" i="7"/>
  <c r="AR10" i="7"/>
  <c r="AS9" i="7"/>
  <c r="AR9" i="7"/>
  <c r="AS8" i="7"/>
  <c r="AR8" i="7"/>
  <c r="AS7" i="7"/>
  <c r="AR7" i="7"/>
  <c r="AO12" i="7"/>
  <c r="AN12" i="7"/>
  <c r="AO11" i="7"/>
  <c r="AN11" i="7"/>
  <c r="AO10" i="7"/>
  <c r="AN10" i="7"/>
  <c r="AO9" i="7"/>
  <c r="AN9" i="7"/>
  <c r="AO8" i="7"/>
  <c r="AN8" i="7"/>
  <c r="AO7" i="7"/>
  <c r="AN7" i="7"/>
  <c r="AK12" i="7"/>
  <c r="AJ12" i="7"/>
  <c r="AK11" i="7"/>
  <c r="AJ11" i="7"/>
  <c r="AK10" i="7"/>
  <c r="AJ10" i="7"/>
  <c r="AK9" i="7"/>
  <c r="AJ9" i="7"/>
  <c r="AK8" i="7"/>
  <c r="AJ8" i="7"/>
  <c r="AK7" i="7"/>
  <c r="AJ7" i="7"/>
  <c r="BT28" i="11"/>
  <c r="BU28" i="11" s="1"/>
  <c r="BL28" i="11"/>
  <c r="BM28" i="11" s="1"/>
  <c r="BH28" i="11"/>
  <c r="BI28" i="11" s="1"/>
  <c r="BD28" i="11"/>
  <c r="BE28" i="11" s="1"/>
  <c r="AZ28" i="11"/>
  <c r="BA28" i="11" s="1"/>
  <c r="AV28" i="11"/>
  <c r="AW28" i="11" s="1"/>
  <c r="AR28" i="11"/>
  <c r="AS28" i="11" s="1"/>
  <c r="AN28" i="11"/>
  <c r="AO28" i="11" s="1"/>
  <c r="AJ28" i="11"/>
  <c r="AK28" i="11" s="1"/>
  <c r="AF28" i="11"/>
  <c r="AG28" i="11" s="1"/>
  <c r="BT26" i="11"/>
  <c r="BU26" i="11" s="1"/>
  <c r="BT25" i="11"/>
  <c r="BU25" i="11" s="1"/>
  <c r="BT24" i="11"/>
  <c r="BU24" i="11" s="1"/>
  <c r="BT23" i="11"/>
  <c r="BU23" i="11" s="1"/>
  <c r="BP26" i="11"/>
  <c r="BQ26" i="11" s="1"/>
  <c r="BP25" i="11"/>
  <c r="BQ25" i="11" s="1"/>
  <c r="BP24" i="11"/>
  <c r="BQ24" i="11" s="1"/>
  <c r="BP23" i="11"/>
  <c r="BQ23" i="11" s="1"/>
  <c r="BL26" i="11"/>
  <c r="BM26" i="11" s="1"/>
  <c r="BL25" i="11"/>
  <c r="BM25" i="11" s="1"/>
  <c r="BL24" i="11"/>
  <c r="BM24" i="11" s="1"/>
  <c r="BL23" i="11"/>
  <c r="BM23" i="11" s="1"/>
  <c r="BH26" i="11"/>
  <c r="BI26" i="11" s="1"/>
  <c r="BH25" i="11"/>
  <c r="BI25" i="11" s="1"/>
  <c r="BH24" i="11"/>
  <c r="BI24" i="11" s="1"/>
  <c r="BH23" i="11"/>
  <c r="BI23" i="11" s="1"/>
  <c r="BD26" i="11"/>
  <c r="BE26" i="11" s="1"/>
  <c r="BD25" i="11"/>
  <c r="BE25" i="11" s="1"/>
  <c r="BD24" i="11"/>
  <c r="BE24" i="11" s="1"/>
  <c r="BD23" i="11"/>
  <c r="BE23" i="11" s="1"/>
  <c r="AZ26" i="11"/>
  <c r="BA26" i="11" s="1"/>
  <c r="AZ25" i="11"/>
  <c r="BA25" i="11" s="1"/>
  <c r="AZ24" i="11"/>
  <c r="BA24" i="11" s="1"/>
  <c r="AZ23" i="11"/>
  <c r="BA23" i="11" s="1"/>
  <c r="AV26" i="11"/>
  <c r="AW26" i="11" s="1"/>
  <c r="AV25" i="11"/>
  <c r="AW25" i="11" s="1"/>
  <c r="AV24" i="11"/>
  <c r="AW24" i="11" s="1"/>
  <c r="AV23" i="11"/>
  <c r="AW23" i="11" s="1"/>
  <c r="AR26" i="11"/>
  <c r="AS26" i="11" s="1"/>
  <c r="AR25" i="11"/>
  <c r="AS25" i="11" s="1"/>
  <c r="AR24" i="11"/>
  <c r="AS24" i="11" s="1"/>
  <c r="AR23" i="11"/>
  <c r="AS23" i="11" s="1"/>
  <c r="AN26" i="11"/>
  <c r="AO26" i="11" s="1"/>
  <c r="AN25" i="11"/>
  <c r="AO25" i="11" s="1"/>
  <c r="AN24" i="11"/>
  <c r="AO24" i="11" s="1"/>
  <c r="AN23" i="11"/>
  <c r="AO23" i="11" s="1"/>
  <c r="BT17" i="11"/>
  <c r="BU17" i="11" s="1"/>
  <c r="BT16" i="11"/>
  <c r="BU16" i="11" s="1"/>
  <c r="BT15" i="11"/>
  <c r="BU15" i="11" s="1"/>
  <c r="BT14" i="11"/>
  <c r="BU14" i="11" s="1"/>
  <c r="BP17" i="11"/>
  <c r="BQ17" i="11" s="1"/>
  <c r="BP16" i="11"/>
  <c r="BQ16" i="11" s="1"/>
  <c r="BP15" i="11"/>
  <c r="BQ15" i="11" s="1"/>
  <c r="BP14" i="11"/>
  <c r="BQ14" i="11" s="1"/>
  <c r="BL17" i="11"/>
  <c r="BM17" i="11" s="1"/>
  <c r="BL16" i="11"/>
  <c r="BM16" i="11" s="1"/>
  <c r="BL15" i="11"/>
  <c r="BM15" i="11" s="1"/>
  <c r="BL14" i="11"/>
  <c r="BM14" i="11" s="1"/>
  <c r="BH17" i="11"/>
  <c r="BI17" i="11" s="1"/>
  <c r="BH16" i="11"/>
  <c r="BI16" i="11" s="1"/>
  <c r="BH15" i="11"/>
  <c r="BI15" i="11" s="1"/>
  <c r="BH14" i="11"/>
  <c r="BI14" i="11" s="1"/>
  <c r="BD17" i="11"/>
  <c r="BE17" i="11" s="1"/>
  <c r="BD16" i="11"/>
  <c r="BE16" i="11" s="1"/>
  <c r="BD15" i="11"/>
  <c r="BE15" i="11" s="1"/>
  <c r="BD14" i="11"/>
  <c r="BE14" i="11" s="1"/>
  <c r="AZ17" i="11"/>
  <c r="BA17" i="11" s="1"/>
  <c r="AZ16" i="11"/>
  <c r="BA16" i="11" s="1"/>
  <c r="AZ15" i="11"/>
  <c r="BA15" i="11" s="1"/>
  <c r="AZ14" i="11"/>
  <c r="BA14" i="11" s="1"/>
  <c r="AV17" i="11"/>
  <c r="AW17" i="11" s="1"/>
  <c r="AV16" i="11"/>
  <c r="AW16" i="11" s="1"/>
  <c r="AV15" i="11"/>
  <c r="AW15" i="11" s="1"/>
  <c r="AV14" i="11"/>
  <c r="AW14" i="11" s="1"/>
  <c r="AR17" i="11"/>
  <c r="AS17" i="11" s="1"/>
  <c r="AR16" i="11"/>
  <c r="AS16" i="11" s="1"/>
  <c r="AR15" i="11"/>
  <c r="AS15" i="11" s="1"/>
  <c r="AR14" i="11"/>
  <c r="AS14" i="11" s="1"/>
  <c r="AN17" i="11"/>
  <c r="AO17" i="11" s="1"/>
  <c r="AN16" i="11"/>
  <c r="AO16" i="11" s="1"/>
  <c r="AN15" i="11"/>
  <c r="AO15" i="11" s="1"/>
  <c r="AN14" i="11"/>
  <c r="AO14" i="11" s="1"/>
  <c r="AJ17" i="11"/>
  <c r="AK17" i="11" s="1"/>
  <c r="AJ16" i="11"/>
  <c r="AK16" i="11" s="1"/>
  <c r="AJ15" i="11"/>
  <c r="AK15" i="11" s="1"/>
  <c r="AJ14" i="11"/>
  <c r="AK14" i="11" s="1"/>
  <c r="AF14" i="11"/>
  <c r="AG14" i="11" s="1"/>
  <c r="BT12" i="11"/>
  <c r="BU12" i="11" s="1"/>
  <c r="BT11" i="11"/>
  <c r="BU11" i="11" s="1"/>
  <c r="BT10" i="11"/>
  <c r="BU10" i="11" s="1"/>
  <c r="BT9" i="11"/>
  <c r="BU9" i="11" s="1"/>
  <c r="BT8" i="11"/>
  <c r="BU8" i="11" s="1"/>
  <c r="BT7" i="11"/>
  <c r="BU7" i="11" s="1"/>
  <c r="BT6" i="11"/>
  <c r="BU6" i="11" s="1"/>
  <c r="BP12" i="11"/>
  <c r="BQ12" i="11" s="1"/>
  <c r="BP11" i="11"/>
  <c r="BQ11" i="11" s="1"/>
  <c r="BP10" i="11"/>
  <c r="BQ10" i="11" s="1"/>
  <c r="BP9" i="11"/>
  <c r="BQ9" i="11" s="1"/>
  <c r="BP8" i="11"/>
  <c r="BQ8" i="11" s="1"/>
  <c r="BP7" i="11"/>
  <c r="BQ7" i="11" s="1"/>
  <c r="BP6" i="11"/>
  <c r="BQ6" i="11" s="1"/>
  <c r="BL12" i="11"/>
  <c r="BM12" i="11" s="1"/>
  <c r="BL11" i="11"/>
  <c r="BM11" i="11" s="1"/>
  <c r="BL10" i="11"/>
  <c r="BM10" i="11" s="1"/>
  <c r="BL9" i="11"/>
  <c r="BM9" i="11" s="1"/>
  <c r="BL8" i="11"/>
  <c r="BM8" i="11" s="1"/>
  <c r="BL7" i="11"/>
  <c r="BM7" i="11" s="1"/>
  <c r="BL6" i="11"/>
  <c r="BM6" i="11" s="1"/>
  <c r="BH12" i="11"/>
  <c r="BI12" i="11" s="1"/>
  <c r="BH11" i="11"/>
  <c r="BI11" i="11" s="1"/>
  <c r="BH10" i="11"/>
  <c r="BI10" i="11" s="1"/>
  <c r="BH9" i="11"/>
  <c r="BI9" i="11" s="1"/>
  <c r="BH8" i="11"/>
  <c r="BI8" i="11" s="1"/>
  <c r="BH7" i="11"/>
  <c r="BI7" i="11" s="1"/>
  <c r="BH6" i="11"/>
  <c r="BI6" i="11" s="1"/>
  <c r="BD12" i="11"/>
  <c r="BE12" i="11" s="1"/>
  <c r="BD11" i="11"/>
  <c r="BE11" i="11" s="1"/>
  <c r="BD10" i="11"/>
  <c r="BE10" i="11" s="1"/>
  <c r="BD9" i="11"/>
  <c r="BE9" i="11" s="1"/>
  <c r="BD8" i="11"/>
  <c r="BE8" i="11" s="1"/>
  <c r="BD7" i="11"/>
  <c r="BE7" i="11" s="1"/>
  <c r="BD6" i="11"/>
  <c r="BE6" i="11" s="1"/>
  <c r="AZ12" i="11"/>
  <c r="BA12" i="11" s="1"/>
  <c r="AZ11" i="11"/>
  <c r="BA11" i="11" s="1"/>
  <c r="AZ10" i="11"/>
  <c r="BA10" i="11" s="1"/>
  <c r="AZ9" i="11"/>
  <c r="BA9" i="11" s="1"/>
  <c r="AZ8" i="11"/>
  <c r="BA8" i="11" s="1"/>
  <c r="AZ7" i="11"/>
  <c r="BA7" i="11" s="1"/>
  <c r="AZ6" i="11"/>
  <c r="BA6" i="11" s="1"/>
  <c r="AV12" i="11"/>
  <c r="AW12" i="11" s="1"/>
  <c r="AV11" i="11"/>
  <c r="AW11" i="11" s="1"/>
  <c r="AV10" i="11"/>
  <c r="AW10" i="11" s="1"/>
  <c r="AV9" i="11"/>
  <c r="AW9" i="11" s="1"/>
  <c r="AV8" i="11"/>
  <c r="AW8" i="11" s="1"/>
  <c r="AV7" i="11"/>
  <c r="AW7" i="11" s="1"/>
  <c r="AV6" i="11"/>
  <c r="AW6" i="11" s="1"/>
  <c r="AR12" i="11"/>
  <c r="AS12" i="11" s="1"/>
  <c r="AR11" i="11"/>
  <c r="AS11" i="11" s="1"/>
  <c r="AR10" i="11"/>
  <c r="AS10" i="11" s="1"/>
  <c r="AR9" i="11"/>
  <c r="AS9" i="11" s="1"/>
  <c r="AR8" i="11"/>
  <c r="AS8" i="11" s="1"/>
  <c r="AR7" i="11"/>
  <c r="AS7" i="11" s="1"/>
  <c r="AR6" i="11"/>
  <c r="AS6" i="11" s="1"/>
  <c r="AN12" i="11"/>
  <c r="AO12" i="11" s="1"/>
  <c r="AN11" i="11"/>
  <c r="AO11" i="11" s="1"/>
  <c r="AN10" i="11"/>
  <c r="AO10" i="11" s="1"/>
  <c r="AN9" i="11"/>
  <c r="AO9" i="11" s="1"/>
  <c r="AN8" i="11"/>
  <c r="AO8" i="11" s="1"/>
  <c r="AN7" i="11"/>
  <c r="AO7" i="11" s="1"/>
  <c r="AN6" i="11"/>
  <c r="AO6" i="11" s="1"/>
  <c r="AJ12" i="11"/>
  <c r="AK12" i="11" s="1"/>
  <c r="AJ11" i="11"/>
  <c r="AK11" i="11" s="1"/>
  <c r="AJ10" i="11"/>
  <c r="AK10" i="11" s="1"/>
  <c r="AJ9" i="11"/>
  <c r="AK9" i="11" s="1"/>
  <c r="AJ8" i="11"/>
  <c r="AK8" i="11" s="1"/>
  <c r="AJ7" i="11"/>
  <c r="AK7" i="11" s="1"/>
  <c r="AJ6" i="11"/>
  <c r="AK6" i="11" s="1"/>
  <c r="AF12" i="11"/>
  <c r="AG12" i="11" s="1"/>
  <c r="AF11" i="11"/>
  <c r="AG11" i="11" s="1"/>
  <c r="AF10" i="11"/>
  <c r="AG10" i="11" s="1"/>
  <c r="AF9" i="11"/>
  <c r="AG9" i="11" s="1"/>
  <c r="AF8" i="11"/>
  <c r="AG8" i="11" s="1"/>
  <c r="AF7" i="11"/>
  <c r="AG7" i="11" s="1"/>
  <c r="AG21" i="7"/>
  <c r="AG22" i="7"/>
  <c r="AF21" i="7"/>
  <c r="AF22" i="7"/>
  <c r="AG12" i="7"/>
  <c r="AF12" i="7"/>
  <c r="AG11" i="7"/>
  <c r="AF11" i="7"/>
  <c r="AG10" i="7"/>
  <c r="AF10" i="7"/>
  <c r="AG9" i="7"/>
  <c r="AF9" i="7"/>
  <c r="AG8" i="7"/>
  <c r="AF8" i="7"/>
  <c r="AG7" i="7"/>
  <c r="AF7" i="7"/>
  <c r="BA6" i="9"/>
  <c r="AB6" i="9" l="1"/>
  <c r="BU51" i="9"/>
  <c r="BT51" i="9"/>
  <c r="BU49" i="9"/>
  <c r="BT49" i="9"/>
  <c r="BU48" i="9"/>
  <c r="BT48" i="9"/>
  <c r="BU47" i="9"/>
  <c r="BT47" i="9"/>
  <c r="BU46" i="9"/>
  <c r="BT46" i="9"/>
  <c r="BU39" i="9"/>
  <c r="BT39" i="9"/>
  <c r="BU38" i="9"/>
  <c r="BT38" i="9"/>
  <c r="BU37" i="9"/>
  <c r="BT37" i="9"/>
  <c r="BU36" i="9"/>
  <c r="BT36" i="9"/>
  <c r="BU34" i="9"/>
  <c r="BT34" i="9"/>
  <c r="BU33" i="9"/>
  <c r="BT33" i="9"/>
  <c r="BU32" i="9"/>
  <c r="BT32" i="9"/>
  <c r="BU31" i="9"/>
  <c r="BT31" i="9"/>
  <c r="BU30" i="9"/>
  <c r="BT30" i="9"/>
  <c r="BU29" i="9"/>
  <c r="BT29" i="9"/>
  <c r="BU28" i="9"/>
  <c r="BT28" i="9"/>
  <c r="BU27" i="9"/>
  <c r="BT27" i="9"/>
  <c r="BU26" i="9"/>
  <c r="BT26" i="9"/>
  <c r="BU7" i="9"/>
  <c r="BT7" i="9"/>
  <c r="BU6" i="9"/>
  <c r="BT6" i="9"/>
  <c r="BQ51" i="9"/>
  <c r="BP51" i="9"/>
  <c r="BQ49" i="9"/>
  <c r="BP49" i="9"/>
  <c r="BQ48" i="9"/>
  <c r="BP48" i="9"/>
  <c r="BQ47" i="9"/>
  <c r="BP47" i="9"/>
  <c r="BQ46" i="9"/>
  <c r="BP46" i="9"/>
  <c r="BQ39" i="9"/>
  <c r="BP39" i="9"/>
  <c r="BQ38" i="9"/>
  <c r="BP38" i="9"/>
  <c r="BQ37" i="9"/>
  <c r="BP37" i="9"/>
  <c r="BQ36" i="9"/>
  <c r="BP36" i="9"/>
  <c r="BQ34" i="9"/>
  <c r="BP34" i="9"/>
  <c r="BQ33" i="9"/>
  <c r="BP33" i="9"/>
  <c r="BQ32" i="9"/>
  <c r="BP32" i="9"/>
  <c r="BQ31" i="9"/>
  <c r="BP31" i="9"/>
  <c r="BQ30" i="9"/>
  <c r="BP30" i="9"/>
  <c r="BQ29" i="9"/>
  <c r="BP29" i="9"/>
  <c r="BQ28" i="9"/>
  <c r="BP28" i="9"/>
  <c r="BQ27" i="9"/>
  <c r="BP27" i="9"/>
  <c r="BQ26" i="9"/>
  <c r="BP26" i="9"/>
  <c r="BQ7" i="9"/>
  <c r="BP7" i="9"/>
  <c r="BQ6" i="9"/>
  <c r="BP6" i="9"/>
  <c r="BM51" i="9"/>
  <c r="BL51" i="9"/>
  <c r="BM49" i="9"/>
  <c r="BL49" i="9"/>
  <c r="BM48" i="9"/>
  <c r="BL48" i="9"/>
  <c r="BM47" i="9"/>
  <c r="BL47" i="9"/>
  <c r="BM46" i="9"/>
  <c r="BL46" i="9"/>
  <c r="BM39" i="9"/>
  <c r="BL39" i="9"/>
  <c r="BM38" i="9"/>
  <c r="BL38" i="9"/>
  <c r="BM37" i="9"/>
  <c r="BL37" i="9"/>
  <c r="BM36" i="9"/>
  <c r="BL36" i="9"/>
  <c r="BM34" i="9"/>
  <c r="BL34" i="9"/>
  <c r="BM33" i="9"/>
  <c r="BL33" i="9"/>
  <c r="BM32" i="9"/>
  <c r="BL32" i="9"/>
  <c r="BM31" i="9"/>
  <c r="BL31" i="9"/>
  <c r="BM30" i="9"/>
  <c r="BL30" i="9"/>
  <c r="BM29" i="9"/>
  <c r="BL29" i="9"/>
  <c r="BM28" i="9"/>
  <c r="BL28" i="9"/>
  <c r="BM27" i="9"/>
  <c r="BL27" i="9"/>
  <c r="BM26" i="9"/>
  <c r="BL26" i="9"/>
  <c r="BM7" i="9"/>
  <c r="BL7" i="9"/>
  <c r="BM6" i="9"/>
  <c r="BL6" i="9"/>
  <c r="BI51" i="9"/>
  <c r="BH51" i="9"/>
  <c r="BI49" i="9"/>
  <c r="BH49" i="9"/>
  <c r="BI48" i="9"/>
  <c r="BH48" i="9"/>
  <c r="BI47" i="9"/>
  <c r="BH47" i="9"/>
  <c r="BI46" i="9"/>
  <c r="BH46" i="9"/>
  <c r="BI39" i="9"/>
  <c r="BH39" i="9"/>
  <c r="BI38" i="9"/>
  <c r="BH38" i="9"/>
  <c r="BI37" i="9"/>
  <c r="BH37" i="9"/>
  <c r="BI36" i="9"/>
  <c r="BH36" i="9"/>
  <c r="BI34" i="9"/>
  <c r="BH34" i="9"/>
  <c r="BI33" i="9"/>
  <c r="BH33" i="9"/>
  <c r="BI32" i="9"/>
  <c r="BH32" i="9"/>
  <c r="BI31" i="9"/>
  <c r="BH31" i="9"/>
  <c r="BI30" i="9"/>
  <c r="BH30" i="9"/>
  <c r="BI29" i="9"/>
  <c r="BH29" i="9"/>
  <c r="BI28" i="9"/>
  <c r="BH28" i="9"/>
  <c r="BI27" i="9"/>
  <c r="BH27" i="9"/>
  <c r="BI26" i="9"/>
  <c r="BH26" i="9"/>
  <c r="BI7" i="9"/>
  <c r="BH7" i="9"/>
  <c r="BI6" i="9"/>
  <c r="BH6" i="9"/>
  <c r="BE51" i="9"/>
  <c r="BD51" i="9"/>
  <c r="BE49" i="9"/>
  <c r="BD49" i="9"/>
  <c r="BE48" i="9"/>
  <c r="BD48" i="9"/>
  <c r="BE47" i="9"/>
  <c r="BD47" i="9"/>
  <c r="BE46" i="9"/>
  <c r="BD46" i="9"/>
  <c r="BE39" i="9"/>
  <c r="BD39" i="9"/>
  <c r="BE38" i="9"/>
  <c r="BD38" i="9"/>
  <c r="BE37" i="9"/>
  <c r="BD37" i="9"/>
  <c r="BE36" i="9"/>
  <c r="BD36" i="9"/>
  <c r="BE34" i="9"/>
  <c r="BD34" i="9"/>
  <c r="BE33" i="9"/>
  <c r="BD33" i="9"/>
  <c r="BE32" i="9"/>
  <c r="BD32" i="9"/>
  <c r="BE31" i="9"/>
  <c r="BD31" i="9"/>
  <c r="BE30" i="9"/>
  <c r="BD30" i="9"/>
  <c r="BE29" i="9"/>
  <c r="BD29" i="9"/>
  <c r="BE28" i="9"/>
  <c r="BD28" i="9"/>
  <c r="BE27" i="9"/>
  <c r="BD27" i="9"/>
  <c r="BE26" i="9"/>
  <c r="BD26" i="9"/>
  <c r="BE7" i="9"/>
  <c r="BD7" i="9"/>
  <c r="BE6" i="9"/>
  <c r="BD6" i="9"/>
  <c r="BA51" i="9"/>
  <c r="AZ51" i="9"/>
  <c r="BA49" i="9"/>
  <c r="AZ49" i="9"/>
  <c r="BA48" i="9"/>
  <c r="AZ48" i="9"/>
  <c r="BA47" i="9"/>
  <c r="AZ47" i="9"/>
  <c r="BA46" i="9"/>
  <c r="AZ46" i="9"/>
  <c r="BA39" i="9"/>
  <c r="AZ39" i="9"/>
  <c r="BA38" i="9"/>
  <c r="AZ38" i="9"/>
  <c r="BA37" i="9"/>
  <c r="AZ37" i="9"/>
  <c r="BA36" i="9"/>
  <c r="AZ36" i="9"/>
  <c r="BA34" i="9"/>
  <c r="AZ34" i="9"/>
  <c r="BA33" i="9"/>
  <c r="AZ33" i="9"/>
  <c r="BA32" i="9"/>
  <c r="AZ32" i="9"/>
  <c r="BA31" i="9"/>
  <c r="AZ31" i="9"/>
  <c r="BA30" i="9"/>
  <c r="AZ30" i="9"/>
  <c r="BA29" i="9"/>
  <c r="AZ29" i="9"/>
  <c r="BA28" i="9"/>
  <c r="AZ28" i="9"/>
  <c r="BA27" i="9"/>
  <c r="AZ27" i="9"/>
  <c r="BA26" i="9"/>
  <c r="AZ26" i="9"/>
  <c r="BA7" i="9"/>
  <c r="AZ7" i="9"/>
  <c r="AZ6" i="9"/>
  <c r="AW51" i="9"/>
  <c r="AV51" i="9"/>
  <c r="AW49" i="9"/>
  <c r="AV49" i="9"/>
  <c r="AW48" i="9"/>
  <c r="AV48" i="9"/>
  <c r="AW47" i="9"/>
  <c r="AV47" i="9"/>
  <c r="AW46" i="9"/>
  <c r="AV46" i="9"/>
  <c r="AW39" i="9"/>
  <c r="AV39" i="9"/>
  <c r="AW38" i="9"/>
  <c r="AV38" i="9"/>
  <c r="AW37" i="9"/>
  <c r="AV37" i="9"/>
  <c r="AW36" i="9"/>
  <c r="AV36" i="9"/>
  <c r="AW34" i="9"/>
  <c r="AV34" i="9"/>
  <c r="AW33" i="9"/>
  <c r="AV33" i="9"/>
  <c r="AW32" i="9"/>
  <c r="AV32" i="9"/>
  <c r="AW31" i="9"/>
  <c r="AV31" i="9"/>
  <c r="AW30" i="9"/>
  <c r="AV30" i="9"/>
  <c r="AW29" i="9"/>
  <c r="AV29" i="9"/>
  <c r="AW28" i="9"/>
  <c r="AV28" i="9"/>
  <c r="AW27" i="9"/>
  <c r="AV27" i="9"/>
  <c r="AW26" i="9"/>
  <c r="AV26" i="9"/>
  <c r="AW7" i="9"/>
  <c r="AV7" i="9"/>
  <c r="AW6" i="9"/>
  <c r="AV6" i="9"/>
  <c r="AS51" i="9"/>
  <c r="AR51" i="9"/>
  <c r="AS49" i="9"/>
  <c r="AR49" i="9"/>
  <c r="AS48" i="9"/>
  <c r="AR48" i="9"/>
  <c r="AS47" i="9"/>
  <c r="AR47" i="9"/>
  <c r="AS46" i="9"/>
  <c r="AR46" i="9"/>
  <c r="AS39" i="9"/>
  <c r="AR39" i="9"/>
  <c r="AS38" i="9"/>
  <c r="AR38" i="9"/>
  <c r="AS37" i="9"/>
  <c r="AR37" i="9"/>
  <c r="AS36" i="9"/>
  <c r="AR36" i="9"/>
  <c r="AS34" i="9"/>
  <c r="AR34" i="9"/>
  <c r="AS33" i="9"/>
  <c r="AR33" i="9"/>
  <c r="AS32" i="9"/>
  <c r="AR32" i="9"/>
  <c r="AS31" i="9"/>
  <c r="AR31" i="9"/>
  <c r="AS30" i="9"/>
  <c r="AR30" i="9"/>
  <c r="AS29" i="9"/>
  <c r="AR29" i="9"/>
  <c r="AS28" i="9"/>
  <c r="AR28" i="9"/>
  <c r="AS27" i="9"/>
  <c r="AR27" i="9"/>
  <c r="AS26" i="9"/>
  <c r="AR26" i="9"/>
  <c r="AS7" i="9"/>
  <c r="AR7" i="9"/>
  <c r="AS6" i="9"/>
  <c r="AR6" i="9"/>
  <c r="AO51" i="9"/>
  <c r="AN51" i="9"/>
  <c r="AO49" i="9"/>
  <c r="AN49" i="9"/>
  <c r="AO48" i="9"/>
  <c r="AN48" i="9"/>
  <c r="AO47" i="9"/>
  <c r="AN47" i="9"/>
  <c r="AO46" i="9"/>
  <c r="AN46" i="9"/>
  <c r="AO39" i="9"/>
  <c r="AN39" i="9"/>
  <c r="AO38" i="9"/>
  <c r="AN38" i="9"/>
  <c r="AO37" i="9"/>
  <c r="AN37" i="9"/>
  <c r="AO36" i="9"/>
  <c r="AN36" i="9"/>
  <c r="AO34" i="9"/>
  <c r="AN34" i="9"/>
  <c r="AO33" i="9"/>
  <c r="AN33" i="9"/>
  <c r="AO32" i="9"/>
  <c r="AN32" i="9"/>
  <c r="AO31" i="9"/>
  <c r="AN31" i="9"/>
  <c r="AO30" i="9"/>
  <c r="AN30" i="9"/>
  <c r="AO29" i="9"/>
  <c r="AN29" i="9"/>
  <c r="AO28" i="9"/>
  <c r="AN28" i="9"/>
  <c r="AO27" i="9"/>
  <c r="AN27" i="9"/>
  <c r="AO26" i="9"/>
  <c r="AN26" i="9"/>
  <c r="AO7" i="9"/>
  <c r="AN7" i="9"/>
  <c r="AO6" i="9"/>
  <c r="AN6" i="9"/>
  <c r="AK51" i="9"/>
  <c r="AJ51" i="9"/>
  <c r="AK49" i="9"/>
  <c r="AJ49" i="9"/>
  <c r="AK48" i="9"/>
  <c r="AJ48" i="9"/>
  <c r="AK47" i="9"/>
  <c r="AJ47" i="9"/>
  <c r="AK46" i="9"/>
  <c r="AJ46" i="9"/>
  <c r="AK39" i="9"/>
  <c r="AJ39" i="9"/>
  <c r="AK38" i="9"/>
  <c r="AJ38" i="9"/>
  <c r="AK37" i="9"/>
  <c r="AJ37" i="9"/>
  <c r="AK36" i="9"/>
  <c r="AJ36" i="9"/>
  <c r="AK34" i="9"/>
  <c r="AJ34" i="9"/>
  <c r="AK33" i="9"/>
  <c r="AJ33" i="9"/>
  <c r="AK32" i="9"/>
  <c r="AJ32" i="9"/>
  <c r="AK31" i="9"/>
  <c r="AJ31" i="9"/>
  <c r="AK30" i="9"/>
  <c r="AJ30" i="9"/>
  <c r="AK29" i="9"/>
  <c r="AJ29" i="9"/>
  <c r="AK28" i="9"/>
  <c r="AJ28" i="9"/>
  <c r="AK27" i="9"/>
  <c r="AJ27" i="9"/>
  <c r="AK26" i="9"/>
  <c r="AJ26" i="9"/>
  <c r="AK7" i="9"/>
  <c r="AJ7" i="9"/>
  <c r="AK6" i="9"/>
  <c r="AJ6" i="9"/>
  <c r="AG51" i="9"/>
  <c r="AF51" i="9"/>
  <c r="AG49" i="9"/>
  <c r="AF49" i="9"/>
  <c r="AG48" i="9"/>
  <c r="AF48" i="9"/>
  <c r="AG47" i="9"/>
  <c r="AF47" i="9"/>
  <c r="AG46" i="9"/>
  <c r="AF46" i="9"/>
  <c r="AG39" i="9"/>
  <c r="AF39" i="9"/>
  <c r="AG38" i="9"/>
  <c r="AF38" i="9"/>
  <c r="AG37" i="9"/>
  <c r="AF37" i="9"/>
  <c r="AG36" i="9"/>
  <c r="AF36" i="9"/>
  <c r="AG34" i="9"/>
  <c r="AF34" i="9"/>
  <c r="AG33" i="9"/>
  <c r="AF33" i="9"/>
  <c r="AG32" i="9"/>
  <c r="AF32" i="9"/>
  <c r="AG31" i="9"/>
  <c r="AF31" i="9"/>
  <c r="AG30" i="9"/>
  <c r="AF30" i="9"/>
  <c r="AG29" i="9"/>
  <c r="AF29" i="9"/>
  <c r="AG28" i="9"/>
  <c r="AF28" i="9"/>
  <c r="AG27" i="9"/>
  <c r="AF27" i="9"/>
  <c r="AG26" i="9"/>
  <c r="AF26" i="9"/>
  <c r="AG7" i="9"/>
  <c r="AF7" i="9"/>
  <c r="AG6" i="9"/>
  <c r="AF6" i="9"/>
  <c r="AC51" i="9"/>
  <c r="AB51" i="9"/>
  <c r="AC49" i="9"/>
  <c r="AB49" i="9"/>
  <c r="AC48" i="9"/>
  <c r="AB48" i="9"/>
  <c r="AC47" i="9"/>
  <c r="AB47" i="9"/>
  <c r="AC46" i="9"/>
  <c r="AB46" i="9"/>
  <c r="AB39" i="9"/>
  <c r="AB37" i="9"/>
  <c r="AC37" i="9"/>
  <c r="AB38" i="9"/>
  <c r="AC38" i="9"/>
  <c r="AC39" i="9"/>
  <c r="AC36" i="9"/>
  <c r="AB36" i="9"/>
  <c r="AB28" i="9"/>
  <c r="AC28" i="9"/>
  <c r="AB29" i="9"/>
  <c r="AC29" i="9"/>
  <c r="AB30" i="9"/>
  <c r="AC30" i="9"/>
  <c r="AB31" i="9"/>
  <c r="AC31" i="9"/>
  <c r="AB32" i="9"/>
  <c r="AC32" i="9"/>
  <c r="AB33" i="9"/>
  <c r="AC33" i="9"/>
  <c r="AB34" i="9"/>
  <c r="AC34" i="9"/>
  <c r="AC27" i="9"/>
  <c r="AB27" i="9"/>
  <c r="AC26" i="9"/>
  <c r="AB26" i="9"/>
  <c r="AB7" i="9"/>
  <c r="AC7" i="9"/>
  <c r="AC6" i="9"/>
  <c r="BU19" i="5"/>
  <c r="BT19" i="5"/>
  <c r="BU18" i="5"/>
  <c r="BT18" i="5"/>
  <c r="BU17" i="5"/>
  <c r="BT17" i="5"/>
  <c r="BU16" i="5"/>
  <c r="BT16" i="5"/>
  <c r="BU14" i="5"/>
  <c r="BT14" i="5"/>
  <c r="BU13" i="5"/>
  <c r="BT13" i="5"/>
  <c r="BU12" i="5"/>
  <c r="BT12" i="5"/>
  <c r="BU11" i="5"/>
  <c r="BT11" i="5"/>
  <c r="BU10" i="5"/>
  <c r="BT10" i="5"/>
  <c r="BU9" i="5"/>
  <c r="BT9" i="5"/>
  <c r="BU8" i="5"/>
  <c r="BT8" i="5"/>
  <c r="BU7" i="5"/>
  <c r="BT7" i="5"/>
  <c r="BU6" i="5"/>
  <c r="BT6" i="5"/>
  <c r="BQ19" i="5"/>
  <c r="BP19" i="5"/>
  <c r="BQ18" i="5"/>
  <c r="BP18" i="5"/>
  <c r="BQ17" i="5"/>
  <c r="BP17" i="5"/>
  <c r="BQ16" i="5"/>
  <c r="BP16" i="5"/>
  <c r="BQ14" i="5"/>
  <c r="BP14" i="5"/>
  <c r="BQ13" i="5"/>
  <c r="BP13" i="5"/>
  <c r="BQ12" i="5"/>
  <c r="BP12" i="5"/>
  <c r="BQ11" i="5"/>
  <c r="BP11" i="5"/>
  <c r="BQ10" i="5"/>
  <c r="BP10" i="5"/>
  <c r="BQ9" i="5"/>
  <c r="BP9" i="5"/>
  <c r="BQ8" i="5"/>
  <c r="BP8" i="5"/>
  <c r="BQ7" i="5"/>
  <c r="BP7" i="5"/>
  <c r="BQ6" i="5"/>
  <c r="BP6" i="5"/>
  <c r="BM19" i="5"/>
  <c r="BL19" i="5"/>
  <c r="BM18" i="5"/>
  <c r="BL18" i="5"/>
  <c r="BM17" i="5"/>
  <c r="BL17" i="5"/>
  <c r="BM16" i="5"/>
  <c r="BL16" i="5"/>
  <c r="BM14" i="5"/>
  <c r="BL14" i="5"/>
  <c r="BM13" i="5"/>
  <c r="BL13" i="5"/>
  <c r="BM12" i="5"/>
  <c r="BL12" i="5"/>
  <c r="BM11" i="5"/>
  <c r="BL11" i="5"/>
  <c r="BM10" i="5"/>
  <c r="BL10" i="5"/>
  <c r="BM9" i="5"/>
  <c r="BL9" i="5"/>
  <c r="BM8" i="5"/>
  <c r="BL8" i="5"/>
  <c r="BM7" i="5"/>
  <c r="BL7" i="5"/>
  <c r="BM6" i="5"/>
  <c r="BL6" i="5"/>
  <c r="BI19" i="5"/>
  <c r="BH19" i="5"/>
  <c r="BI18" i="5"/>
  <c r="BH18" i="5"/>
  <c r="BI17" i="5"/>
  <c r="BH17" i="5"/>
  <c r="BI16" i="5"/>
  <c r="BH16" i="5"/>
  <c r="BI14" i="5"/>
  <c r="BH14" i="5"/>
  <c r="BI13" i="5"/>
  <c r="BH13" i="5"/>
  <c r="BI12" i="5"/>
  <c r="BH12" i="5"/>
  <c r="BI11" i="5"/>
  <c r="BH11" i="5"/>
  <c r="BI10" i="5"/>
  <c r="BH10" i="5"/>
  <c r="BI9" i="5"/>
  <c r="BH9" i="5"/>
  <c r="BI8" i="5"/>
  <c r="BH8" i="5"/>
  <c r="BI7" i="5"/>
  <c r="BH7" i="5"/>
  <c r="BI6" i="5"/>
  <c r="BH6" i="5"/>
  <c r="BE19" i="5"/>
  <c r="BD19" i="5"/>
  <c r="BE18" i="5"/>
  <c r="BD18" i="5"/>
  <c r="BE17" i="5"/>
  <c r="BD17" i="5"/>
  <c r="BE16" i="5"/>
  <c r="BD16" i="5"/>
  <c r="BE14" i="5"/>
  <c r="BD14" i="5"/>
  <c r="BE13" i="5"/>
  <c r="BD13" i="5"/>
  <c r="BE12" i="5"/>
  <c r="BD12" i="5"/>
  <c r="BE11" i="5"/>
  <c r="BD11" i="5"/>
  <c r="BE10" i="5"/>
  <c r="BD10" i="5"/>
  <c r="BE9" i="5"/>
  <c r="BD9" i="5"/>
  <c r="BE8" i="5"/>
  <c r="BD8" i="5"/>
  <c r="BE7" i="5"/>
  <c r="BD7" i="5"/>
  <c r="BE6" i="5"/>
  <c r="BD6" i="5"/>
  <c r="BA19" i="5"/>
  <c r="AZ19" i="5"/>
  <c r="BA18" i="5"/>
  <c r="AZ18" i="5"/>
  <c r="BA17" i="5"/>
  <c r="AZ17" i="5"/>
  <c r="BA16" i="5"/>
  <c r="AZ16" i="5"/>
  <c r="BA14" i="5"/>
  <c r="AZ14" i="5"/>
  <c r="BA13" i="5"/>
  <c r="AZ13" i="5"/>
  <c r="BA12" i="5"/>
  <c r="AZ12" i="5"/>
  <c r="BA11" i="5"/>
  <c r="AZ11" i="5"/>
  <c r="BA10" i="5"/>
  <c r="AZ10" i="5"/>
  <c r="BA9" i="5"/>
  <c r="AZ9" i="5"/>
  <c r="BA8" i="5"/>
  <c r="AZ8" i="5"/>
  <c r="BA7" i="5"/>
  <c r="AZ7" i="5"/>
  <c r="BA6" i="5"/>
  <c r="AZ6" i="5"/>
  <c r="AW19" i="5"/>
  <c r="AV19" i="5"/>
  <c r="AW18" i="5"/>
  <c r="AV18" i="5"/>
  <c r="AW17" i="5"/>
  <c r="AV17" i="5"/>
  <c r="AW16" i="5"/>
  <c r="AV16" i="5"/>
  <c r="AW14" i="5"/>
  <c r="AV14" i="5"/>
  <c r="AW13" i="5"/>
  <c r="AV13" i="5"/>
  <c r="AW12" i="5"/>
  <c r="AV12" i="5"/>
  <c r="AW11" i="5"/>
  <c r="AV11" i="5"/>
  <c r="AW10" i="5"/>
  <c r="AV10" i="5"/>
  <c r="AW9" i="5"/>
  <c r="AV9" i="5"/>
  <c r="AW8" i="5"/>
  <c r="AV8" i="5"/>
  <c r="AW7" i="5"/>
  <c r="AV7" i="5"/>
  <c r="AW6" i="5"/>
  <c r="AV6" i="5"/>
  <c r="AS19" i="5"/>
  <c r="AR19" i="5"/>
  <c r="AS18" i="5"/>
  <c r="AR18" i="5"/>
  <c r="AS17" i="5"/>
  <c r="AR17" i="5"/>
  <c r="AS16" i="5"/>
  <c r="AR16" i="5"/>
  <c r="AS14" i="5"/>
  <c r="AR14" i="5"/>
  <c r="AS13" i="5"/>
  <c r="AR13" i="5"/>
  <c r="AS12" i="5"/>
  <c r="AR12" i="5"/>
  <c r="AS11" i="5"/>
  <c r="AR11" i="5"/>
  <c r="AS10" i="5"/>
  <c r="AR10" i="5"/>
  <c r="AS9" i="5"/>
  <c r="AR9" i="5"/>
  <c r="AS8" i="5"/>
  <c r="AR8" i="5"/>
  <c r="AS7" i="5"/>
  <c r="AR7" i="5"/>
  <c r="AS6" i="5"/>
  <c r="AR6" i="5"/>
  <c r="AO19" i="5"/>
  <c r="AN19" i="5"/>
  <c r="AO18" i="5"/>
  <c r="AN18" i="5"/>
  <c r="AO17" i="5"/>
  <c r="AN17" i="5"/>
  <c r="AO16" i="5"/>
  <c r="AN16" i="5"/>
  <c r="AO14" i="5"/>
  <c r="AN14" i="5"/>
  <c r="AO13" i="5"/>
  <c r="AN13" i="5"/>
  <c r="AO12" i="5"/>
  <c r="AN12" i="5"/>
  <c r="AO11" i="5"/>
  <c r="AN11" i="5"/>
  <c r="AO10" i="5"/>
  <c r="AN10" i="5"/>
  <c r="AO9" i="5"/>
  <c r="AN9" i="5"/>
  <c r="AO8" i="5"/>
  <c r="AN8" i="5"/>
  <c r="AO7" i="5"/>
  <c r="AN7" i="5"/>
  <c r="AO6" i="5"/>
  <c r="AN6" i="5"/>
  <c r="AK19" i="5"/>
  <c r="AJ19" i="5"/>
  <c r="AK18" i="5"/>
  <c r="AJ18" i="5"/>
  <c r="AK17" i="5"/>
  <c r="AJ17" i="5"/>
  <c r="AK16" i="5"/>
  <c r="AJ16" i="5"/>
  <c r="AK14" i="5"/>
  <c r="AJ14" i="5"/>
  <c r="AK13" i="5"/>
  <c r="AJ13" i="5"/>
  <c r="AK12" i="5"/>
  <c r="AJ12" i="5"/>
  <c r="AK11" i="5"/>
  <c r="AJ11" i="5"/>
  <c r="AK10" i="5"/>
  <c r="AJ10" i="5"/>
  <c r="AK9" i="5"/>
  <c r="AJ9" i="5"/>
  <c r="AK8" i="5"/>
  <c r="AJ8" i="5"/>
  <c r="AK7" i="5"/>
  <c r="AJ7" i="5"/>
  <c r="AK6" i="5"/>
  <c r="AJ6" i="5"/>
  <c r="AG19" i="5"/>
  <c r="AF19" i="5"/>
  <c r="AG18" i="5"/>
  <c r="AF18" i="5"/>
  <c r="AG17" i="5"/>
  <c r="AF17" i="5"/>
  <c r="AG16" i="5"/>
  <c r="AF16" i="5"/>
  <c r="AG14" i="5"/>
  <c r="AF14" i="5"/>
  <c r="AG13" i="5"/>
  <c r="AF13" i="5"/>
  <c r="AG12" i="5"/>
  <c r="AF12" i="5"/>
  <c r="AG11" i="5"/>
  <c r="AF11" i="5"/>
  <c r="AG10" i="5"/>
  <c r="AF10" i="5"/>
  <c r="AG9" i="5"/>
  <c r="AF9" i="5"/>
  <c r="AG8" i="5"/>
  <c r="AF8" i="5"/>
  <c r="AG7" i="5"/>
  <c r="AF7" i="5"/>
  <c r="AG6" i="5"/>
  <c r="AF6" i="5"/>
  <c r="AB7" i="5"/>
  <c r="AC7" i="5"/>
  <c r="AB8" i="5"/>
  <c r="AC8" i="5"/>
  <c r="AB9" i="5"/>
  <c r="AC9" i="5"/>
  <c r="AB10" i="5"/>
  <c r="AC10" i="5"/>
  <c r="AB11" i="5"/>
  <c r="AC11" i="5"/>
  <c r="AB12" i="5"/>
  <c r="AC12" i="5"/>
  <c r="AB13" i="5"/>
  <c r="AC13" i="5"/>
  <c r="AB14" i="5"/>
  <c r="AC14" i="5"/>
  <c r="AB16" i="5"/>
  <c r="AC16" i="5"/>
  <c r="AB17" i="5"/>
  <c r="AC17" i="5"/>
  <c r="AB18" i="5"/>
  <c r="AC18" i="5"/>
  <c r="AB19" i="5"/>
  <c r="AC19" i="5"/>
  <c r="AC6" i="5"/>
  <c r="AB6" i="5"/>
  <c r="BU7" i="4"/>
  <c r="BT7" i="4"/>
  <c r="BU6" i="4"/>
  <c r="BT6" i="4"/>
  <c r="BQ7" i="4"/>
  <c r="BP7" i="4"/>
  <c r="BQ6" i="4"/>
  <c r="BP6" i="4"/>
  <c r="BM7" i="4"/>
  <c r="BL7" i="4"/>
  <c r="BM6" i="4"/>
  <c r="BL6" i="4"/>
  <c r="BI7" i="4"/>
  <c r="BH7" i="4"/>
  <c r="BI6" i="4"/>
  <c r="BH6" i="4"/>
  <c r="BE7" i="4"/>
  <c r="BD7" i="4"/>
  <c r="BE6" i="4"/>
  <c r="BD6" i="4"/>
  <c r="BA7" i="4"/>
  <c r="AZ7" i="4"/>
  <c r="BA6" i="4"/>
  <c r="AZ6" i="4"/>
  <c r="AW7" i="4"/>
  <c r="AV7" i="4"/>
  <c r="AW6" i="4"/>
  <c r="AV6" i="4"/>
  <c r="AS7" i="4"/>
  <c r="AR7" i="4"/>
  <c r="AS6" i="4"/>
  <c r="AR6" i="4"/>
  <c r="AO7" i="4"/>
  <c r="AN7" i="4"/>
  <c r="AO6" i="4"/>
  <c r="AN6" i="4"/>
  <c r="AK7" i="4"/>
  <c r="AJ7" i="4"/>
  <c r="AK6" i="4"/>
  <c r="AJ6" i="4"/>
  <c r="AG7" i="4"/>
  <c r="AF7" i="4"/>
  <c r="AG6" i="4"/>
  <c r="AF6" i="4"/>
  <c r="AB7" i="4"/>
  <c r="AC7" i="4"/>
  <c r="BU34" i="15"/>
  <c r="BU33" i="15"/>
  <c r="BU32" i="15"/>
  <c r="BU31" i="15"/>
  <c r="BU30" i="15"/>
  <c r="BU29" i="15"/>
  <c r="BU28" i="15"/>
  <c r="BU26" i="15"/>
  <c r="BU25" i="15"/>
  <c r="BU24" i="15"/>
  <c r="BU23" i="15"/>
  <c r="BU22" i="15"/>
  <c r="BU21" i="15"/>
  <c r="BU20" i="15"/>
  <c r="BU19" i="15"/>
  <c r="BU18" i="15"/>
  <c r="BU17" i="15"/>
  <c r="BU16" i="15"/>
  <c r="BU15" i="15"/>
  <c r="BU14" i="15"/>
  <c r="BT14" i="15"/>
  <c r="BT19" i="15" s="1"/>
  <c r="BT24" i="15" s="1"/>
  <c r="BT30" i="15" s="1"/>
  <c r="BU13" i="15"/>
  <c r="BT13" i="15"/>
  <c r="BT18" i="15" s="1"/>
  <c r="BT23" i="15" s="1"/>
  <c r="BT29" i="15" s="1"/>
  <c r="BT34" i="15" s="1"/>
  <c r="BU12" i="15"/>
  <c r="BT12" i="15"/>
  <c r="BT17" i="15" s="1"/>
  <c r="BT22" i="15" s="1"/>
  <c r="BT28" i="15" s="1"/>
  <c r="BT33" i="15" s="1"/>
  <c r="BU11" i="15"/>
  <c r="BT11" i="15"/>
  <c r="BT16" i="15" s="1"/>
  <c r="BT21" i="15" s="1"/>
  <c r="BT26" i="15" s="1"/>
  <c r="BT32" i="15" s="1"/>
  <c r="BU10" i="15"/>
  <c r="BT10" i="15"/>
  <c r="BT15" i="15" s="1"/>
  <c r="BT20" i="15" s="1"/>
  <c r="BT25" i="15" s="1"/>
  <c r="BT31" i="15" s="1"/>
  <c r="BQ34" i="15"/>
  <c r="BQ33" i="15"/>
  <c r="BQ32" i="15"/>
  <c r="BQ31" i="15"/>
  <c r="BQ30" i="15"/>
  <c r="BQ29" i="15"/>
  <c r="BQ28" i="15"/>
  <c r="BQ26" i="15"/>
  <c r="BQ25" i="15"/>
  <c r="BQ24" i="15"/>
  <c r="BQ23" i="15"/>
  <c r="BQ22" i="15"/>
  <c r="BQ21" i="15"/>
  <c r="BQ20" i="15"/>
  <c r="BQ19" i="15"/>
  <c r="BQ18" i="15"/>
  <c r="BQ17" i="15"/>
  <c r="BQ16" i="15"/>
  <c r="BQ15" i="15"/>
  <c r="BQ14" i="15"/>
  <c r="BP14" i="15"/>
  <c r="BP19" i="15" s="1"/>
  <c r="BP24" i="15" s="1"/>
  <c r="BP30" i="15" s="1"/>
  <c r="BQ13" i="15"/>
  <c r="BP13" i="15"/>
  <c r="BP18" i="15" s="1"/>
  <c r="BP23" i="15" s="1"/>
  <c r="BP29" i="15" s="1"/>
  <c r="BP34" i="15" s="1"/>
  <c r="BQ12" i="15"/>
  <c r="BP12" i="15"/>
  <c r="BP17" i="15" s="1"/>
  <c r="BP22" i="15" s="1"/>
  <c r="BP28" i="15" s="1"/>
  <c r="BP33" i="15" s="1"/>
  <c r="BQ11" i="15"/>
  <c r="BP11" i="15"/>
  <c r="BP16" i="15" s="1"/>
  <c r="BP21" i="15" s="1"/>
  <c r="BP26" i="15" s="1"/>
  <c r="BP32" i="15" s="1"/>
  <c r="BQ10" i="15"/>
  <c r="BP10" i="15"/>
  <c r="BP15" i="15" s="1"/>
  <c r="BP20" i="15" s="1"/>
  <c r="BP25" i="15" s="1"/>
  <c r="BP31" i="15" s="1"/>
  <c r="BM34" i="15"/>
  <c r="BM33" i="15"/>
  <c r="BM32" i="15"/>
  <c r="BM31" i="15"/>
  <c r="BM30" i="15"/>
  <c r="BM29" i="15"/>
  <c r="BM28" i="15"/>
  <c r="BM26" i="15"/>
  <c r="BM25" i="15"/>
  <c r="BM24" i="15"/>
  <c r="BM23" i="15"/>
  <c r="BM22" i="15"/>
  <c r="BM21" i="15"/>
  <c r="BM20" i="15"/>
  <c r="BM19" i="15"/>
  <c r="BM18" i="15"/>
  <c r="BM17" i="15"/>
  <c r="BM16" i="15"/>
  <c r="BM15" i="15"/>
  <c r="BM14" i="15"/>
  <c r="BL14" i="15"/>
  <c r="BL19" i="15" s="1"/>
  <c r="BL24" i="15" s="1"/>
  <c r="BL30" i="15" s="1"/>
  <c r="BM13" i="15"/>
  <c r="BL13" i="15"/>
  <c r="BL18" i="15" s="1"/>
  <c r="BL23" i="15" s="1"/>
  <c r="BL29" i="15" s="1"/>
  <c r="BL34" i="15" s="1"/>
  <c r="BM12" i="15"/>
  <c r="BL12" i="15"/>
  <c r="BL17" i="15" s="1"/>
  <c r="BL22" i="15" s="1"/>
  <c r="BL28" i="15" s="1"/>
  <c r="BL33" i="15" s="1"/>
  <c r="BM11" i="15"/>
  <c r="BL11" i="15"/>
  <c r="BL16" i="15" s="1"/>
  <c r="BL21" i="15" s="1"/>
  <c r="BL26" i="15" s="1"/>
  <c r="BL32" i="15" s="1"/>
  <c r="BM10" i="15"/>
  <c r="BL10" i="15"/>
  <c r="BL15" i="15" s="1"/>
  <c r="BL20" i="15" s="1"/>
  <c r="BL25" i="15" s="1"/>
  <c r="BL31" i="15" s="1"/>
  <c r="BI34" i="15"/>
  <c r="BI33" i="15"/>
  <c r="BI32" i="15"/>
  <c r="BI31" i="15"/>
  <c r="BI30" i="15"/>
  <c r="BI29" i="15"/>
  <c r="BI28" i="15"/>
  <c r="BI26" i="15"/>
  <c r="BI25" i="15"/>
  <c r="BI24" i="15"/>
  <c r="BI23" i="15"/>
  <c r="BI22" i="15"/>
  <c r="BI21" i="15"/>
  <c r="BI20" i="15"/>
  <c r="BI19" i="15"/>
  <c r="BI18" i="15"/>
  <c r="BI17" i="15"/>
  <c r="BI16" i="15"/>
  <c r="BI15" i="15"/>
  <c r="BI14" i="15"/>
  <c r="BH14" i="15"/>
  <c r="BH19" i="15" s="1"/>
  <c r="BH24" i="15" s="1"/>
  <c r="BH30" i="15" s="1"/>
  <c r="BI13" i="15"/>
  <c r="BH13" i="15"/>
  <c r="BH18" i="15" s="1"/>
  <c r="BH23" i="15" s="1"/>
  <c r="BH29" i="15" s="1"/>
  <c r="BH34" i="15" s="1"/>
  <c r="BI12" i="15"/>
  <c r="BH12" i="15"/>
  <c r="BH17" i="15" s="1"/>
  <c r="BH22" i="15" s="1"/>
  <c r="BH28" i="15" s="1"/>
  <c r="BH33" i="15" s="1"/>
  <c r="BI11" i="15"/>
  <c r="BH11" i="15"/>
  <c r="BH16" i="15" s="1"/>
  <c r="BH21" i="15" s="1"/>
  <c r="BH26" i="15" s="1"/>
  <c r="BH32" i="15" s="1"/>
  <c r="BI10" i="15"/>
  <c r="BH10" i="15"/>
  <c r="BH15" i="15" s="1"/>
  <c r="BH20" i="15" s="1"/>
  <c r="BH25" i="15" s="1"/>
  <c r="BH31" i="15" s="1"/>
  <c r="BE34" i="15"/>
  <c r="BE33" i="15"/>
  <c r="BE32" i="15"/>
  <c r="BE31" i="15"/>
  <c r="BE30" i="15"/>
  <c r="BE29" i="15"/>
  <c r="BE28" i="15"/>
  <c r="BE26" i="15"/>
  <c r="BE25" i="15"/>
  <c r="BE24" i="15"/>
  <c r="BE23" i="15"/>
  <c r="BE22" i="15"/>
  <c r="BE21" i="15"/>
  <c r="BE20" i="15"/>
  <c r="BE19" i="15"/>
  <c r="BE18" i="15"/>
  <c r="BE17" i="15"/>
  <c r="BE16" i="15"/>
  <c r="BE15" i="15"/>
  <c r="BE14" i="15"/>
  <c r="BD14" i="15"/>
  <c r="BD19" i="15" s="1"/>
  <c r="BD24" i="15" s="1"/>
  <c r="BD30" i="15" s="1"/>
  <c r="BE13" i="15"/>
  <c r="BD13" i="15"/>
  <c r="BD18" i="15" s="1"/>
  <c r="BD23" i="15" s="1"/>
  <c r="BD29" i="15" s="1"/>
  <c r="BD34" i="15" s="1"/>
  <c r="BE12" i="15"/>
  <c r="BD12" i="15"/>
  <c r="BD17" i="15" s="1"/>
  <c r="BD22" i="15" s="1"/>
  <c r="BD28" i="15" s="1"/>
  <c r="BD33" i="15" s="1"/>
  <c r="BE11" i="15"/>
  <c r="BD11" i="15"/>
  <c r="BD16" i="15" s="1"/>
  <c r="BD21" i="15" s="1"/>
  <c r="BD26" i="15" s="1"/>
  <c r="BD32" i="15" s="1"/>
  <c r="BE10" i="15"/>
  <c r="BD10" i="15"/>
  <c r="BD15" i="15" s="1"/>
  <c r="BD20" i="15" s="1"/>
  <c r="BD25" i="15" s="1"/>
  <c r="BD31" i="15" s="1"/>
  <c r="BA34" i="15"/>
  <c r="BA33" i="15"/>
  <c r="BA32" i="15"/>
  <c r="BA31" i="15"/>
  <c r="BA30" i="15"/>
  <c r="BA29" i="15"/>
  <c r="BA28" i="15"/>
  <c r="BA26" i="15"/>
  <c r="BA25" i="15"/>
  <c r="BA24" i="15"/>
  <c r="BA23" i="15"/>
  <c r="BA22" i="15"/>
  <c r="BA21" i="15"/>
  <c r="BA20" i="15"/>
  <c r="BA19" i="15"/>
  <c r="BA18" i="15"/>
  <c r="BA17" i="15"/>
  <c r="BA16" i="15"/>
  <c r="BA15" i="15"/>
  <c r="BA14" i="15"/>
  <c r="AZ14" i="15"/>
  <c r="AZ19" i="15" s="1"/>
  <c r="AZ24" i="15" s="1"/>
  <c r="AZ30" i="15" s="1"/>
  <c r="BA13" i="15"/>
  <c r="AZ13" i="15"/>
  <c r="AZ18" i="15" s="1"/>
  <c r="AZ23" i="15" s="1"/>
  <c r="AZ29" i="15" s="1"/>
  <c r="AZ34" i="15" s="1"/>
  <c r="BA12" i="15"/>
  <c r="AZ12" i="15"/>
  <c r="AZ17" i="15" s="1"/>
  <c r="AZ22" i="15" s="1"/>
  <c r="AZ28" i="15" s="1"/>
  <c r="AZ33" i="15" s="1"/>
  <c r="BA11" i="15"/>
  <c r="AZ11" i="15"/>
  <c r="AZ16" i="15" s="1"/>
  <c r="AZ21" i="15" s="1"/>
  <c r="AZ26" i="15" s="1"/>
  <c r="AZ32" i="15" s="1"/>
  <c r="BA10" i="15"/>
  <c r="AZ10" i="15"/>
  <c r="AZ15" i="15" s="1"/>
  <c r="AZ20" i="15" s="1"/>
  <c r="AZ25" i="15" s="1"/>
  <c r="AZ31" i="15" s="1"/>
  <c r="AW34" i="15"/>
  <c r="AW33" i="15"/>
  <c r="AW32" i="15"/>
  <c r="AW31" i="15"/>
  <c r="AW30" i="15"/>
  <c r="AW29" i="15"/>
  <c r="AW28" i="15"/>
  <c r="AW26" i="15"/>
  <c r="AW25" i="15"/>
  <c r="AW24" i="15"/>
  <c r="AW23" i="15"/>
  <c r="AW22" i="15"/>
  <c r="AW21" i="15"/>
  <c r="AW20" i="15"/>
  <c r="AW19" i="15"/>
  <c r="AW18" i="15"/>
  <c r="AW17" i="15"/>
  <c r="AW16" i="15"/>
  <c r="AW15" i="15"/>
  <c r="AW14" i="15"/>
  <c r="AV14" i="15"/>
  <c r="AV19" i="15" s="1"/>
  <c r="AV24" i="15" s="1"/>
  <c r="AV30" i="15" s="1"/>
  <c r="AW13" i="15"/>
  <c r="AV13" i="15"/>
  <c r="AV18" i="15" s="1"/>
  <c r="AV23" i="15" s="1"/>
  <c r="AV29" i="15" s="1"/>
  <c r="AV34" i="15" s="1"/>
  <c r="AW12" i="15"/>
  <c r="AV12" i="15"/>
  <c r="AV17" i="15" s="1"/>
  <c r="AV22" i="15" s="1"/>
  <c r="AV28" i="15" s="1"/>
  <c r="AV33" i="15" s="1"/>
  <c r="AW11" i="15"/>
  <c r="AV11" i="15"/>
  <c r="AV16" i="15" s="1"/>
  <c r="AV21" i="15" s="1"/>
  <c r="AV26" i="15" s="1"/>
  <c r="AV32" i="15" s="1"/>
  <c r="AW10" i="15"/>
  <c r="AV10" i="15"/>
  <c r="AV15" i="15" s="1"/>
  <c r="AV20" i="15" s="1"/>
  <c r="AV25" i="15" s="1"/>
  <c r="AV31" i="15" s="1"/>
  <c r="AS34" i="15"/>
  <c r="AS33" i="15"/>
  <c r="AS32" i="15"/>
  <c r="AS31" i="15"/>
  <c r="AS30" i="15"/>
  <c r="AS29" i="15"/>
  <c r="AS28" i="15"/>
  <c r="AS26" i="15"/>
  <c r="AS25" i="15"/>
  <c r="AS24" i="15"/>
  <c r="AS23" i="15"/>
  <c r="AS22" i="15"/>
  <c r="AS21" i="15"/>
  <c r="AS20" i="15"/>
  <c r="AS19" i="15"/>
  <c r="AS18" i="15"/>
  <c r="AS17" i="15"/>
  <c r="AS16" i="15"/>
  <c r="AS15" i="15"/>
  <c r="AS14" i="15"/>
  <c r="AR14" i="15"/>
  <c r="AR19" i="15" s="1"/>
  <c r="AR24" i="15" s="1"/>
  <c r="AR30" i="15" s="1"/>
  <c r="AS13" i="15"/>
  <c r="AR13" i="15"/>
  <c r="AR18" i="15" s="1"/>
  <c r="AR23" i="15" s="1"/>
  <c r="AR29" i="15" s="1"/>
  <c r="AR34" i="15" s="1"/>
  <c r="AS12" i="15"/>
  <c r="AR12" i="15"/>
  <c r="AR17" i="15" s="1"/>
  <c r="AR22" i="15" s="1"/>
  <c r="AR28" i="15" s="1"/>
  <c r="AR33" i="15" s="1"/>
  <c r="AS11" i="15"/>
  <c r="AR11" i="15"/>
  <c r="AR16" i="15" s="1"/>
  <c r="AR21" i="15" s="1"/>
  <c r="AR26" i="15" s="1"/>
  <c r="AR32" i="15" s="1"/>
  <c r="AS10" i="15"/>
  <c r="AR10" i="15"/>
  <c r="AR15" i="15" s="1"/>
  <c r="AR20" i="15" s="1"/>
  <c r="AR25" i="15" s="1"/>
  <c r="AR31" i="15" s="1"/>
  <c r="AO34" i="15"/>
  <c r="AO33" i="15"/>
  <c r="AO32" i="15"/>
  <c r="AO31" i="15"/>
  <c r="AO30" i="15"/>
  <c r="AO29" i="15"/>
  <c r="AO28" i="15"/>
  <c r="AO26" i="15"/>
  <c r="AO25" i="15"/>
  <c r="AO24" i="15"/>
  <c r="AO23" i="15"/>
  <c r="AO22" i="15"/>
  <c r="AO21" i="15"/>
  <c r="AO20" i="15"/>
  <c r="AO19" i="15"/>
  <c r="AO18" i="15"/>
  <c r="AO17" i="15"/>
  <c r="AO16" i="15"/>
  <c r="AO15" i="15"/>
  <c r="AO14" i="15"/>
  <c r="AN14" i="15"/>
  <c r="AN19" i="15" s="1"/>
  <c r="AN24" i="15" s="1"/>
  <c r="AN30" i="15" s="1"/>
  <c r="AO13" i="15"/>
  <c r="AN13" i="15"/>
  <c r="AN18" i="15" s="1"/>
  <c r="AN23" i="15" s="1"/>
  <c r="AN29" i="15" s="1"/>
  <c r="AN34" i="15" s="1"/>
  <c r="AO12" i="15"/>
  <c r="AN12" i="15"/>
  <c r="AN17" i="15" s="1"/>
  <c r="AN22" i="15" s="1"/>
  <c r="AN28" i="15" s="1"/>
  <c r="AN33" i="15" s="1"/>
  <c r="AO11" i="15"/>
  <c r="AN11" i="15"/>
  <c r="AN16" i="15" s="1"/>
  <c r="AN21" i="15" s="1"/>
  <c r="AN26" i="15" s="1"/>
  <c r="AN32" i="15" s="1"/>
  <c r="AO10" i="15"/>
  <c r="AN10" i="15"/>
  <c r="AN15" i="15" s="1"/>
  <c r="AN20" i="15" s="1"/>
  <c r="AN25" i="15" s="1"/>
  <c r="AN31" i="15" s="1"/>
  <c r="AK34" i="15"/>
  <c r="AK33" i="15"/>
  <c r="AK32" i="15"/>
  <c r="AK31" i="15"/>
  <c r="AK30" i="15"/>
  <c r="AK29" i="15"/>
  <c r="AK28" i="15"/>
  <c r="AK26" i="15"/>
  <c r="AK25" i="15"/>
  <c r="AK24" i="15"/>
  <c r="AK23" i="15"/>
  <c r="AK22" i="15"/>
  <c r="AK21" i="15"/>
  <c r="AK20" i="15"/>
  <c r="AK19" i="15"/>
  <c r="AK18" i="15"/>
  <c r="AK17" i="15"/>
  <c r="AK16" i="15"/>
  <c r="AK15" i="15"/>
  <c r="AK14" i="15"/>
  <c r="AJ14" i="15"/>
  <c r="AJ19" i="15" s="1"/>
  <c r="AJ24" i="15" s="1"/>
  <c r="AJ30" i="15" s="1"/>
  <c r="AK13" i="15"/>
  <c r="AJ13" i="15"/>
  <c r="AJ18" i="15" s="1"/>
  <c r="AJ23" i="15" s="1"/>
  <c r="AJ29" i="15" s="1"/>
  <c r="AJ34" i="15" s="1"/>
  <c r="AK12" i="15"/>
  <c r="AJ12" i="15"/>
  <c r="AJ17" i="15" s="1"/>
  <c r="AJ22" i="15" s="1"/>
  <c r="AJ28" i="15" s="1"/>
  <c r="AJ33" i="15" s="1"/>
  <c r="AK11" i="15"/>
  <c r="AJ11" i="15"/>
  <c r="AJ16" i="15" s="1"/>
  <c r="AJ21" i="15" s="1"/>
  <c r="AJ26" i="15" s="1"/>
  <c r="AJ32" i="15" s="1"/>
  <c r="AK10" i="15"/>
  <c r="AJ10" i="15"/>
  <c r="AJ15" i="15" s="1"/>
  <c r="AJ20" i="15" s="1"/>
  <c r="AJ25" i="15" s="1"/>
  <c r="AJ31" i="15" s="1"/>
  <c r="AG11" i="15"/>
  <c r="AG12" i="15"/>
  <c r="AG13" i="15"/>
  <c r="AG14" i="15"/>
  <c r="AG15" i="15"/>
  <c r="AG16" i="15"/>
  <c r="AG17" i="15"/>
  <c r="AG18" i="15"/>
  <c r="AG19" i="15"/>
  <c r="AG20" i="15"/>
  <c r="AG21" i="15"/>
  <c r="AG22" i="15"/>
  <c r="AG23" i="15"/>
  <c r="AG24" i="15"/>
  <c r="AG25" i="15"/>
  <c r="AG26" i="15"/>
  <c r="AG28" i="15"/>
  <c r="AG29" i="15"/>
  <c r="AG30" i="15"/>
  <c r="AG31" i="15"/>
  <c r="AG32" i="15"/>
  <c r="AG33" i="15"/>
  <c r="AG34" i="15"/>
  <c r="AF11" i="15"/>
  <c r="AF16" i="15" s="1"/>
  <c r="AF21" i="15" s="1"/>
  <c r="AF26" i="15" s="1"/>
  <c r="AF32" i="15" s="1"/>
  <c r="AF12" i="15"/>
  <c r="AF17" i="15" s="1"/>
  <c r="AF22" i="15" s="1"/>
  <c r="AF28" i="15" s="1"/>
  <c r="AF33" i="15" s="1"/>
  <c r="AF13" i="15"/>
  <c r="AF18" i="15" s="1"/>
  <c r="AF23" i="15" s="1"/>
  <c r="AF29" i="15" s="1"/>
  <c r="AF34" i="15" s="1"/>
  <c r="AF14" i="15"/>
  <c r="AF19" i="15" s="1"/>
  <c r="AF24" i="15" s="1"/>
  <c r="AF30" i="15" s="1"/>
  <c r="BT7" i="3"/>
  <c r="BU7" i="3"/>
  <c r="BT8" i="3"/>
  <c r="BU8" i="3"/>
  <c r="BT9" i="3"/>
  <c r="BU9" i="3"/>
  <c r="BT10" i="3"/>
  <c r="BU10" i="3"/>
  <c r="BT11" i="3"/>
  <c r="BU11" i="3"/>
  <c r="BU6" i="3"/>
  <c r="BT6" i="3"/>
  <c r="BP7" i="3"/>
  <c r="BQ7" i="3"/>
  <c r="BP8" i="3"/>
  <c r="BQ8" i="3"/>
  <c r="BP9" i="3"/>
  <c r="BQ9" i="3"/>
  <c r="BP10" i="3"/>
  <c r="BQ10" i="3"/>
  <c r="BP11" i="3"/>
  <c r="BQ11" i="3"/>
  <c r="BQ6" i="3"/>
  <c r="BP6" i="3"/>
  <c r="BL7" i="3"/>
  <c r="BM7" i="3"/>
  <c r="BL8" i="3"/>
  <c r="BM8" i="3"/>
  <c r="BL9" i="3"/>
  <c r="BM9" i="3"/>
  <c r="BL10" i="3"/>
  <c r="BM10" i="3"/>
  <c r="BL11" i="3"/>
  <c r="BM11" i="3"/>
  <c r="BM6" i="3"/>
  <c r="BL6" i="3"/>
  <c r="BH7" i="3"/>
  <c r="BI7" i="3"/>
  <c r="BH8" i="3"/>
  <c r="BI8" i="3"/>
  <c r="BH9" i="3"/>
  <c r="BI9" i="3"/>
  <c r="BH10" i="3"/>
  <c r="BI10" i="3"/>
  <c r="BH11" i="3"/>
  <c r="BI11" i="3"/>
  <c r="BI6" i="3"/>
  <c r="BH6" i="3"/>
  <c r="BD7" i="3"/>
  <c r="BE7" i="3"/>
  <c r="BD8" i="3"/>
  <c r="BE8" i="3"/>
  <c r="BD9" i="3"/>
  <c r="BE9" i="3"/>
  <c r="BD10" i="3"/>
  <c r="BE10" i="3"/>
  <c r="BD11" i="3"/>
  <c r="BE11" i="3"/>
  <c r="BE6" i="3"/>
  <c r="BD6" i="3"/>
  <c r="AZ7" i="3"/>
  <c r="BA7" i="3"/>
  <c r="AZ8" i="3"/>
  <c r="BA8" i="3"/>
  <c r="AZ9" i="3"/>
  <c r="BA9" i="3"/>
  <c r="AZ10" i="3"/>
  <c r="BA10" i="3"/>
  <c r="AZ11" i="3"/>
  <c r="BA11" i="3"/>
  <c r="BA6" i="3"/>
  <c r="AZ6" i="3"/>
  <c r="AV7" i="3"/>
  <c r="AW7" i="3"/>
  <c r="AV8" i="3"/>
  <c r="AW8" i="3"/>
  <c r="AV9" i="3"/>
  <c r="AW9" i="3"/>
  <c r="AV10" i="3"/>
  <c r="AW10" i="3"/>
  <c r="AV11" i="3"/>
  <c r="AW11" i="3"/>
  <c r="AW6" i="3"/>
  <c r="AV6" i="3"/>
  <c r="AR7" i="3"/>
  <c r="AS7" i="3"/>
  <c r="AR8" i="3"/>
  <c r="AS8" i="3"/>
  <c r="AR9" i="3"/>
  <c r="AS9" i="3"/>
  <c r="AR10" i="3"/>
  <c r="AS10" i="3"/>
  <c r="AR11" i="3"/>
  <c r="AS11" i="3"/>
  <c r="AS6" i="3"/>
  <c r="AR6" i="3"/>
  <c r="AN7" i="3"/>
  <c r="AO7" i="3"/>
  <c r="AN8" i="3"/>
  <c r="AO8" i="3"/>
  <c r="AN9" i="3"/>
  <c r="AO9" i="3"/>
  <c r="AN10" i="3"/>
  <c r="AO10" i="3"/>
  <c r="AN11" i="3"/>
  <c r="AO11" i="3"/>
  <c r="AO6" i="3"/>
  <c r="AN6" i="3"/>
  <c r="AJ7" i="3"/>
  <c r="AK7" i="3"/>
  <c r="AJ8" i="3"/>
  <c r="AK8" i="3"/>
  <c r="AJ9" i="3"/>
  <c r="AK9" i="3"/>
  <c r="AJ10" i="3"/>
  <c r="AK10" i="3"/>
  <c r="AJ11" i="3"/>
  <c r="AK11" i="3"/>
  <c r="AK6" i="3"/>
  <c r="AJ6" i="3"/>
  <c r="AG7" i="3"/>
  <c r="AG8" i="3"/>
  <c r="AG9" i="3"/>
  <c r="AG10" i="3"/>
  <c r="AG11" i="3"/>
  <c r="AF7" i="3"/>
  <c r="AF8" i="3"/>
  <c r="AF9" i="3"/>
  <c r="AF10" i="3"/>
  <c r="AF11" i="3"/>
  <c r="AB7" i="3"/>
  <c r="AB8" i="3"/>
  <c r="AB9" i="3"/>
  <c r="AB10" i="3"/>
  <c r="AB11" i="3"/>
  <c r="AC7" i="3"/>
  <c r="AC8" i="3"/>
  <c r="AC9" i="3"/>
  <c r="AC10" i="3"/>
  <c r="AC11" i="3"/>
  <c r="AG6" i="3"/>
  <c r="AF6" i="3"/>
  <c r="AB6" i="3"/>
  <c r="AB6" i="4"/>
  <c r="AC6" i="4"/>
  <c r="AC6" i="3"/>
  <c r="AB7" i="7"/>
  <c r="AC7" i="7"/>
  <c r="AG10" i="15"/>
  <c r="AF10" i="15"/>
  <c r="AF15" i="15" s="1"/>
  <c r="AF20" i="15" s="1"/>
  <c r="AF25" i="15" s="1"/>
  <c r="AF31" i="15" s="1"/>
  <c r="AC16" i="7" l="1"/>
  <c r="AC17" i="7"/>
  <c r="AC18" i="7"/>
  <c r="AC19" i="7"/>
  <c r="AC20" i="7"/>
  <c r="AC21" i="7"/>
  <c r="AC22" i="7"/>
  <c r="AC15" i="7"/>
  <c r="AB15" i="7"/>
  <c r="AC10" i="7"/>
  <c r="AC11" i="7"/>
  <c r="AC12" i="7"/>
  <c r="AC8" i="7"/>
  <c r="AC9" i="7"/>
  <c r="AB16" i="7"/>
  <c r="AB17" i="7"/>
  <c r="AB18" i="7"/>
  <c r="AB19" i="7"/>
  <c r="AB20" i="7"/>
  <c r="AB21" i="7"/>
  <c r="AB22" i="7"/>
  <c r="AB10" i="7"/>
  <c r="AB11" i="7"/>
  <c r="AB12" i="7"/>
  <c r="AB8" i="7"/>
  <c r="AB9" i="7"/>
  <c r="AT27" i="14"/>
  <c r="AT29" i="14"/>
  <c r="AS29" i="14"/>
  <c r="AS28" i="14"/>
  <c r="AT28" i="14" s="1"/>
  <c r="AS27" i="14"/>
  <c r="AU13" i="14" l="1"/>
  <c r="AZ13" i="14"/>
  <c r="AP13" i="14"/>
  <c r="AJ2" i="7"/>
  <c r="AE2" i="7"/>
  <c r="BU11" i="12" l="1"/>
  <c r="BT11" i="12"/>
  <c r="BU10" i="12"/>
  <c r="BT10" i="12"/>
  <c r="BU9" i="12"/>
  <c r="BT9" i="12"/>
  <c r="BU8" i="12"/>
  <c r="BT8" i="12"/>
  <c r="BU7" i="12"/>
  <c r="BT7" i="12"/>
  <c r="BQ11" i="12"/>
  <c r="BP11" i="12"/>
  <c r="BQ10" i="12"/>
  <c r="BP10" i="12"/>
  <c r="BQ9" i="12"/>
  <c r="BP9" i="12"/>
  <c r="BQ8" i="12"/>
  <c r="BP8" i="12"/>
  <c r="BQ7" i="12"/>
  <c r="BP7" i="12"/>
  <c r="BM11" i="12"/>
  <c r="BL11" i="12"/>
  <c r="BM10" i="12"/>
  <c r="BL10" i="12"/>
  <c r="BM9" i="12"/>
  <c r="BL9" i="12"/>
  <c r="BM8" i="12"/>
  <c r="BL8" i="12"/>
  <c r="BM7" i="12"/>
  <c r="BL7" i="12"/>
  <c r="BI11" i="12"/>
  <c r="BH11" i="12"/>
  <c r="BI10" i="12"/>
  <c r="BH10" i="12"/>
  <c r="BI9" i="12"/>
  <c r="BH9" i="12"/>
  <c r="BI8" i="12"/>
  <c r="BH8" i="12"/>
  <c r="BI7" i="12"/>
  <c r="BH7" i="12"/>
  <c r="BE11" i="12"/>
  <c r="BD11" i="12"/>
  <c r="BE10" i="12"/>
  <c r="BD10" i="12"/>
  <c r="BE9" i="12"/>
  <c r="BD9" i="12"/>
  <c r="BE8" i="12"/>
  <c r="BD8" i="12"/>
  <c r="BE7" i="12"/>
  <c r="BD7" i="12"/>
  <c r="BA11" i="12"/>
  <c r="AZ11" i="12"/>
  <c r="BA10" i="12"/>
  <c r="AZ10" i="12"/>
  <c r="BA9" i="12"/>
  <c r="AZ9" i="12"/>
  <c r="BA8" i="12"/>
  <c r="AZ8" i="12"/>
  <c r="BA7" i="12"/>
  <c r="AZ7" i="12"/>
  <c r="AW11" i="12"/>
  <c r="AV11" i="12"/>
  <c r="AW10" i="12"/>
  <c r="AV10" i="12"/>
  <c r="AW9" i="12"/>
  <c r="AV9" i="12"/>
  <c r="AW8" i="12"/>
  <c r="AV8" i="12"/>
  <c r="AW7" i="12"/>
  <c r="AV7" i="12"/>
  <c r="AS11" i="12"/>
  <c r="AR11" i="12"/>
  <c r="AS10" i="12"/>
  <c r="AR10" i="12"/>
  <c r="AS9" i="12"/>
  <c r="AR9" i="12"/>
  <c r="AS8" i="12"/>
  <c r="AR8" i="12"/>
  <c r="AS7" i="12"/>
  <c r="AR7" i="12"/>
  <c r="AO11" i="12"/>
  <c r="AN11" i="12"/>
  <c r="AO10" i="12"/>
  <c r="AN10" i="12"/>
  <c r="AO9" i="12"/>
  <c r="AN9" i="12"/>
  <c r="AO8" i="12"/>
  <c r="AN8" i="12"/>
  <c r="AO7" i="12"/>
  <c r="AN7" i="12"/>
  <c r="AK11" i="12"/>
  <c r="AJ11" i="12"/>
  <c r="AK10" i="12"/>
  <c r="AJ10" i="12"/>
  <c r="AK9" i="12"/>
  <c r="AG11" i="12"/>
  <c r="AF11" i="12"/>
  <c r="AG10" i="12"/>
  <c r="AF10" i="12"/>
  <c r="AC11" i="12"/>
  <c r="AB11" i="12"/>
  <c r="AC10" i="12"/>
  <c r="AB10" i="12"/>
  <c r="BQ28" i="11"/>
  <c r="BP28" i="11"/>
</calcChain>
</file>

<file path=xl/comments1.xml><?xml version="1.0" encoding="utf-8"?>
<comments xmlns="http://schemas.openxmlformats.org/spreadsheetml/2006/main">
  <authors>
    <author>Ursula Martínez</author>
  </authors>
  <commentList>
    <comment ref="T12" authorId="0" shapeId="0">
      <text>
        <r>
          <rPr>
            <b/>
            <sz val="9"/>
            <color indexed="81"/>
            <rFont val="Tahoma"/>
            <family val="2"/>
          </rPr>
          <t xml:space="preserve">Esta debería ser la línea base
</t>
        </r>
      </text>
    </comment>
    <comment ref="T13" authorId="0" shapeId="0">
      <text>
        <r>
          <rPr>
            <sz val="9"/>
            <color indexed="81"/>
            <rFont val="Tahoma"/>
            <family val="2"/>
          </rPr>
          <t xml:space="preserve">$ 30/ t
</t>
        </r>
      </text>
    </comment>
    <comment ref="Q14" authorId="0" shapeId="0">
      <text>
        <r>
          <rPr>
            <b/>
            <sz val="9"/>
            <color indexed="81"/>
            <rFont val="Tahoma"/>
            <family val="2"/>
          </rPr>
          <t>Debe ser mensual</t>
        </r>
        <r>
          <rPr>
            <sz val="9"/>
            <color indexed="81"/>
            <rFont val="Tahoma"/>
            <family val="2"/>
          </rPr>
          <t xml:space="preserve">
</t>
        </r>
      </text>
    </comment>
    <comment ref="AQ15" authorId="0" shapeId="0">
      <text>
        <r>
          <rPr>
            <b/>
            <sz val="9"/>
            <color indexed="81"/>
            <rFont val="Tahoma"/>
            <family val="2"/>
          </rPr>
          <t>Provisional</t>
        </r>
        <r>
          <rPr>
            <sz val="9"/>
            <color indexed="81"/>
            <rFont val="Tahoma"/>
            <family val="2"/>
          </rPr>
          <t xml:space="preserve">
</t>
        </r>
      </text>
    </comment>
    <comment ref="N23" authorId="0" shapeId="0">
      <text>
        <r>
          <rPr>
            <b/>
            <sz val="9"/>
            <color indexed="81"/>
            <rFont val="Tahoma"/>
            <family val="2"/>
          </rPr>
          <t xml:space="preserve">Se debe cambiar: (Número de habitantes atendidos con el servicio de BM/1000) /Cantidad de obreros de BM
</t>
        </r>
      </text>
    </comment>
  </commentList>
</comments>
</file>

<file path=xl/comments2.xml><?xml version="1.0" encoding="utf-8"?>
<comments xmlns="http://schemas.openxmlformats.org/spreadsheetml/2006/main">
  <authors>
    <author>Hp</author>
    <author>Ursula Martínez</author>
  </authors>
  <commentList>
    <comment ref="R5" authorId="0" shapeId="0">
      <text>
        <r>
          <rPr>
            <sz val="9"/>
            <color indexed="81"/>
            <rFont val="Tahoma"/>
            <family val="2"/>
          </rPr>
          <t xml:space="preserve">Cambiar al propietario del proceso
</t>
        </r>
      </text>
    </comment>
    <comment ref="R6" authorId="0" shapeId="0">
      <text>
        <r>
          <rPr>
            <b/>
            <sz val="9"/>
            <color indexed="81"/>
            <rFont val="Tahoma"/>
            <family val="2"/>
          </rPr>
          <t>Actualizar responsable de medición</t>
        </r>
      </text>
    </comment>
    <comment ref="T10" authorId="0" shapeId="0">
      <text>
        <r>
          <rPr>
            <b/>
            <sz val="9"/>
            <color indexed="81"/>
            <rFont val="Tahoma"/>
            <family val="2"/>
          </rPr>
          <t>Revisar meta</t>
        </r>
      </text>
    </comment>
    <comment ref="F15" authorId="1" shapeId="0">
      <text>
        <r>
          <rPr>
            <sz val="9"/>
            <color indexed="81"/>
            <rFont val="Tahoma"/>
            <family val="2"/>
          </rPr>
          <t xml:space="preserve">Falta reportar
</t>
        </r>
      </text>
    </comment>
    <comment ref="H15" authorId="1" shapeId="0">
      <text>
        <r>
          <rPr>
            <sz val="9"/>
            <color indexed="81"/>
            <rFont val="Tahoma"/>
            <family val="2"/>
          </rPr>
          <t xml:space="preserve">Falta reportar
</t>
        </r>
      </text>
    </comment>
  </commentList>
</comments>
</file>

<file path=xl/comments3.xml><?xml version="1.0" encoding="utf-8"?>
<comments xmlns="http://schemas.openxmlformats.org/spreadsheetml/2006/main">
  <authors>
    <author>Hp</author>
  </authors>
  <commentList>
    <comment ref="N28" authorId="0" shapeId="0">
      <text>
        <r>
          <rPr>
            <sz val="9"/>
            <color indexed="81"/>
            <rFont val="Tahoma"/>
            <family val="2"/>
          </rPr>
          <t xml:space="preserve">Mejorar Indicador ,la unidad de medida debe ser coherente con el indicador
</t>
        </r>
      </text>
    </comment>
    <comment ref="N29" authorId="0" shapeId="0">
      <text>
        <r>
          <rPr>
            <sz val="9"/>
            <color indexed="81"/>
            <rFont val="Tahoma"/>
            <family val="2"/>
          </rPr>
          <t>Mejorar Indicadores ,
que midan la gestión de seguridad para contratistas y proveedores</t>
        </r>
      </text>
    </comment>
    <comment ref="N36" authorId="0" shapeId="0">
      <text>
        <r>
          <rPr>
            <sz val="9"/>
            <color indexed="81"/>
            <rFont val="Tahoma"/>
            <family val="2"/>
          </rPr>
          <t xml:space="preserve">Definir bien el Indicador
</t>
        </r>
      </text>
    </comment>
    <comment ref="T37" authorId="0" shapeId="0">
      <text>
        <r>
          <rPr>
            <b/>
            <sz val="9"/>
            <color indexed="81"/>
            <rFont val="Tahoma"/>
            <family val="2"/>
          </rPr>
          <t>revisar meta e indicador</t>
        </r>
      </text>
    </comment>
    <comment ref="H40" authorId="0" shapeId="0">
      <text>
        <r>
          <rPr>
            <b/>
            <sz val="9"/>
            <color indexed="81"/>
            <rFont val="Tahoma"/>
            <family val="2"/>
          </rPr>
          <t>Falta Indicadores</t>
        </r>
      </text>
    </comment>
  </commentList>
</comments>
</file>

<file path=xl/comments4.xml><?xml version="1.0" encoding="utf-8"?>
<comments xmlns="http://schemas.openxmlformats.org/spreadsheetml/2006/main">
  <authors>
    <author>Hp</author>
  </authors>
  <commentList>
    <comment ref="Q17" authorId="0" shapeId="0">
      <text>
        <r>
          <rPr>
            <sz val="9"/>
            <color indexed="81"/>
            <rFont val="Tahoma"/>
            <family val="2"/>
          </rPr>
          <t xml:space="preserve">Frecuencia Mensual 
</t>
        </r>
      </text>
    </comment>
  </commentList>
</comments>
</file>

<file path=xl/comments5.xml><?xml version="1.0" encoding="utf-8"?>
<comments xmlns="http://schemas.openxmlformats.org/spreadsheetml/2006/main">
  <authors>
    <author>Hp</author>
  </authors>
  <commentList>
    <comment ref="Q6" authorId="0" shapeId="0">
      <text>
        <r>
          <rPr>
            <b/>
            <sz val="9"/>
            <color indexed="81"/>
            <rFont val="Tahoma"/>
            <family val="2"/>
          </rPr>
          <t>Actualizar procedimiento y cambiar la frecuencia de medición  de mensual a cada cuatro años</t>
        </r>
      </text>
    </comment>
    <comment ref="Q9" authorId="0" shapeId="0">
      <text>
        <r>
          <rPr>
            <sz val="9"/>
            <color indexed="81"/>
            <rFont val="Tahoma"/>
            <family val="2"/>
          </rPr>
          <t>Actualizar procedimiento y cambiar la frecuencia de medición  de anual a trimestral</t>
        </r>
      </text>
    </comment>
  </commentList>
</comments>
</file>

<file path=xl/comments6.xml><?xml version="1.0" encoding="utf-8"?>
<comments xmlns="http://schemas.openxmlformats.org/spreadsheetml/2006/main">
  <authors>
    <author>Hp</author>
  </authors>
  <commentList>
    <comment ref="N9" authorId="0" shapeId="0">
      <text>
        <r>
          <rPr>
            <b/>
            <sz val="9"/>
            <color indexed="81"/>
            <rFont val="Tahoma"/>
            <family val="2"/>
          </rPr>
          <t>Revisar Indicador</t>
        </r>
      </text>
    </comment>
    <comment ref="N19" authorId="0" shapeId="0">
      <text>
        <r>
          <rPr>
            <sz val="9"/>
            <color indexed="81"/>
            <rFont val="Tahoma"/>
            <family val="2"/>
          </rPr>
          <t xml:space="preserve">Revisar Indicador
</t>
        </r>
      </text>
    </comment>
  </commentList>
</comments>
</file>

<file path=xl/sharedStrings.xml><?xml version="1.0" encoding="utf-8"?>
<sst xmlns="http://schemas.openxmlformats.org/spreadsheetml/2006/main" count="4649" uniqueCount="1676">
  <si>
    <t xml:space="preserve">Manual </t>
  </si>
  <si>
    <t>1.0</t>
  </si>
  <si>
    <t>Procedimiento</t>
  </si>
  <si>
    <t xml:space="preserve">Cobertura geográfica </t>
  </si>
  <si>
    <t>Subdirector de Producción y Servicios</t>
  </si>
  <si>
    <t>Cobertura del servicio</t>
  </si>
  <si>
    <t>Porcentaje de recuperación del gasto por servicio</t>
  </si>
  <si>
    <t>&lt; línea base del % de recuperación de gastos ó referencial latinoamericano</t>
  </si>
  <si>
    <t>El rendimiento por obrero en cada servicio</t>
  </si>
  <si>
    <t>&lt; línea base ó referencial latinoamericano</t>
  </si>
  <si>
    <t>Cantidad de población atendida con cada servicio</t>
  </si>
  <si>
    <t>&gt; Línea base ó referencial latinoamericano</t>
  </si>
  <si>
    <t>Fórmula</t>
  </si>
  <si>
    <t>Qué se mide con el indicador</t>
  </si>
  <si>
    <t>Frecuencia de medición</t>
  </si>
  <si>
    <t>Responsable de Medición</t>
  </si>
  <si>
    <t>Cobertura geográfica del BM</t>
  </si>
  <si>
    <t>Cobertura del servicio de BM</t>
  </si>
  <si>
    <t>El costo del servicio de BM por Kg. levantado de RS</t>
  </si>
  <si>
    <t>&lt; línea base del costo por kg.</t>
  </si>
  <si>
    <t>Porcentaje de recuperación del gasto por el servicio de BM</t>
  </si>
  <si>
    <t>El rendimiento por obrero en el servicio de BM</t>
  </si>
  <si>
    <t>Cantidad de población atendida con el servicio de BM</t>
  </si>
  <si>
    <t>Porcentaje de atención al público</t>
  </si>
  <si>
    <t>Demanda de la ciudadanía por administración zonal</t>
  </si>
  <si>
    <t>Grado de satisfacción del cliente por servicio, por zonas, por supervisor</t>
  </si>
  <si>
    <t>Coordinación General Administrativa Financiera</t>
  </si>
  <si>
    <t>Número de actividades realizadas / Total de actividades planificadas</t>
  </si>
  <si>
    <t>Porcentaje de avance en el cumplimiento del cronograma</t>
  </si>
  <si>
    <t>Mensual</t>
  </si>
  <si>
    <t>Líder de Servicios Generales</t>
  </si>
  <si>
    <t>Atención de solicitudes</t>
  </si>
  <si>
    <t xml:space="preserve">Mensual </t>
  </si>
  <si>
    <t>Porcentaje de avance en la elaboración del POA</t>
  </si>
  <si>
    <t xml:space="preserve">Líder de Servicios Generales </t>
  </si>
  <si>
    <t>Número de peticiones (Asignación de transporte y/o subsidio)realizadas / Total atendidas planificadas</t>
  </si>
  <si>
    <t>Anual</t>
  </si>
  <si>
    <t>Director de Planificación</t>
  </si>
  <si>
    <t>Número de vehículos matriculados / vehículos aprobados RTV.</t>
  </si>
  <si>
    <t>(Solicitudes Generadas/Solicitudes Procesadas(O/C)) X 100</t>
  </si>
  <si>
    <t>Eficacia en atención al cliente</t>
  </si>
  <si>
    <t>Líder de Adquisiciones</t>
  </si>
  <si>
    <t>No. Pedido de Bienes Provistos / No. Pedido de Bienes Asignados</t>
  </si>
  <si>
    <t>Cumplimiento de Pedidos</t>
  </si>
  <si>
    <t>No. Pedido de Bienes Entregados / No. Pedido de Bienes Solicitados</t>
  </si>
  <si>
    <t>Porcentaje de cumplimiento de pedidos.</t>
  </si>
  <si>
    <t>No.  Bienes efectuados  / No. Pedido de Bienes Solicitados para mantenimiento</t>
  </si>
  <si>
    <t>No. de Bienes sin novedad / No. de Bienes analizados</t>
  </si>
  <si>
    <t xml:space="preserve">Porcentaje evaluación de efectividad Ingresos Traspasos Etiquetación </t>
  </si>
  <si>
    <t>No. de Bienes robados / No. de Bienes recuperados</t>
  </si>
  <si>
    <t xml:space="preserve">Porcentaje de actualización </t>
  </si>
  <si>
    <t>No. de Bienes solicitados/ No. de Bienes entregados sin devolución</t>
  </si>
  <si>
    <t>No. Pedido de Existencias Provistos / No. Pedido de Existencias Asignados</t>
  </si>
  <si>
    <t>No. Pedido de Reingreso de existencias / No. Pedido de existencias Reingresadas</t>
  </si>
  <si>
    <t>No. Pedido de existencias entregadas / No. Pedido de existencias solicitadas</t>
  </si>
  <si>
    <t>No. Pedido de  existencias transferidas / No. Pedido de existencias solicitadas</t>
  </si>
  <si>
    <t>Procedimiento para Horas Extras del Personal Operativo y Administrativo</t>
  </si>
  <si>
    <t>Instructivo para Ejecutar el Reclutamiento, Selección, Vinculación e Inducción</t>
  </si>
  <si>
    <t>Instructivo para el Dimensionamiento del Personal</t>
  </si>
  <si>
    <t>Instructivo para Evaluación de Desempeño</t>
  </si>
  <si>
    <t>Instructivo para Clasificación y Valoración de Puestos</t>
  </si>
  <si>
    <t xml:space="preserve">Instructivo para Reclasificación Puestos </t>
  </si>
  <si>
    <t>Instructivo para Desvinculación del Personal</t>
  </si>
  <si>
    <t>Instructivo para la Contratación de Pasantes</t>
  </si>
  <si>
    <t xml:space="preserve">Instructivo Régimen Disciplinario </t>
  </si>
  <si>
    <t xml:space="preserve">Instructivo de Control, Registro, Permisos, Licencias, Vacaciones, Horas Extras, Nocturnas, Subsistencias, Alimentación, Subrogaciones o Encargos y Beneficios para el Personal </t>
  </si>
  <si>
    <t>Instructivo Rotación del Personal</t>
  </si>
  <si>
    <t>GAT-GTH-ATH-02-P01</t>
  </si>
  <si>
    <t>GAT-GTH-MPP-02-I01</t>
  </si>
  <si>
    <t>GAT-GTH-MPP-02-I02</t>
  </si>
  <si>
    <t>GAT-GTH-MPP-02-I03</t>
  </si>
  <si>
    <t>GAT-GTH-MPP-02-I04</t>
  </si>
  <si>
    <t>GAT-GTH-MPP-02-I05</t>
  </si>
  <si>
    <t>GAT-GTH-MPP-02-I06</t>
  </si>
  <si>
    <t>GAT-GTH-MPP-02-I07</t>
  </si>
  <si>
    <t>GAT-GTH-MPP-02-I08</t>
  </si>
  <si>
    <t>GAT-GTH-MPP-02-I09</t>
  </si>
  <si>
    <t>GAT-GTH-MPP-02-I10</t>
  </si>
  <si>
    <t>GAT-GTH-MPP-02-I11</t>
  </si>
  <si>
    <t>GAT-GTH-MPP-02-I12</t>
  </si>
  <si>
    <t xml:space="preserve">Gestión del Sistema
 de Seguridad del Trabajo </t>
  </si>
  <si>
    <t>Procedimiento para la Identificación y evaluación de riesgos laborales</t>
  </si>
  <si>
    <t>Procedimiento para entrenar al personal sobre Seguridad y Salud Ocupacional</t>
  </si>
  <si>
    <t>Procedimiento para definir condiciones de seguridad para contratistas y proveedores.</t>
  </si>
  <si>
    <t>Procedimiento para investigar accidentes de trabajo</t>
  </si>
  <si>
    <t>Procedimiento para manejo de desechos biopeligrosos</t>
  </si>
  <si>
    <t>Procedimiento para inspecciones de seguridad en el trabajo</t>
  </si>
  <si>
    <t>Instructivo para elaborar la Matriz de Riesgos Laborales</t>
  </si>
  <si>
    <t>GAT-GTH-MPP-04-P01</t>
  </si>
  <si>
    <t>GAT-GTH-MPP-04-P08</t>
  </si>
  <si>
    <t>GAT-GTH-MPP-04-P13</t>
  </si>
  <si>
    <t>GAT-GTH-MPP-04-P19</t>
  </si>
  <si>
    <t>GAT-GTH-GSS-04-P05</t>
  </si>
  <si>
    <t>GAT-GTH-GSS-04-P06</t>
  </si>
  <si>
    <t>GAT-GTH-GSS-04-P07</t>
  </si>
  <si>
    <t>GAT-GTH-MPP-04-I01</t>
  </si>
  <si>
    <t>Gestión de Salud 
Ocupacional</t>
  </si>
  <si>
    <t>Procedimiento para trasladar pacientes</t>
  </si>
  <si>
    <t>Procedimiento para Atención Médica</t>
  </si>
  <si>
    <t>Procedimiento para Odontología</t>
  </si>
  <si>
    <t>Procedimiento para Fisioterapia</t>
  </si>
  <si>
    <t>Instructivo del protocolo para usar y recargar botiquines.</t>
  </si>
  <si>
    <t>Instructivo para actuar en emergencias.</t>
  </si>
  <si>
    <t>Instructivo para suministrar y custodiar medicamentos y productos farmacéuticos en los dispensarios médicos</t>
  </si>
  <si>
    <t>GAT-GTH-MPP-05-P01</t>
  </si>
  <si>
    <t>GAT-GTH-GSO-05-P02</t>
  </si>
  <si>
    <t>GAT-GTH-MPP-05-P03</t>
  </si>
  <si>
    <t>GAT-GTH-MPP-05-P04</t>
  </si>
  <si>
    <t>GAT-GTH-MPP-05-I02</t>
  </si>
  <si>
    <t>GAT-GTH-MPP-05-I06</t>
  </si>
  <si>
    <t>GAT-GTH-MPP-05-I07</t>
  </si>
  <si>
    <t>GAT-GTH-MPP-05-I08</t>
  </si>
  <si>
    <t>GAT-GTH-GSO-05-I01</t>
  </si>
  <si>
    <t>Gestión
 de Trabajo Social</t>
  </si>
  <si>
    <t>Procedimiento para realizar visitas hospitalarias.</t>
  </si>
  <si>
    <t>Procedimiento para realizar visitas domiciliarias.</t>
  </si>
  <si>
    <t>Procedimiento para prevenir consumo de drogas.</t>
  </si>
  <si>
    <t>Procedimiento para brindar apoyo familiar y asesoría en solución de conflictos</t>
  </si>
  <si>
    <t>Instructivo para realizar visitas hospitalarias</t>
  </si>
  <si>
    <t>Instructivo para realizar supervivencia del personal jubilado</t>
  </si>
  <si>
    <t>Instructivo para realizar la calificación de accidentes en el IESS.</t>
  </si>
  <si>
    <t>Instructivo para realizar prestaciones sociales del IESS.</t>
  </si>
  <si>
    <t>GAT-GTH-MPP-06-P01</t>
  </si>
  <si>
    <t>GAT-GTH-MPP-06-P02</t>
  </si>
  <si>
    <t>GAT-GTH-MPP-06-P03</t>
  </si>
  <si>
    <t>GAT-GTH-MPP-06-P04</t>
  </si>
  <si>
    <t>GAT-GTH-MPP-06-P05</t>
  </si>
  <si>
    <t>GAT-GTH-MPP-06-I01</t>
  </si>
  <si>
    <t>GAT-GTH-MPP-06-I02</t>
  </si>
  <si>
    <t>GAT-GTH-MPP-06-I03</t>
  </si>
  <si>
    <t>GAT-GTH-MPP-06-I04</t>
  </si>
  <si>
    <t>GAT-GTH-MPP-06-I05</t>
  </si>
  <si>
    <t>Procedimiento para elaborar el Plan Plurianual de Inversión y sus reformas.</t>
  </si>
  <si>
    <t>GPL-GPS-MPP-01-P01</t>
  </si>
  <si>
    <t>GPL-GPS-MPP-01-P02</t>
  </si>
  <si>
    <t>Gestión de la
 Planificación Estratégica</t>
  </si>
  <si>
    <t>Gestión de la 
Planificación Operativa</t>
  </si>
  <si>
    <t xml:space="preserve">Procedimiento para emitir certificaciones POA </t>
  </si>
  <si>
    <t>Instructivo Metodológico para formular el Plan Operativo Anual.</t>
  </si>
  <si>
    <t>GPL-GPS-MPP-02-P01</t>
  </si>
  <si>
    <t>GPL-GPS-MPP-02-P02</t>
  </si>
  <si>
    <t>GPL-GPS-MPP-02-P03</t>
  </si>
  <si>
    <t>GPL-GPS-GPO-02-P04</t>
  </si>
  <si>
    <t>GPL-GPS-MPP-02-I01</t>
  </si>
  <si>
    <t>GPL-GPS-GPO-02-I02</t>
  </si>
  <si>
    <t>Seguimiento, Evaluación y
 Gestión de la información</t>
  </si>
  <si>
    <t>Procedimiento para el seguimiento y evaluación a la Planificación Estratégica.</t>
  </si>
  <si>
    <t>Procedimiento para el seguimiento y evaluación del Plan Operativo Anual.</t>
  </si>
  <si>
    <t>Procedimiento para el cumplimiento de la LOTAIP.</t>
  </si>
  <si>
    <t>Procedimiento para Rendición de Cuentas.</t>
  </si>
  <si>
    <t>Instructivo metodológico para el seguimiento y evaluación del Plan Operativo Anual.</t>
  </si>
  <si>
    <t>GPL-GPS-SEI-03-P01</t>
  </si>
  <si>
    <t>GPL-GPS-SEI-03-P02</t>
  </si>
  <si>
    <t>GPL-GPS-MPP-03-P03</t>
  </si>
  <si>
    <t>GPL-GPS-MPP-03-P04</t>
  </si>
  <si>
    <t>GPL-GPS-SEI-03-P05</t>
  </si>
  <si>
    <t>GPL-GPS-MPP-03-I01</t>
  </si>
  <si>
    <t>GPL-GPS-SEI-03-I02</t>
  </si>
  <si>
    <t>Gestión por Procesos</t>
  </si>
  <si>
    <t>Instructivo para solicitar la actualización y levantamiento de documentos</t>
  </si>
  <si>
    <t>GPL-CCP-GPP-01-P01</t>
  </si>
  <si>
    <t>GPL-CCP-GPP-01-I01</t>
  </si>
  <si>
    <t>GPL-CCP-GPP-01-I02</t>
  </si>
  <si>
    <t>GPL-CCP-GPP-01-I03</t>
  </si>
  <si>
    <t>GPL-CCP-GPP-01-I05</t>
  </si>
  <si>
    <t>Procedimiento para el seguimiento de recomendaciones de Auditoría Interna y Externa</t>
  </si>
  <si>
    <t>GPL-CCP-GSR-02-P01</t>
  </si>
  <si>
    <t>Gestión de Calidad y Control de Procesos</t>
  </si>
  <si>
    <t>GPL-CCP-GCA-03-I01</t>
  </si>
  <si>
    <t>Gestión Contable</t>
  </si>
  <si>
    <t>Procedimiento para realizar el registro contable</t>
  </si>
  <si>
    <t>Procedimiento para conciliaciones bancarias</t>
  </si>
  <si>
    <t>Procedimiento para emitir estados financieros.</t>
  </si>
  <si>
    <t xml:space="preserve">Procedimiento para cierre de cuentas </t>
  </si>
  <si>
    <t xml:space="preserve">Procedimiento para el Manejo de fondos a rendir cuentas para servicios generales y adquisiciones </t>
  </si>
  <si>
    <t>Instructivo para la concesión de Anticipos de remuneraciones a los Servidores de EMASEO EP</t>
  </si>
  <si>
    <t>GFN-FIN-MPP-01-P01</t>
  </si>
  <si>
    <t>GFN-FIN-MPP-01-P02</t>
  </si>
  <si>
    <t>GFN-FIN-MPP-01-P03</t>
  </si>
  <si>
    <t>GFN-FIN-MPP-01-P04</t>
  </si>
  <si>
    <t>GFN-FIN-MPP-01-P05</t>
  </si>
  <si>
    <t>GFN-FIN-GCO-01-I01</t>
  </si>
  <si>
    <t>Gestión de Presupuestos</t>
  </si>
  <si>
    <t>Procedimiento para formular y aprobar el presupuesto.</t>
  </si>
  <si>
    <t>Procedimiento para ejecutar y dar seguimiento del presupuesto.</t>
  </si>
  <si>
    <t>Procedimiento para liquidar el presupuesto.</t>
  </si>
  <si>
    <t>Procedimiento para realizar reformas presupuestarias.</t>
  </si>
  <si>
    <t>Instructivo para elaborar y registrar certificaciones presupuestarias.</t>
  </si>
  <si>
    <t>Instructivo para registrar compromisos de gasto.</t>
  </si>
  <si>
    <t>Instructivo para registrar cajas chicas y fondos a rendir cuentas.</t>
  </si>
  <si>
    <t>Instructivo para registrar contratos.</t>
  </si>
  <si>
    <t>Instructivo para registrar la nómina.</t>
  </si>
  <si>
    <t>GFN-FIN-MPP-02-P01</t>
  </si>
  <si>
    <t>GFN-FIN-MPP-02-P02</t>
  </si>
  <si>
    <t>GFN-FIN-MPP-02-P03</t>
  </si>
  <si>
    <t>GFN-FIN-MPP-02-P04</t>
  </si>
  <si>
    <t>GFN-FIN-MPP-02-I01</t>
  </si>
  <si>
    <t>GFN-FIN-MPP-02-I02</t>
  </si>
  <si>
    <t>GFN-FIN-MPP-02-I03</t>
  </si>
  <si>
    <t>GFN-FIN-MPP-02-I04</t>
  </si>
  <si>
    <t>GFN-FIN-MPP-02-I05</t>
  </si>
  <si>
    <t>Gestión de Tesorería</t>
  </si>
  <si>
    <t>Procedimiento para registrar el ingreso de valores a la EMASEO EP</t>
  </si>
  <si>
    <t>Procedimiento para realizar pagos a usuarios externos e internos</t>
  </si>
  <si>
    <t>Procedimiento para determinar el flujo de caja</t>
  </si>
  <si>
    <t>Procedimiento para la administración de garantías</t>
  </si>
  <si>
    <t>GFN-FIN-MPP-03-P01</t>
  </si>
  <si>
    <t>GFN-FIN-MPP-03-P02</t>
  </si>
  <si>
    <t>GFN-FIN-MPP-03-P03</t>
  </si>
  <si>
    <t>GFN-FIN-MPP-03-P04</t>
  </si>
  <si>
    <t>Gestión Documental Institucional</t>
  </si>
  <si>
    <t>Procedimiento para la gestión documental externa</t>
  </si>
  <si>
    <t>Instructivo para elaborar de actas de Directorio de EMASEO EP</t>
  </si>
  <si>
    <t>GFN-SGR-MPP-01-P01</t>
  </si>
  <si>
    <t>GFN-SGR-MPP-01-I01</t>
  </si>
  <si>
    <t>Gestión de Patrocinio</t>
  </si>
  <si>
    <t>GJD-JRD-MPP-01-P01</t>
  </si>
  <si>
    <t>GJD-JRD-MPP-01-P02</t>
  </si>
  <si>
    <t>GJD-JRD-MPP-01-P03</t>
  </si>
  <si>
    <t>Procedimiento para Suscripción, Registro, Seguimiento y Custodia de Convenios</t>
  </si>
  <si>
    <t>Procedimiento para la gestión del proceso de ejecución coactiva</t>
  </si>
  <si>
    <t>Procedimiento para gestionar y monitorear los procesos judiciales</t>
  </si>
  <si>
    <t>Gestión de contratación pública</t>
  </si>
  <si>
    <t>Procedimiento Etapa Preparatoria y Precontractual</t>
  </si>
  <si>
    <t>Procedimiento Etapa Contractual</t>
  </si>
  <si>
    <t>GJD-GCP-MPP-01-P01</t>
  </si>
  <si>
    <t>GJD-GCP-MPP-01-P02</t>
  </si>
  <si>
    <t>Procedimiento para realizar comunicación interna y externa</t>
  </si>
  <si>
    <t>Instructivo para manejar carteleras</t>
  </si>
  <si>
    <t>Instructivo para manejar el correo institucional</t>
  </si>
  <si>
    <t>Instructivo para realizar publicaciones en medios</t>
  </si>
  <si>
    <t xml:space="preserve">Instructivo para elaborar el plan de Marketing, Comunicación y Relaciones Publicas </t>
  </si>
  <si>
    <t xml:space="preserve">Instructivo para elaborar propuestas de Marketing, Comunicación y Relaciones Públicas </t>
  </si>
  <si>
    <t>Instructivo para elaborar informe de resultados</t>
  </si>
  <si>
    <t>GDE-CMR-MPP-01-P01</t>
  </si>
  <si>
    <t>GDE-CMR-GCS-01-I01</t>
  </si>
  <si>
    <t>GDE-CMR-GCS-01-I02</t>
  </si>
  <si>
    <t>GDE-CMR-GCS-01-I03</t>
  </si>
  <si>
    <t>GDE-CMR-MPP-01-I04</t>
  </si>
  <si>
    <t>GDE-CMR-MPP-01-I05</t>
  </si>
  <si>
    <t>GDE-CMR-MPP-01-I06</t>
  </si>
  <si>
    <t>Gestión de Marketing y Relaciones Públicas</t>
  </si>
  <si>
    <t>Procedimiento para definir las campañas publicitarias en medios.</t>
  </si>
  <si>
    <t>Procedimiento para realizar Relaciones Públicas.</t>
  </si>
  <si>
    <t>Instructivo de Uso de Marca</t>
  </si>
  <si>
    <t>Instructivo para producir eventos</t>
  </si>
  <si>
    <t>GDE-CMR-MPP-02-P01</t>
  </si>
  <si>
    <t>GDE-CMR-MPP-02-P02</t>
  </si>
  <si>
    <t>GDE-CMR-GMR-02-I01</t>
  </si>
  <si>
    <t>GDE-CMR-MPP-02-I02</t>
  </si>
  <si>
    <t>Administración de Proyectos</t>
  </si>
  <si>
    <t>Procedimiento para iniciar el proyecto.</t>
  </si>
  <si>
    <t>Procedimiento para planear proyectos de Gestión y Operación.</t>
  </si>
  <si>
    <t>Procedimiento para planear Proyectos de Inversión.</t>
  </si>
  <si>
    <t>Procedimiento para cerrar el proyecto.</t>
  </si>
  <si>
    <t>Instructivo para establecer la metodología de “Matriz de Priorización de los proyectos”.</t>
  </si>
  <si>
    <t>Instructivo para elaborar  “Pronunciamiento de las Viabilidades”.</t>
  </si>
  <si>
    <t>Instructivo para elaborar “Informe Técnico de Factibilidad”.</t>
  </si>
  <si>
    <t>Instructivo para elaborar el formato “Ficha Técnica – Proyectos de Gestión y Operación”.</t>
  </si>
  <si>
    <t>Instructivo para elaborar el “Perfil del Proyecto”.</t>
  </si>
  <si>
    <t>Instructivo para elaborar “Acta de Cierre de Proyectos”.</t>
  </si>
  <si>
    <t>GDE-GPR-MPP-01-P01</t>
  </si>
  <si>
    <t>GDE-GPR-MPP-01-P02</t>
  </si>
  <si>
    <t>GDE-GPR-MPP-01-P03</t>
  </si>
  <si>
    <t>GDE-GPR-MPP-01-P04</t>
  </si>
  <si>
    <t>GDE-GPR-MPP-01-P05</t>
  </si>
  <si>
    <t>GDE-GPR-APR-01-I01</t>
  </si>
  <si>
    <t>GDE-GPR-APR-01-I03</t>
  </si>
  <si>
    <t>GDE-GPR-APR-01-I05</t>
  </si>
  <si>
    <t>GDE-GPR-APR-01-I06</t>
  </si>
  <si>
    <t>GDE-GPR-APR-01-I07</t>
  </si>
  <si>
    <t>GDE-GPR-APR-01-I09</t>
  </si>
  <si>
    <t>GDE-GPR-APR-01-I14</t>
  </si>
  <si>
    <t>Gestión de la Seguridad de la Información</t>
  </si>
  <si>
    <t>Procedimiento para realizar el análisis de riesgos informáticos</t>
  </si>
  <si>
    <t>Procedimiento para asignar cuentas de usuario</t>
  </si>
  <si>
    <t>GDE-GTI-MPP-01-P01</t>
  </si>
  <si>
    <t>GDE-GTI-MPP-01-P02</t>
  </si>
  <si>
    <t>Gestión del Data Center</t>
  </si>
  <si>
    <t>Procedimiento para administración del mantenimiento del Centro de Datos</t>
  </si>
  <si>
    <t>Procedimiento para asegurar y respaldar la información.</t>
  </si>
  <si>
    <t>Procedimiento para administrar servidores físicos o virtuales</t>
  </si>
  <si>
    <t>Procedimiento para administrar la Base de Datos</t>
  </si>
  <si>
    <t>GDE-GTI-GDC-02-P01</t>
  </si>
  <si>
    <t>GDE-GTI-GDC-02-P02</t>
  </si>
  <si>
    <t>GDE-GTI-GDC-02-P03</t>
  </si>
  <si>
    <t>GDE-GTI-GDC-02-P04</t>
  </si>
  <si>
    <t>GDE-GTI-GDC-02-P05</t>
  </si>
  <si>
    <t>Gestión de Redes y Comunicación</t>
  </si>
  <si>
    <t>Procedimiento para administrar redes y comunicación.</t>
  </si>
  <si>
    <t>Procedimiento para el monitoreo de la red institucional.</t>
  </si>
  <si>
    <t>GDE-GTI-MPP-03-P01</t>
  </si>
  <si>
    <t>GDE-GTI-MPP-03-P02</t>
  </si>
  <si>
    <t>Gestión de Atención Solicitudes de Servicio</t>
  </si>
  <si>
    <t>Procedimiento gestión de desarrollo de aplicaciones</t>
  </si>
  <si>
    <t xml:space="preserve">Instructivo Índices de Gestión </t>
  </si>
  <si>
    <t>GDE-GTI-MPP-05-P01</t>
  </si>
  <si>
    <t>GDE-GTI-MPP-05-I01</t>
  </si>
  <si>
    <t>Gestión de Talleres</t>
  </si>
  <si>
    <t>Procedimiento para entrega técnica de maquinaria.</t>
  </si>
  <si>
    <t>Procedimiento para recepción técnica de maquinaria.</t>
  </si>
  <si>
    <t>Procedimiento para manejar los residuos peligrosos de talleres.</t>
  </si>
  <si>
    <t>Procedimiento para programar, ejecutar y controlar el mantenimiento preventivo.</t>
  </si>
  <si>
    <t>Procedimiento para ejecutar y controlar el mantenimiento correctivo y auxilios mecánicos.</t>
  </si>
  <si>
    <t>Procedimiento para preparar y corregir defectos para la revisión técnica vehicular.</t>
  </si>
  <si>
    <t>Procedimiento para administrar y fiscalizar el mantenimiento de contenedores soterrados y de superficie.</t>
  </si>
  <si>
    <t>Procedimiento para controlar garantías técnicas de maquinaria nueva.</t>
  </si>
  <si>
    <t>Procedimiento para ofrecer servicios complementarios de mantenimiento.</t>
  </si>
  <si>
    <t>Procedimiento para contratar servicios y trabajos externos para mantenimiento.</t>
  </si>
  <si>
    <t>Procedimiento para controlar consumos, seguimiento de inventarios y estado de contratos.</t>
  </si>
  <si>
    <t>Procedimiento para adquirir repuestos, herramientas e insumos para mantenimiento.</t>
  </si>
  <si>
    <t>Procedimiento para dar auxilios mecánicos</t>
  </si>
  <si>
    <t>Instructivo para realizar trabajos de soldadura.</t>
  </si>
  <si>
    <t>Instructivo para realizar trabajos de mantenimiento preventivo y correctivo</t>
  </si>
  <si>
    <t>Instructivo para trabajos seguros de enllantaje y vulcanizadora</t>
  </si>
  <si>
    <t>GME-APC-MPP-01-P01</t>
  </si>
  <si>
    <t>GME-APC-MPP-01-P02</t>
  </si>
  <si>
    <t>GME-APC-MPP-01-P03</t>
  </si>
  <si>
    <t>GME-APC-MPP-01-P04</t>
  </si>
  <si>
    <t>GME-APC-MPP-01-P05</t>
  </si>
  <si>
    <t>GME-APC-MPP-01-P06</t>
  </si>
  <si>
    <t>GME-APC-MPP-01-P07</t>
  </si>
  <si>
    <t>GME-APC-MPP-01-P08</t>
  </si>
  <si>
    <t>GME-APC-MPP-01-P09</t>
  </si>
  <si>
    <t>GME-APC-MPP-01-P10</t>
  </si>
  <si>
    <t>GME-APC-MPP-01-P11</t>
  </si>
  <si>
    <t>GME-APC-MPP-01-P12</t>
  </si>
  <si>
    <t>GME-APC-GTA-01-P13</t>
  </si>
  <si>
    <t>GME-APC-GTA-01-I01</t>
  </si>
  <si>
    <t>GME-APC-GTA-01-I02</t>
  </si>
  <si>
    <t>GME-APC-GTA-01-I03</t>
  </si>
  <si>
    <t>Gestión de Desarrollo de Aplicaciones</t>
  </si>
  <si>
    <t>Procedimiento para gestionar solicitudes</t>
  </si>
  <si>
    <t>Procedimiento para mantenimiento de equipos tecnológicos</t>
  </si>
  <si>
    <t>Instructivo para crear cuentas en el directorio activo</t>
  </si>
  <si>
    <t>GDE-GTI-GAS-04-P01</t>
  </si>
  <si>
    <t>GDE-GTI-GAS-04-P02</t>
  </si>
  <si>
    <t>GDE-GTI-GAS-04-I01</t>
  </si>
  <si>
    <t>GDE-GTI-GAS-04-I06</t>
  </si>
  <si>
    <t>% de cumplimiento de condiciones para el pago de horas extras</t>
  </si>
  <si>
    <t>*</t>
  </si>
  <si>
    <t>Unidad de Seguridad y Salud Ocupacional</t>
  </si>
  <si>
    <t>% de colaboradores capacitados</t>
  </si>
  <si>
    <t>Número de planes de emergencia</t>
  </si>
  <si>
    <t>% de planes de emergencia realizados</t>
  </si>
  <si>
    <t>% de efectividad</t>
  </si>
  <si>
    <t>% de cumplimiento de programaciones</t>
  </si>
  <si>
    <t>Enfermera en base a turno</t>
  </si>
  <si>
    <t>% de acciones correctivas gestionadas</t>
  </si>
  <si>
    <t># de acciones correctivas gestionadas x100/# de acciones correctivas identificadas</t>
  </si>
  <si>
    <t>Número de trabajadores de emergencias realizadas</t>
  </si>
  <si>
    <t>Médico
Enfermera
Técnico de Seguridad</t>
  </si>
  <si>
    <t>Enfermera</t>
  </si>
  <si>
    <t>% pacientes atendidos</t>
  </si>
  <si>
    <t>Odontólogo</t>
  </si>
  <si>
    <t>Se mide prevención</t>
  </si>
  <si>
    <t># de informes sociales emitidos /# de actividades presentadas</t>
  </si>
  <si>
    <t>Personas atendidas</t>
  </si>
  <si>
    <t>Trabajo Social</t>
  </si>
  <si>
    <t>Personas visitadas</t>
  </si>
  <si>
    <t>Trimestral</t>
  </si>
  <si>
    <t>Trabajadora Social</t>
  </si>
  <si>
    <t># de visitas realizadas /# de visitas programados</t>
  </si>
  <si>
    <t># de capacidades realizadas /# de capacitaciones programadas</t>
  </si>
  <si>
    <t># de casos presentados /# de casos resueltos</t>
  </si>
  <si>
    <t>Contador/a General</t>
  </si>
  <si>
    <t>Registros Realizados/Trámites Ingresados</t>
  </si>
  <si>
    <t># de valores no registrados</t>
  </si>
  <si>
    <t>Índice de Diferencias</t>
  </si>
  <si>
    <t>Relación de los fondos propios de una empresa con relación a las deudas</t>
  </si>
  <si>
    <t>Cuanto depende de terceros o ajenos</t>
  </si>
  <si>
    <t>Equilibrio Financiero a Corto Plazo</t>
  </si>
  <si>
    <t>Rango aceptable:
superior a 1,0</t>
  </si>
  <si>
    <t>Rango aceptable:
entre 0.5 y 1.5</t>
  </si>
  <si>
    <t>Rango aceptable:
inferior a 1,0</t>
  </si>
  <si>
    <t>Cuentas cerradas/Cuentas por cerrar</t>
  </si>
  <si>
    <t>Porcentaje de cuentas cerradas</t>
  </si>
  <si>
    <t>Sumatoria</t>
  </si>
  <si>
    <t>Líder de Presupuesto</t>
  </si>
  <si>
    <t># de traspasos y reformas registrados/# de traspasos y reformas solicitadas</t>
  </si>
  <si>
    <t>Semanal</t>
  </si>
  <si>
    <t>Diaria</t>
  </si>
  <si>
    <t>Analista de Tesorería</t>
  </si>
  <si>
    <t>Informe digital compartido con 
Director Financiero</t>
  </si>
  <si>
    <t># de documentos ingresados/# de documentos atendidos</t>
  </si>
  <si>
    <t>Requerimientos Atendidos</t>
  </si>
  <si>
    <t>Actividades Realizadas/Actividades Planificadas</t>
  </si>
  <si>
    <t>Superior al 80%</t>
  </si>
  <si>
    <t>Nivel de eficacia en la formulación de proyectos</t>
  </si>
  <si>
    <t>Estrategias cubiertas con los proyectos /Total de estrategias establecidas en el PE</t>
  </si>
  <si>
    <t>Certificaciones realizadas</t>
  </si>
  <si>
    <t>Reformas Realizadas</t>
  </si>
  <si>
    <t>Sumatoria de Planes de Gestión de Riesgos aprobados</t>
  </si>
  <si>
    <t>Aprobación del Plan de Gestión de Riesgos de forma oportuna</t>
  </si>
  <si>
    <t>4 al año</t>
  </si>
  <si>
    <t xml:space="preserve">Establecida en el POA </t>
  </si>
  <si>
    <t>Número de Informes de seguimiento evaluación de la Planificación Estratégica generados al año</t>
  </si>
  <si>
    <t>12 al año</t>
  </si>
  <si>
    <t>Número de Informes de seguimiento de ejecución de POA al año</t>
  </si>
  <si>
    <t>Promedio de las calificaciones de los planes de acción</t>
  </si>
  <si>
    <t>Semestral</t>
  </si>
  <si>
    <t>Sumatoria de Informes de cumplimiento</t>
  </si>
  <si>
    <t>Cumplimiento de la Normativa legal respecto a la obligación de Rendir Cuentas</t>
  </si>
  <si>
    <t>(*)</t>
  </si>
  <si>
    <t xml:space="preserve">Analista de Calidad y Control de Procesos </t>
  </si>
  <si>
    <t>Porcentaje de recomendaciones fueron dadas seguimiento en el período</t>
  </si>
  <si>
    <t>Porcentaje de aplicación de recomendaciones por Informe</t>
  </si>
  <si>
    <t>Director Jurídico</t>
  </si>
  <si>
    <t>Cuatrimestral</t>
  </si>
  <si>
    <t>Porcentaje de suscripción de convenios</t>
  </si>
  <si>
    <t>Convenios Suscritos/Convenios Requeridos</t>
  </si>
  <si>
    <t>Porcentaje de títulos de créditos gestionados</t>
  </si>
  <si>
    <t>Procesos requeridos/procesos gestionados</t>
  </si>
  <si>
    <t>% Procesos gestionados</t>
  </si>
  <si>
    <t>Número de procesos precontractuales contratados/Número de procesos precontractuales ingresados</t>
  </si>
  <si>
    <t>Eficiencia y claridad de los términos de referencia y especificaciones técnicas para realizar el procedimiento precontractual</t>
  </si>
  <si>
    <t>% de cumplimiento de la normativa aplicable</t>
  </si>
  <si>
    <t>Diario</t>
  </si>
  <si>
    <t>Supervisores de Taller</t>
  </si>
  <si>
    <t>% de Actas de entrega realizada</t>
  </si>
  <si>
    <t>(Unidades operativas/Total de unidades)x100</t>
  </si>
  <si>
    <t>(Mantenimientos programados/Mantenimientos ejecutados)x100</t>
  </si>
  <si>
    <t>(Unidades en mantenimiento/Total de unidades)x100</t>
  </si>
  <si>
    <t>Líder de Taller</t>
  </si>
  <si>
    <t>(Unidades programadas RTV/Unidades aprobadas RTV)x100</t>
  </si>
  <si>
    <t>Administrador del Contrato de Contenerización</t>
  </si>
  <si>
    <t># de contenedores realizados mantenimiento</t>
  </si>
  <si>
    <t>(Garantías solicitadas/Garantías aprobadas)x100</t>
  </si>
  <si>
    <t>Analista de Mantenimiento</t>
  </si>
  <si>
    <t xml:space="preserve">Administrador del Contrato </t>
  </si>
  <si>
    <t>% de Servicios complementarios</t>
  </si>
  <si>
    <t>(Servicios solicitados/Servicios ejecutados)x100</t>
  </si>
  <si>
    <t>Líder de Gestión de Centros Logísticos</t>
  </si>
  <si>
    <t>Subdirección de Comunicación</t>
  </si>
  <si>
    <t>(Propuesta de Comunicación Ejecutadas/Propuestas de Comunicación solicitadas)x100</t>
  </si>
  <si>
    <t>Subdirección de Marketing, Comunicación Social y Relaciones Públicas</t>
  </si>
  <si>
    <t>Comentarios positivos de la empresa 
Ingresos adicionales por servicios</t>
  </si>
  <si>
    <t>Líder de Gestión de Proyectos</t>
  </si>
  <si>
    <t>Cuantos requerimientos generados,  fueron aprobados avanzar a la segunda fase</t>
  </si>
  <si>
    <t>(# de requerimientos de necesidades aprobados/# de requerimientos de necesidades generados)x100</t>
  </si>
  <si>
    <t>Cuantos perfiles de proyectos fueron presentados</t>
  </si>
  <si>
    <t>Meta del Proyecto</t>
  </si>
  <si>
    <t>((fecha de inicio de tarea - fecha de estado)/duración de la tarea)x100</t>
  </si>
  <si>
    <t>((100 - % completado x100)/% avance previsto)</t>
  </si>
  <si>
    <t># de proyectos cerrados</t>
  </si>
  <si>
    <t>(# de proyectos cerrados/# de proyectos finalizados según cronograma)x100</t>
  </si>
  <si>
    <t>(# de planes ejecutados/# de planes programados )x100</t>
  </si>
  <si>
    <t>Planes de mitigación ejecutados</t>
  </si>
  <si>
    <t>Requerimientos de creación y modificación de usuarios</t>
  </si>
  <si>
    <t>(# de requerimientos atendidos/# de requerimientos solicitados )x100</t>
  </si>
  <si>
    <t>Nivel de disponibilidad de sistemas</t>
  </si>
  <si>
    <t>Estado del centro de datos</t>
  </si>
  <si>
    <t>(Observaciones gestionadas /Observaciones del informe técnico )</t>
  </si>
  <si>
    <t>% de copias de respaldos enviados y respaldados</t>
  </si>
  <si>
    <t>(# de copias de respaldo enviados y almacenados /# de copias de respaldo planificados)x100</t>
  </si>
  <si>
    <t># de proyectos implementados</t>
  </si>
  <si>
    <t>Nivel de atención a requerimientos</t>
  </si>
  <si>
    <t>Nivel de atención a incidentes</t>
  </si>
  <si>
    <t>Nivel de atención a eventos</t>
  </si>
  <si>
    <t>(# de requerimientos resueltos/# de requerimientos generados)x100</t>
  </si>
  <si>
    <t>Disponibilidad de los enlaces de datos</t>
  </si>
  <si>
    <t>(tiempo de servicio del enlace de comunicación recibido/tiempo total)x100</t>
  </si>
  <si>
    <t>Solicitud de red requeridas</t>
  </si>
  <si>
    <t>(# de requerimientos atendidos/# de requerimientos generados)x100</t>
  </si>
  <si>
    <t>&lt;=5%(*)</t>
  </si>
  <si>
    <t>% efectividad de respaldos restaurados</t>
  </si>
  <si>
    <t xml:space="preserve">ENERO </t>
  </si>
  <si>
    <t>FEBRERO</t>
  </si>
  <si>
    <t xml:space="preserve">MARZO </t>
  </si>
  <si>
    <t>ABRIL</t>
  </si>
  <si>
    <t xml:space="preserve">MAYO </t>
  </si>
  <si>
    <t xml:space="preserve">JUNIO </t>
  </si>
  <si>
    <t>JULIO</t>
  </si>
  <si>
    <t>AGOSTO</t>
  </si>
  <si>
    <t>SEPTIEMBRE</t>
  </si>
  <si>
    <t>OCTUBRE</t>
  </si>
  <si>
    <t>NOVIEMBRE</t>
  </si>
  <si>
    <t>DICIEMBRE</t>
  </si>
  <si>
    <t>DESEMPEÑO</t>
  </si>
  <si>
    <t xml:space="preserve">PLANIFICACIÓN </t>
  </si>
  <si>
    <t>OPERACIONES</t>
  </si>
  <si>
    <t>JURÍDICO</t>
  </si>
  <si>
    <t>ADQUISICIONES</t>
  </si>
  <si>
    <t>DESARROLLO.E</t>
  </si>
  <si>
    <t>GESTIÓN DE BIENES</t>
  </si>
  <si>
    <t>MAQUINARIA Y EQUIPO</t>
  </si>
  <si>
    <t>SSGG</t>
  </si>
  <si>
    <t xml:space="preserve">FINANCIEROS </t>
  </si>
  <si>
    <t>TALENTO HUMANO</t>
  </si>
  <si>
    <t xml:space="preserve"> </t>
  </si>
  <si>
    <t>INDICADOR</t>
  </si>
  <si>
    <t>Área</t>
  </si>
  <si>
    <t>Código</t>
  </si>
  <si>
    <t>Versión</t>
  </si>
  <si>
    <t>DIRECCIÓN DE OPERACIONES</t>
  </si>
  <si>
    <t>DIRECCIÓN DE OPERACIONES Y SERVICIOS</t>
  </si>
  <si>
    <t>DIRECCIÓN ADMINISTRATIVA Y DE TALENTO HUMANO</t>
  </si>
  <si>
    <t>DIRECCIÓN ADMINISTRATIVA Y DE TALENTO HUMANO
ADQUISICIONES</t>
  </si>
  <si>
    <t>DIRECCIÓN ADMINISTRATIVA Y DE TALENTO HUMANO
SERVICIOS GENERALES</t>
  </si>
  <si>
    <t>Meta Anual</t>
  </si>
  <si>
    <t>DIRECCIÓN DE PLANIFICACIÓN</t>
  </si>
  <si>
    <t>DIRECCIÓN JURÍDICA</t>
  </si>
  <si>
    <t xml:space="preserve"> Gestión de Desarrollo Empresarial</t>
  </si>
  <si>
    <t>DIRECCIÓN DE DESARROLLO EMPRESARIAL</t>
  </si>
  <si>
    <t>DIRECCIÓN DE MAQUINARIA Y EQUIPO</t>
  </si>
  <si>
    <t>DIRECCIÓN ADMINISTRATIVA Y DE TALENTO HUMANO
GESTIÓN DE BIENES Y EXISTENCIAS</t>
  </si>
  <si>
    <t>DIRECCIÓN FINANCIERA</t>
  </si>
  <si>
    <t>INFORMACIÓN</t>
  </si>
  <si>
    <t>Líder de Gestión Ambiental y Reciclaje</t>
  </si>
  <si>
    <t>Mide la gestión de residuos peligrosos y no peligrosos</t>
  </si>
  <si>
    <t>Mide el cumplimiento de la ejecución del monitoreo biótico</t>
  </si>
  <si>
    <t>(Número de parámetros cumplidos en monitoreo de descargas líquidas / Número de parámetros medidos) x 100</t>
  </si>
  <si>
    <t>Porcentaje de cumplimiento de parámetros de descargas líquidas en el CO La Forestal y La Occidental</t>
  </si>
  <si>
    <t>(Número de parámetros cumplidos en monitoreo de ruido / Número de parámetros medidos) x 100</t>
  </si>
  <si>
    <t>Porcentaje de cumplimiento de parámetros de  ruido</t>
  </si>
  <si>
    <t>(Número de actividades cerradas / Número de actividades programadas)x100</t>
  </si>
  <si>
    <t>Mide el nivel cumplimiento ambiental por Direcciones de acuerdo al PMA</t>
  </si>
  <si>
    <t>1 auditoría ambiental aprobada</t>
  </si>
  <si>
    <t>Auditoría Ambiental externa aprobada por la autoridad competente</t>
  </si>
  <si>
    <t>Bienal</t>
  </si>
  <si>
    <t xml:space="preserve">Subdirector de Calidad y Control de Procesos </t>
  </si>
  <si>
    <t>Descendente</t>
  </si>
  <si>
    <t>Banda de tolerancia</t>
  </si>
  <si>
    <t>Ascendente</t>
  </si>
  <si>
    <t>Porcentaje de avance  del diseño y formulación del Plan Estratégico</t>
  </si>
  <si>
    <t>Porcentaje</t>
  </si>
  <si>
    <t>Porcentaje de avance en el cronograma establecido para el diseño y formulación del Plan Estratégico</t>
  </si>
  <si>
    <t>Cada cuatro años o cuando se requiera  su actualización</t>
  </si>
  <si>
    <t>Acumulado</t>
  </si>
  <si>
    <t>Actas de reunión, Matriz análisis FODA 
(Archivo Físico de la Subdirección de Planificación y Seguimiento, carpeta "Formulación PE")</t>
  </si>
  <si>
    <t>N/A</t>
  </si>
  <si>
    <t>Porcentaje de estrategias cubiertas con proyectos</t>
  </si>
  <si>
    <t>Discreto</t>
  </si>
  <si>
    <t>Plan Estratégico vigente y Portafolio de Proyectos
(Plan Estratégico publicado en la página web institucional; Portafolio de Proyectos, archivo físico de la Unidad de Gestión de Proyectos)</t>
  </si>
  <si>
    <t>Porcentaje de avance en la formulación del POA</t>
  </si>
  <si>
    <t>Número de Actividades realizadas / Total de actividades planificadas</t>
  </si>
  <si>
    <t>100%  (Año 2019)</t>
  </si>
  <si>
    <t>Actas de reunión, POAs remitidos por las áreas
(Archivo Físico de la Subdirección de Planificación y Seguimiento, carpeta "Formulación POA")</t>
  </si>
  <si>
    <t xml:space="preserve">Porcentaje de certificaciones realizadas </t>
  </si>
  <si>
    <t>Número de Certificaciones realizadas  / Número de Certificaciones solicitadas</t>
  </si>
  <si>
    <t xml:space="preserve">
Solicitudes de certificaciones POA
(Archivo Físico de la Subdirección de Planificación y Seguimiento, carpeta "Certificaciones POA"
Archivo Digital de la Subdirección de Planificación y Seguimiento, carpeta compartida "Histórico POA", "Certificaciones")</t>
  </si>
  <si>
    <t xml:space="preserve">Porcentaje de reformas realizadas </t>
  </si>
  <si>
    <t>Número de Reformas realizadas  /Número de Reformas solicitadas</t>
  </si>
  <si>
    <t xml:space="preserve">
Solicitudes de reformas al POA
(Archivo Físico de la Subdirección de Planificación y Seguimiento, carpeta "Reformas POA"
Archivo Digital de la Subdirección de Planificación y Seguimiento, carpeta compartida "Histórico POA", "Reformas Digitales")</t>
  </si>
  <si>
    <t>Plan de Gestión de Riegos Aprobado</t>
  </si>
  <si>
    <t>Unidad</t>
  </si>
  <si>
    <t>Mínimo 1</t>
  </si>
  <si>
    <t>Actas de reunión, Matriz de Riesgos y Planes de Acción remitidos por las áreas
(Archivo Físico de la Subdirección de Planificación y Seguimiento, carpeta "Plan de Gestión de Riesgos")</t>
  </si>
  <si>
    <t>Informes de seguimiento y evaluación de la Planificación Estratégica</t>
  </si>
  <si>
    <t>Sumatoria de Informes de seguimiento y evaluación de la Planificación Estratégica</t>
  </si>
  <si>
    <t>3 / 4  (Año 2019)</t>
  </si>
  <si>
    <t>Informe de cumplimiento de actividades del POA suscritos por las áreas y Matriz BSC
(Archivo Físico de la Subdirección de Planificación y Seguimiento, carpeta "Seguimiento PE")</t>
  </si>
  <si>
    <t>Porcentaje de cumplimiento de la Planificación Estratégica</t>
  </si>
  <si>
    <t>Fórmula calculada de acuerdo al Instructivo GLP-GPS-SEI-03-I01</t>
  </si>
  <si>
    <t>Nivel de cumplimiento por áreas de la Planificación Estratégica</t>
  </si>
  <si>
    <t>74% (Año 2019)</t>
  </si>
  <si>
    <t xml:space="preserve">Informes de seguimiento de ejecución del POA </t>
  </si>
  <si>
    <t>Sumatoria de Informes de seguimiento de ejecución del POA</t>
  </si>
  <si>
    <t>5 / 12  (Año 2019)</t>
  </si>
  <si>
    <t>Informe de cumplimiento de actividades del POA suscritos por las áreas y Matrices POA
(Archivo Físico de la Subdirección de Planificación y Seguimiento, carpeta "Seguimiento POA"
Archivo Digital de la Subdirección de Planificación y Seguimiento, carpeta compartida "Histórico POA")</t>
  </si>
  <si>
    <t>Porcentaje de cumplimiento del Plan Operativo Anual</t>
  </si>
  <si>
    <t>Fórmula calculada de acuerdo al Instructivo GLP-GPS-SEI-03-I02</t>
  </si>
  <si>
    <t>Nivel de cumplimiento por áreas de la ejecución del POA</t>
  </si>
  <si>
    <t>81,33% (4to. Trimestre 2019)</t>
  </si>
  <si>
    <t>Porcentaje de cumplimiento del PGR</t>
  </si>
  <si>
    <t>Informes de ejecución de Planes de acción suscritos por las áreas
(Archivo Físico de la Subdirección de Planificación y Seguimiento, carpeta "Plan de Gestión de Riesgos")</t>
  </si>
  <si>
    <t>Informes de Cumplimiento</t>
  </si>
  <si>
    <t xml:space="preserve">Cumplimiento de los parámetros técnicos acerca de las obligaciones de Transparencia Activa establecidas en el Art. 7 de la LOTAIP </t>
  </si>
  <si>
    <t>12 / 12 (Año 2019)</t>
  </si>
  <si>
    <t>Matrices para el cumplimiento mensual de la LOTAIP de cada unidad poseedora de la información.
(Archivo Físico de la Subdirección de Planificación y Seguimiento, carpeta "LOTAIP")</t>
  </si>
  <si>
    <t>Certificado de cumplimiento emitido por la Defensoría del Pueblo</t>
  </si>
  <si>
    <t>Sumatoria de Certificados de cumplimiento emitidos por la Defensoría del Pueblo</t>
  </si>
  <si>
    <t>Cumplimiento del derecho de acceso a la información pública de conformidad con el Art. 12 de la LOTAIP</t>
  </si>
  <si>
    <t>1 / 1 (Año 2019)</t>
  </si>
  <si>
    <t>Matrices para el cumplimiento mensual de la LOTAIP de cada unidad poseedora de la información y solicitudes de información pública recibidas durante el año fiscal anterior.
(Archivo Físico de la Subdirección de Planificación y Seguimiento, carpeta "LOTAIP")</t>
  </si>
  <si>
    <t>Certificado de cumplimiento emitido por el CPCCS</t>
  </si>
  <si>
    <t>Sumatoria Certificado de cumplimiento emitido por el CPCCS</t>
  </si>
  <si>
    <t>Formulario de Rendición de Cuentas suscritos por las áreas en el marco de sus competencias
(Archivo Físico de la Subdirección de Planificación y Seguimiento, carpeta "Rendición de Cunetas")</t>
  </si>
  <si>
    <t>Manual de Políticas y Procedimientos
Gestión por Procesos</t>
  </si>
  <si>
    <t>Manual de Políticas y Procedimiento
Gestión de Calidad y Control de Procesos</t>
  </si>
  <si>
    <t>Manual de Políticas y Procedimientos
 Para realizar el  Seguimiento, Evaluación y
 Gestión de la información</t>
  </si>
  <si>
    <t>Manual de Políticas y Procedimientos
 Gestión de Planificación Operativa</t>
  </si>
  <si>
    <t>Manual de Políticas y Procedimientos
 Gestión de Planificación Estratégica</t>
  </si>
  <si>
    <t>DATOS ACTUALIZADOS HAST FEBRERO</t>
  </si>
  <si>
    <t>n/a</t>
  </si>
  <si>
    <t>n/A</t>
  </si>
  <si>
    <t>PENDIENTE</t>
  </si>
  <si>
    <t>El grado de ejecución del presupuesto solicitado por cada Área</t>
  </si>
  <si>
    <t>Discreto, se emiten informes mensuales</t>
  </si>
  <si>
    <t>Informe de liquidación del presupuesto</t>
  </si>
  <si>
    <t>Discreto, se puede presentar hasta el mes de marzo del siguiente año, en este caso se presentó el informe de liquidación presupuestaria del año 2019</t>
  </si>
  <si>
    <t>Cumplimiento de ejecución de reformas presupuestarias</t>
  </si>
  <si>
    <t>Presupuesto aprobado</t>
  </si>
  <si>
    <t>Acumulado, proceso interno comienza en octubre y termina en diciembre con la aprobación</t>
  </si>
  <si>
    <t>PENDIENTE INFORMACIÓN EN BLANCO
Amarillos nos enviaron hasta marzo</t>
  </si>
  <si>
    <t>Número de procesos publicados/Número de procesos finalizados</t>
  </si>
  <si>
    <t>Nombre del indicador (*)</t>
  </si>
  <si>
    <t>Unidad de Medida (*)</t>
  </si>
  <si>
    <t>COMPORTAMIENTO
(Discreto/Acumulado) (*)</t>
  </si>
  <si>
    <t>META (*)</t>
  </si>
  <si>
    <t>RESULTADO (**)</t>
  </si>
  <si>
    <t>Trámites registrados</t>
  </si>
  <si>
    <t>Cierre anual</t>
  </si>
  <si>
    <t>información provisional</t>
  </si>
  <si>
    <t>Nos han dado solamente de contabilidad, las primeras 8 filas PENDIENTE</t>
  </si>
  <si>
    <t xml:space="preserve">Convenios suscritos </t>
  </si>
  <si>
    <t>Títulos de créditos gestionados</t>
  </si>
  <si>
    <t>Procesos gestionados</t>
  </si>
  <si>
    <t xml:space="preserve">Porcentaje </t>
  </si>
  <si>
    <t>Discreta</t>
  </si>
  <si>
    <t xml:space="preserve">Memorando / Oficio </t>
  </si>
  <si>
    <t>Instructivo para evaluar y mejorar  procesos</t>
  </si>
  <si>
    <t>Instructivo para elaborar documentos</t>
  </si>
  <si>
    <t>Instructivo para elaborar la Ficha de proceso</t>
  </si>
  <si>
    <t>Procedimiento para levantar y mejorar procesos</t>
  </si>
  <si>
    <t xml:space="preserve">Instructivo para codificar, controlar y versionar la documentación </t>
  </si>
  <si>
    <t xml:space="preserve">
Nivel de revisión de documentos solicitados para actualización
</t>
  </si>
  <si>
    <t xml:space="preserve">
Nivel de revisión de nuevos documentos solicitados </t>
  </si>
  <si>
    <t xml:space="preserve">
Porcentaje de Documentos 
Aprobados
</t>
  </si>
  <si>
    <t>Instructivo para elaborar las matrices de seguimiento a recomendaciones de auditoría interna y externa</t>
  </si>
  <si>
    <t>GPL-CCP-GSR-02-I01</t>
  </si>
  <si>
    <t>(N° de documentos de actualización validados por la SCCP)/ (N° Total de actualizaciones solicitadas)x100</t>
  </si>
  <si>
    <t xml:space="preserve">
(N° de documentos aprobados )/ (N° documentos enviados)x100
</t>
  </si>
  <si>
    <t xml:space="preserve"> Instructivo Metodológico para la Formulación del Plan de Gestión de Riesgos</t>
  </si>
  <si>
    <t xml:space="preserve">
(N° de documentos nuevos Validados por la SCCP)/ (N° Total de nuevos documentos solicitados)x100</t>
  </si>
  <si>
    <t># de Recomendaciones dadas seguimiento/# Total de recomendaciones Emitidas</t>
  </si>
  <si>
    <t># de Recomendaciones aplicadas/#Total de recomendaciones</t>
  </si>
  <si>
    <t>Se establecerá de acuerdo a la línea base del año anterior</t>
  </si>
  <si>
    <t>Línea Base (*)</t>
  </si>
  <si>
    <t>Manual de Políticas y Procedimientos
Gestión de contratación pública</t>
  </si>
  <si>
    <t>Manual de Políticas y Procedimientos
 Gestión de Patrocinio</t>
  </si>
  <si>
    <t>Mejora de la imagen y percepción de la empresa</t>
  </si>
  <si>
    <t>Notoriedad de la empresa, mejora de la percepción</t>
  </si>
  <si>
    <t>Manual de Políticas y Procedimientos
 Administración de Proyectos</t>
  </si>
  <si>
    <t>Mide el número de informes de seguimiento realizados en el mes</t>
  </si>
  <si>
    <t>% de avance Previsto:
Indica el % que debería tener una tarea según la fecha actual del proyecto, se calcula de la siguiente manera.</t>
  </si>
  <si>
    <t>Procedimiento para elaborar el Plan de Gestión de Riesgos</t>
  </si>
  <si>
    <t>Procedimiento para formular el Plan Operativo Anual</t>
  </si>
  <si>
    <t>Procedimiento para elaborar y aprobar reformas al POA</t>
  </si>
  <si>
    <t>Procedimiento para el seguimiento y evaluación del Plan de Gestión de Riesgos</t>
  </si>
  <si>
    <t>Procedimiento para el cumplimiento de la LOTAIP</t>
  </si>
  <si>
    <t>Instructivo metodológico para el seguimiento y evaluación de la Planificación Estratégica Institucional</t>
  </si>
  <si>
    <t>Procedimiento para diseñar y formular el Plan Estratégico</t>
  </si>
  <si>
    <t>Manual de Políticas y Procedimientos Gestión Ambiental</t>
  </si>
  <si>
    <t xml:space="preserve">Manual de Políticas y Procedimientos Gestión de Producción de Servicios </t>
  </si>
  <si>
    <t>Índice de diferencias conciliación bancaria</t>
  </si>
  <si>
    <t>Índice de liquidez</t>
  </si>
  <si>
    <t>Activo corriente/Pasivo corriente</t>
  </si>
  <si>
    <t>Índice de Endeudamiento</t>
  </si>
  <si>
    <t>Índice Estructural</t>
  </si>
  <si>
    <t>Reposición de fondos</t>
  </si>
  <si>
    <t>Porcentaje de reposiciones tramitadas</t>
  </si>
  <si>
    <t>Manual de Políticas y Procedimientos 
Gestión de Presupuestos</t>
  </si>
  <si>
    <t>CGWeb Reporte e información de todas las Direcciones de la EMASEO</t>
  </si>
  <si>
    <t>CGWeb Reporte  y cuadros de pre compromisos y compromisos de la Unidad de Presupuesto.</t>
  </si>
  <si>
    <t>CGWeb Reporte y cuadre con balances de la Unidad de Contabilidad</t>
  </si>
  <si>
    <t>CGWeb Reporte y archivos de la Unidad de Presupuesto</t>
  </si>
  <si>
    <t>Manual de Políticas y Procedimientos 
Gestión de Tesorería</t>
  </si>
  <si>
    <t>Líder de Tesorería</t>
  </si>
  <si>
    <t>Informe digital de control de trámites de pago</t>
  </si>
  <si>
    <t>Secretario/a General</t>
  </si>
  <si>
    <t>Líder de Maquinaria y Equipo</t>
  </si>
  <si>
    <t>% de Mantenimientos realizados</t>
  </si>
  <si>
    <t>Líder de Talento Humano</t>
  </si>
  <si>
    <t>Manual de Políticas y Procedimientos Gestión del sistema de Seguridad en el Trabajo</t>
  </si>
  <si>
    <t>(Retiro de desechos realizados )/(Retiro de desechos programados)x100</t>
  </si>
  <si>
    <t>Bimestral</t>
  </si>
  <si>
    <t>Líder SSO</t>
  </si>
  <si>
    <t>(*) mínimamente 95%</t>
  </si>
  <si>
    <t>Manual de Políticas y Procedimientos Gestión del Salud Ocupacional</t>
  </si>
  <si>
    <t>Manual de Políticas y Procedimientos Gestión de Trabajo de Trabajo Social</t>
  </si>
  <si>
    <t>Acción Correctiva
(Total de tratamientos /Total de pacientes)x100</t>
  </si>
  <si>
    <t>Manual de Políticas y Procedimientos Gestión Administrativa y de Talento Humano</t>
  </si>
  <si>
    <t>Instructivo para elaborar el Manual de Competencias y Posiciones</t>
  </si>
  <si>
    <t>Instructivo para Reclasificación Puestos</t>
  </si>
  <si>
    <t>% de puestos de trabajo identificados y evaluados los riesgos laborales</t>
  </si>
  <si>
    <t>Instructivo para capacitar en salud ocupacional</t>
  </si>
  <si>
    <t>Instructivo para programar pausas activas</t>
  </si>
  <si>
    <t>Procedimiento de trabajo social</t>
  </si>
  <si>
    <t># de visitas realizadas /# de enfermos hospitalizados reportados</t>
  </si>
  <si>
    <t># de trabajadores derivados/ # de trabajadores que cumplieron el tratamiento</t>
  </si>
  <si>
    <t>Instructivo para retiro voluntario</t>
  </si>
  <si>
    <t xml:space="preserve">Manual de Políticas y Procedimientos para la Gestión de Bienes </t>
  </si>
  <si>
    <t>Líder de Bienes</t>
  </si>
  <si>
    <t xml:space="preserve">Rotación de inventarios </t>
  </si>
  <si>
    <t>No. Egresos procesados/ No. Egresos autorizados x 100</t>
  </si>
  <si>
    <t xml:space="preserve">Subdirectora de Contratación Pública </t>
  </si>
  <si>
    <t>Matriz de Identificación y Evaluación de Aspectos e Impactos Ambientales</t>
  </si>
  <si>
    <t xml:space="preserve"> Monitoreo biótico anual</t>
  </si>
  <si>
    <t>Inferior al 20%</t>
  </si>
  <si>
    <t>Manual de Políticas y Procedimientos 
Gestión Contable</t>
  </si>
  <si>
    <t>Informe anteproyecto del presupuesto</t>
  </si>
  <si>
    <t>Saldo Inicial de caja + Ingresos de caja/Total de gastos pagados  + gastos pendientes</t>
  </si>
  <si>
    <t>Manual de Políticas y Procedimientos
 Gestión de Marketing, Comunicación Social y Relaciones Públicas</t>
  </si>
  <si>
    <t xml:space="preserve">Manual de Políticas y Procedimientos
 Gestión de Comunicación Social </t>
  </si>
  <si>
    <t>(# de fichas técnicas de gestión y operación legalizadas correctamente v1 /# de fichas técnicas de gestión y operación elaboradas)x100</t>
  </si>
  <si>
    <t>Cuantas de las fichas técnicas de gestión y operaciones, fueron desarrollados previo a su legalización</t>
  </si>
  <si>
    <t>Procedimiento para realizar el seguimiento y control del desarrollo de proyectos.</t>
  </si>
  <si>
    <t>(Informe de seguimientos realizados/Informe de seguimientos programados)</t>
  </si>
  <si>
    <t>Subdirector de Gestión de Tics</t>
  </si>
  <si>
    <t>Manual de Políticas y Procedimientos
 De Gestión de la Seguridad de la Información</t>
  </si>
  <si>
    <t>(# de mantenimientos programados/# de mantenimientos realizados )x100</t>
  </si>
  <si>
    <t>(# de pruebas realizadas /# de pruebas aleatorias mínimas)x100</t>
  </si>
  <si>
    <t>% de cumplimiento de pruebas aleatorias mínimas</t>
  </si>
  <si>
    <t>(# requerimientos atendidos para la modificación /# de requerimientos aprobados para la modificación)x100</t>
  </si>
  <si>
    <t>Nivel de atención de requerimientos para la modificación</t>
  </si>
  <si>
    <t>(# requerimientos atendidos para la eliminación /# de requerimientos aprobados para la eliminación)x100</t>
  </si>
  <si>
    <t>Nivel de atención de requerimientos para la eliminación</t>
  </si>
  <si>
    <t>(# requerimientos atendidos para la creación /# de requerimientos aprobados para la creación)x100</t>
  </si>
  <si>
    <t>Nivel de atención de requerimientos para la creación</t>
  </si>
  <si>
    <t>Nivel de atención de requerimientos</t>
  </si>
  <si>
    <t>Manual de Políticas y Procedimientos
 De Gestión de Redes Y Comunicación</t>
  </si>
  <si>
    <t>Manual de Políticas y Procedimientos
 De Gestión de Atención Solicitudes de Servicio</t>
  </si>
  <si>
    <t>Instructivo para ingreso requerimientos sistema Servicie Desk Plus</t>
  </si>
  <si>
    <t>Manual de Políticas y Procedimientos
 de Gestión del Data Center</t>
  </si>
  <si>
    <t>mínimamente 95%</t>
  </si>
  <si>
    <t>Procedimiento para administrar la recuperación de respaldos</t>
  </si>
  <si>
    <t>mínimamente 98%</t>
  </si>
  <si>
    <t>(# de respaldos con problemas en producción  /# de respaldos recuperados)x100</t>
  </si>
  <si>
    <t>% de recuperaciones con problemas en producción</t>
  </si>
  <si>
    <t>(# de mantenimientos realizados /# de mantenimientos planificados)x100</t>
  </si>
  <si>
    <t>Disponibilidad de la base de datos</t>
  </si>
  <si>
    <t>(errores solucionados en la base de datos/errores reportados en la base de datos)x100</t>
  </si>
  <si>
    <t>Nivel de Eficacia en solucionar errores en la base de datos</t>
  </si>
  <si>
    <t>(# de eventos resueltos/# de eventos generados)x100</t>
  </si>
  <si>
    <t>(# total de incidentes resueltos/# de total incidentes generados)x100</t>
  </si>
  <si>
    <t>(# de proyectos implementados /# de proyectos planificados)x100</t>
  </si>
  <si>
    <t>(# de respaldos restaurados exitosamente /# respaldos aprobados)x100</t>
  </si>
  <si>
    <t>Manual de Políticas y Procedimientos
 De Gestión de Desarrollo de Aplicaciones</t>
  </si>
  <si>
    <t>% de Retraso:
% de retraso que marca una tarea respecto al porcentaje de avance previsto que la tarea debería tener según la fecha del proyecto se calcula de la siguiente manera</t>
  </si>
  <si>
    <t>(Cantidad contrato utilizado /Total del contrato)x100</t>
  </si>
  <si>
    <t>MATRIZ CONSOLIDADA DE INDICADORES DE PROCESOS POR DIRECCIONES</t>
  </si>
  <si>
    <t>1,0</t>
  </si>
  <si>
    <t># de registros de entrega de residuos a Gestores</t>
  </si>
  <si>
    <t>Rendimiento promedio por cada integrante del equipo de trabajo en Km. lineales.</t>
  </si>
  <si>
    <t>El costo del servicio por tonelada levantada de RS</t>
  </si>
  <si>
    <t>Rendimiento promedio por cada obrero en Km. lineales ó m2</t>
  </si>
  <si>
    <t>Matriz de identificación y evaluación de Aspectos e Impactos Ambientales actualizada</t>
  </si>
  <si>
    <t>Semanal, mensual, trimestral</t>
  </si>
  <si>
    <t>Diario, semanal, mensual</t>
  </si>
  <si>
    <t>Semanal, mensual</t>
  </si>
  <si>
    <t>(*) La Unidad debe registrar la información correspondiente, para el seguimiento mensual</t>
  </si>
  <si>
    <t>(**) La Unidad debe registrar mensualmente la información observada.</t>
  </si>
  <si>
    <t>MÁX
(*)</t>
  </si>
  <si>
    <t>MIN
(*)</t>
  </si>
  <si>
    <t>Número de solicitudes requeridas / Total de solicitudes procesadas</t>
  </si>
  <si>
    <t>Rango de Tolerancia
(*)</t>
  </si>
  <si>
    <t>Fuente de Información (*)</t>
  </si>
  <si>
    <t>2,0</t>
  </si>
  <si>
    <t>No. Pedido de Bienes Autorizados a Salir / No. Pedido de Bienes Solicitados para Salir</t>
  </si>
  <si>
    <t>GAT-GAD-MPP-03-P01</t>
  </si>
  <si>
    <t>GAT-GAD-MPP-03-PO2</t>
  </si>
  <si>
    <t>GAT-GAD-MPP-03-P03</t>
  </si>
  <si>
    <t>GAT-GAD-MPP-03-P04</t>
  </si>
  <si>
    <t>GAT-GAD-MPP-03-P07</t>
  </si>
  <si>
    <t>GAT-GAD-MPP-03-P08</t>
  </si>
  <si>
    <t>GAT-GAD-MPP-03-P09</t>
  </si>
  <si>
    <t>GAT-GAD-MPP-03-P10</t>
  </si>
  <si>
    <t>GAT-GAD-MPP-03-P11</t>
  </si>
  <si>
    <t>GAT-GAD-MPP-03-P12</t>
  </si>
  <si>
    <t>GAT-GAD-MPP-03-P13</t>
  </si>
  <si>
    <t>Procedimiento para el ingreso de activos fijos y bienes no depreciables</t>
  </si>
  <si>
    <t>Procedimiento Movimiento Interno de Activos Fijos y Bienes No Depreciables</t>
  </si>
  <si>
    <t>Procedimiento Movimiento Externo de Activos Fijos y Bienes No Depreciables</t>
  </si>
  <si>
    <t xml:space="preserve">Procedimiento Movimiento de Activos Fijos y Bienes No Depreciables por extensión de Jornada Laboral. 
</t>
  </si>
  <si>
    <t>Procedimiento Movimiento de Activos Fijos y Bienes No Depreciables por Mantenimiento Interno-Externo.</t>
  </si>
  <si>
    <t>Procedimiento Constatación Física de Activos Fijos y Bienes No Depreciables.</t>
  </si>
  <si>
    <t xml:space="preserve"> Procedimiento para la baja de Activos Fijos y bienes no depreciables (robo, hurto o caso fortuito)
</t>
  </si>
  <si>
    <t xml:space="preserve"> Procedimiento para la baja de Activos Fijos y bienes no depreciables (bienes inservibles u obsoletos)
</t>
  </si>
  <si>
    <t xml:space="preserve">Procedimiento para la baja de Activos Fijos y bienes no depreciables (donación o transferencia gratuita)
</t>
  </si>
  <si>
    <t xml:space="preserve">Procedimiento para ingresar existencias a bodega 
</t>
  </si>
  <si>
    <t xml:space="preserve"> 
Procedimiento para reingreso existencias a bodega</t>
  </si>
  <si>
    <t>Procedimiento para el egreso de existencias</t>
  </si>
  <si>
    <t>Procedimiento para la Transferencia de Existencia</t>
  </si>
  <si>
    <t>GAT-GAD-MPP-03-P06</t>
  </si>
  <si>
    <t>GAT-GAD-MPP-03-P05</t>
  </si>
  <si>
    <t>GAT-GAD-MPP-02-P01</t>
  </si>
  <si>
    <t>GAT-GAD-MPP-02-P02</t>
  </si>
  <si>
    <t xml:space="preserve">Adquisición de bienes por ínfima cuantía. 
</t>
  </si>
  <si>
    <t xml:space="preserve">Adquisición de servicios por ínfima cuantía. </t>
  </si>
  <si>
    <t>GAT-GAD-MPP-01-P01</t>
  </si>
  <si>
    <t>GAT-GAD-MPP-01-P02</t>
  </si>
  <si>
    <t>GAT-GAD-MPP-01-P03</t>
  </si>
  <si>
    <t>GAT-GAD-MPP-01-P04</t>
  </si>
  <si>
    <t>GAT-GAD-MPP-01-P05</t>
  </si>
  <si>
    <t>GAT-GAD-MPP-01-P06</t>
  </si>
  <si>
    <t>Elaborar el Plan Anual de Mantenimiento de Instalaciones.</t>
  </si>
  <si>
    <t xml:space="preserve">Procedimiento para Gestionar Suministros de Aseo. </t>
  </si>
  <si>
    <t>Gestionar el Abastecimiento de Combustible de la Flota Liviana.</t>
  </si>
  <si>
    <t xml:space="preserve">Procedimiento para Gestionar el Transporte de Personal. 
</t>
  </si>
  <si>
    <t xml:space="preserve">Procedimiento para Gestionar la Seguridad Física. </t>
  </si>
  <si>
    <t xml:space="preserve">Procedimiento para Gestionar Trámites Vehiculares. 
</t>
  </si>
  <si>
    <t>GOS-OSA-MPP-02-P01</t>
  </si>
  <si>
    <t>GOS-OSA-MPP-02-P02</t>
  </si>
  <si>
    <t>GOS-OSA-MPP-02-P03</t>
  </si>
  <si>
    <t>Procedimiento del Servicio de Atención a la Ciudadanía</t>
  </si>
  <si>
    <t>GOS-OSA-MPP-02-IO1</t>
  </si>
  <si>
    <t>GOS-OSA-MPP-01-P02</t>
  </si>
  <si>
    <t>GOS-OSA-MPP-01-P03</t>
  </si>
  <si>
    <t>GOS-OSA-MPP-01-P04</t>
  </si>
  <si>
    <t>GOS-OSA-MPP-01-P05</t>
  </si>
  <si>
    <t>Procedimiento para realizar la Gestión Externa del PMA.</t>
  </si>
  <si>
    <t>Procedimiento para realizar la Gestión Interna del PMA.</t>
  </si>
  <si>
    <t>Procedimiento para Ejecutar el Monitoreo Ambiental.</t>
  </si>
  <si>
    <t>Procedimiento para Manejar Residuos Sólidos.</t>
  </si>
  <si>
    <t>Procedimiento para actualizar Aspectos e Impactos Ambientales.</t>
  </si>
  <si>
    <t>Instructivo Supervisión del Sistema Integrado Contenerizado</t>
  </si>
  <si>
    <t xml:space="preserve">Para realizar la Recolección Mecanizada. </t>
  </si>
  <si>
    <t>Para realizar el Servicio de Barrido y Recolección No Mecanizada.</t>
  </si>
  <si>
    <t>Instructivo para Capacitación y /o Entrenamiento al Personal</t>
  </si>
  <si>
    <t>Instructivo de Control, Registro, Permisos, Licencias, Vacaciones, Horas Extras Nocturnas, Subsistencias, Alimentación, Subrogaciones o Encargos y Beneficios para el Personal</t>
  </si>
  <si>
    <t>Procedimiento para el Plan de Emergencia</t>
  </si>
  <si>
    <t xml:space="preserve">
(# Profilaxis realizadas /Total de pacientes)x100</t>
  </si>
  <si>
    <t># de Pacientes que solicitan atención/# de Pacientes atendidos</t>
  </si>
  <si>
    <t>(# de inspecciones realizadas ) / (# de inspecciones planificadas )x100</t>
  </si>
  <si>
    <t>Número de acciones correctivas gestionadas  / Número de acciones correctivas propuestas</t>
  </si>
  <si>
    <t>Número de accidentes investigados /Número de accidentes reportados al IESSx100</t>
  </si>
  <si>
    <t>Número de contratos realizados /Números de contratos planificados</t>
  </si>
  <si>
    <t>Número de colaboradores capacitados/Número total trabajadores</t>
  </si>
  <si>
    <t>Número de puestos de trabajo evaluados / Número de puestos de trabajo</t>
  </si>
  <si>
    <t>(Número de horas extras por área ejecutadas/ Número de horas extras por área planificadas)x100</t>
  </si>
  <si>
    <t>(Número de horas extras por área aprobadas para el pago/ Número de horas extras reportadas</t>
  </si>
  <si>
    <t>% de ejecución de horas planificadas x área</t>
  </si>
  <si>
    <t>% de cumplimiento</t>
  </si>
  <si>
    <t>Número de Emergencias o Evacuaciones de Pacientes</t>
  </si>
  <si>
    <t>Administración
Talento Humano</t>
  </si>
  <si>
    <t>Grado de ejecución del presupuesto</t>
  </si>
  <si>
    <t># de Reposiciones Requeridas/# de Reposiciones Tramitadas</t>
  </si>
  <si>
    <t>Pasivo total/Patrimonio</t>
  </si>
  <si>
    <t>Patrimonio/Activos</t>
  </si>
  <si>
    <t>Porcentaje de trámites contabilizados</t>
  </si>
  <si>
    <t>Informe de liquidación del presupuesto/cédula de ingresos y gastos</t>
  </si>
  <si>
    <t>El porcentaje de cumplimiento de reformas y traspasos solicitados por las áreas de la empresa</t>
  </si>
  <si>
    <t>Porcentaje de liquidez</t>
  </si>
  <si>
    <t>Memorandos de validación de los Directores del área solicitante</t>
  </si>
  <si>
    <t>Actas de aprobación del Comité de Calidad</t>
  </si>
  <si>
    <t>Títulos de créditos gestionados /emitidos</t>
  </si>
  <si>
    <t xml:space="preserve">Informe / Memorando </t>
  </si>
  <si>
    <t>Providencias judiciales / Resoluciones Administrativas</t>
  </si>
  <si>
    <t>(Propuesta de Campaña y de Medios  Ejecutadas/Propuestas de Campaña y Medios Solicitada )x100</t>
  </si>
  <si>
    <t>(Propuesta de Relaciones Públicas implementadas/Propuesta de Relaciones Públicas solicitadas )x100</t>
  </si>
  <si>
    <t>(# de perfiles de proyectos legalizados/# de perfiles de proyectos elaborados)</t>
  </si>
  <si>
    <t>(# de requerimientos totales atendidos /# de requerimientos ingresados)x100</t>
  </si>
  <si>
    <t>(# de mantenimientos realizados/# de mantenimientos programados)x100</t>
  </si>
  <si>
    <t>Cumplimiento del cronograma de mantenimiento</t>
  </si>
  <si>
    <t>Número de actas en un año</t>
  </si>
  <si>
    <t>(Cantidad de contrato utilizado total/Total del contrato)x100</t>
  </si>
  <si>
    <t>(Sumatoria de auxilios mecánicos imputables al chofer/Sumatoria auxilios mecánicos )x100</t>
  </si>
  <si>
    <t>(Sumatoria de auxilios mecánicos imputables al mantenimiento /Sumatoria auxilios mecánicos )x100</t>
  </si>
  <si>
    <t>% de Operatividad de la flota</t>
  </si>
  <si>
    <t>% de Unidades aprobadas RTV</t>
  </si>
  <si>
    <t>% de Garantías aprobadas</t>
  </si>
  <si>
    <t>% de Ejecución de Trabajos Complementarios</t>
  </si>
  <si>
    <t>% de Consumo del Contrato</t>
  </si>
  <si>
    <t>% de Auxilios Mecánicos imputables al chofer</t>
  </si>
  <si>
    <t>% de Auxilios Mecánicos imputables al mantenimiento</t>
  </si>
  <si>
    <t>Pendiente</t>
  </si>
  <si>
    <t>FALTA PLANIFICACIÓN DE KARLA</t>
  </si>
  <si>
    <t>Macroproceso</t>
  </si>
  <si>
    <t>Proceso</t>
  </si>
  <si>
    <t>Subproceso</t>
  </si>
  <si>
    <t>Identificación y Evaluación de la Matriz de Aspectos e Impactos Ambientales</t>
  </si>
  <si>
    <t>Estudio de Impacto Ambiental</t>
  </si>
  <si>
    <t>Registros de entrega de residuos a Gestores</t>
  </si>
  <si>
    <t>Carpeta de entrega de residuos</t>
  </si>
  <si>
    <t>Carpeta de Monitoreo Biótico</t>
  </si>
  <si>
    <t>Monitoreo de efluentes</t>
  </si>
  <si>
    <t>Carpeta de Monitoreo Efluentes</t>
  </si>
  <si>
    <t>Monitoreo de ruido</t>
  </si>
  <si>
    <t>Carpeta de Monitoreo Ruido</t>
  </si>
  <si>
    <t>Cumplimiento del PMA por Direcciones</t>
  </si>
  <si>
    <t>Carpeta de Seguimiento Interno del PMA</t>
  </si>
  <si>
    <t>Auditoría Ambiental</t>
  </si>
  <si>
    <t>Carpeta de Auditoría Ambiental</t>
  </si>
  <si>
    <t xml:space="preserve">Gestión de Operación y Servicios </t>
  </si>
  <si>
    <t>Gestión de Operación de los Servicios de Aseo y Recolección</t>
  </si>
  <si>
    <t>Gestión Ambiental</t>
  </si>
  <si>
    <t>GOS-OSA-GAM-01-P01</t>
  </si>
  <si>
    <t>Tipo de indicador</t>
  </si>
  <si>
    <t>AVL, GEOTAB</t>
  </si>
  <si>
    <t>Informe Unidad Geográfica</t>
  </si>
  <si>
    <t>Rendimiento de recorrido</t>
  </si>
  <si>
    <t>Km/Ayudante</t>
  </si>
  <si>
    <t>Mantenerse</t>
  </si>
  <si>
    <t>Costo del servicio</t>
  </si>
  <si>
    <t>$/t</t>
  </si>
  <si>
    <t>$30/t</t>
  </si>
  <si>
    <t>$51/t</t>
  </si>
  <si>
    <t>Retorno de Ingresos</t>
  </si>
  <si>
    <t>Dólares</t>
  </si>
  <si>
    <t>Informe de la SDPG</t>
  </si>
  <si>
    <t>Rendimiento de recolección</t>
  </si>
  <si>
    <t>t/ayudante</t>
  </si>
  <si>
    <t>3,51 t/ayudante</t>
  </si>
  <si>
    <t>SGO</t>
  </si>
  <si>
    <t>Cobertura poblacional</t>
  </si>
  <si>
    <t>Cobertura de Barrido (área)</t>
  </si>
  <si>
    <t>$/kg.</t>
  </si>
  <si>
    <t>Kg/ayudante</t>
  </si>
  <si>
    <t>Índice de cobertura por trabajador</t>
  </si>
  <si>
    <t>Habitantes/ayudante</t>
  </si>
  <si>
    <t>Porcentaje de atención al ciudadano</t>
  </si>
  <si>
    <t>Porcentaje de satisfacción del cliente</t>
  </si>
  <si>
    <t>No Aplica</t>
  </si>
  <si>
    <t>Observación</t>
  </si>
  <si>
    <t>Resultado</t>
  </si>
  <si>
    <t>Justificación</t>
  </si>
  <si>
    <t>Insumo</t>
  </si>
  <si>
    <t>Se enfoca en medir los recursos disponibles y su utilización.</t>
  </si>
  <si>
    <t>Es un indicador de otra área, No se identifica  claramente la actividad relacionada con el proceso.</t>
  </si>
  <si>
    <t>Impacto</t>
  </si>
  <si>
    <t xml:space="preserve">Se enfocan en medir el cambio o comportamiento generado «después de» y se enfoca a largo plazo. </t>
  </si>
  <si>
    <t xml:space="preserve"> No se identifica la actividad per se</t>
  </si>
  <si>
    <t xml:space="preserve"> No se identifica la actividad per se que se desea medir</t>
  </si>
  <si>
    <t xml:space="preserve">Mide las salidas de proceso determinando si el objetivo se alcanzó o no. </t>
  </si>
  <si>
    <t>Muestra cómo se están haciendo las actividades.</t>
  </si>
  <si>
    <t>SI</t>
  </si>
  <si>
    <t>Corresponde a  indicador de proceso</t>
  </si>
  <si>
    <t>No es indicador</t>
  </si>
  <si>
    <t>No cumple con los criterios de un indicador</t>
  </si>
  <si>
    <t>Se debe reformular</t>
  </si>
  <si>
    <t>Sin Nombre</t>
  </si>
  <si>
    <t>Corresponde a  indicador de proceso, pero se deber revisar que se quiere medir con el indicador</t>
  </si>
  <si>
    <t>Corresponde a  indicador de proceso, Se debe revisar la redacción de la fórmula</t>
  </si>
  <si>
    <t>Corresponde a  indicador de proceso. Se debe revisar el nombre del indicador para evitar confusión con Indicador de Resultado.</t>
  </si>
  <si>
    <t xml:space="preserve">Corresponde a  indicador de proceso. </t>
  </si>
  <si>
    <t>Corresponde a  indicador de proceso.</t>
  </si>
  <si>
    <t>Corresponde a  indicador de proceso. Se requiere mejorar y/o reformular el indicador.</t>
  </si>
  <si>
    <t>Se debe reformular el indicador</t>
  </si>
  <si>
    <t xml:space="preserve"> No se identifica la actividad per se que se desea medir. Se debe reformular el indicador.</t>
  </si>
  <si>
    <t>Corresponde a  indicador de proceso. Sin embargo se debe reformular y dar un nombre al indicador.</t>
  </si>
  <si>
    <t>Corresponde a  indicador de proceso. Se debe dar un nombre al indicador.</t>
  </si>
  <si>
    <t>No se identifica  claramente la actividad relacionada con el proceso.</t>
  </si>
  <si>
    <t>Corresponde a  indicador de proceso. Se debe dar un nombre al indicador. Se debe revisar la redacción de la fórmula del indicador, se debe ser específico.</t>
  </si>
  <si>
    <t>Macroproceso - Gestión de maquinaria y equipo</t>
  </si>
  <si>
    <t>Sin nombre</t>
  </si>
  <si>
    <t>KPIs</t>
  </si>
  <si>
    <t>Administración Mantenimiento Correctivo Preventivo</t>
  </si>
  <si>
    <t>Total</t>
  </si>
  <si>
    <t>Macroproceso - Gestión de operación de los servicios de aseo y recolección</t>
  </si>
  <si>
    <t>Subprocesos</t>
  </si>
  <si>
    <t>Gestión de Producción de Servicio</t>
  </si>
  <si>
    <t>Macroproceso - Gestión de planificación</t>
  </si>
  <si>
    <t>Procesos</t>
  </si>
  <si>
    <t>Gestión de Planificación y Seguimiento</t>
  </si>
  <si>
    <t>Gestión de la Planificación Estratégica</t>
  </si>
  <si>
    <t>Gestión de la Planificación Operativa</t>
  </si>
  <si>
    <t>Seguimiento Evaluación y Gestión de la información</t>
  </si>
  <si>
    <t>Gestión de Control de Procesos</t>
  </si>
  <si>
    <t>Gestión de Calidad de Procesos</t>
  </si>
  <si>
    <t>Macroproceso - Gestión de desarrollo empresarial</t>
  </si>
  <si>
    <t>Gestión de Marketing Comunicación Social y Relaciones Públicas</t>
  </si>
  <si>
    <t>Gestión de Comunicación Social</t>
  </si>
  <si>
    <t>Gestión de Proyectos</t>
  </si>
  <si>
    <t>Gestión de TICs</t>
  </si>
  <si>
    <t>Macroproceso - Gestión Jurídica</t>
  </si>
  <si>
    <t>Administración Jurídica</t>
  </si>
  <si>
    <t>Gestión de Contratación Pública</t>
  </si>
  <si>
    <t>Gestión de Contratación</t>
  </si>
  <si>
    <t>Macroproceso - Gestión administrativa y de talento humano</t>
  </si>
  <si>
    <t>Gestión de Talento Humano</t>
  </si>
  <si>
    <t>Administración Talento Humano</t>
  </si>
  <si>
    <t>Gestión del Sistema de Seguridad del Trabajo</t>
  </si>
  <si>
    <t>Gestión de Salud Ocupacional</t>
  </si>
  <si>
    <t>Gestión de Trabajo Social</t>
  </si>
  <si>
    <t>Gestión Administrativa</t>
  </si>
  <si>
    <t>Gestión de Bienes</t>
  </si>
  <si>
    <t>Administración de Servicios Generales y Gestión Vehicular</t>
  </si>
  <si>
    <t>Administración de Adquisiciones</t>
  </si>
  <si>
    <t>Macroproceso - Gestión financiera</t>
  </si>
  <si>
    <t>Gestión Contable Presupuestal y Tesorería</t>
  </si>
  <si>
    <t>Administración de Secretaria General</t>
  </si>
  <si>
    <t>Total No Aplican</t>
  </si>
  <si>
    <t>Total Sin Nombre</t>
  </si>
  <si>
    <t>Conteo de procesos y subprocesos por macroproceso</t>
  </si>
  <si>
    <t>Macroprocesos</t>
  </si>
  <si>
    <t>Procedimientos</t>
  </si>
  <si>
    <t>N° de Indicadores</t>
  </si>
  <si>
    <t>Gestión de políticas y medidas adecuadas para garantizar el logro de objetivos institucionales</t>
  </si>
  <si>
    <t>Gestión de maquinaria y equipo</t>
  </si>
  <si>
    <t>Gestión de operación de los servicios de aseo y recolección</t>
  </si>
  <si>
    <t>Gestión de planificación</t>
  </si>
  <si>
    <t>Gestión de desarrollo empresarial</t>
  </si>
  <si>
    <t>Gestión jurídica</t>
  </si>
  <si>
    <t>Gestión asesoría institucional</t>
  </si>
  <si>
    <t>Gestión administrativa y de talento humano</t>
  </si>
  <si>
    <t>Gestión financiera</t>
  </si>
  <si>
    <t>Número
procedimientos</t>
  </si>
  <si>
    <t>Número
indicadores</t>
  </si>
  <si>
    <t>No
aplican</t>
  </si>
  <si>
    <t>GOS-OSA-MPP-01-P01</t>
  </si>
  <si>
    <t>Procedimiento "Para identificar Aspectos e Impactos Ambientales".</t>
  </si>
  <si>
    <t>Meta</t>
  </si>
  <si>
    <t xml:space="preserve">Identificación y Evaluación de Aspectos Ambientales </t>
  </si>
  <si>
    <t>Analista de Gestión Ambiental y Reciclaje</t>
  </si>
  <si>
    <t>90%*</t>
  </si>
  <si>
    <t xml:space="preserve">Identificación y Evaluación de Impactos Ambientales </t>
  </si>
  <si>
    <t>Impactos Ambientales controlados por las Direcciones de EMASEO EP, lo cual refleja el Desempeño Ambiental de cada Dirección</t>
  </si>
  <si>
    <t>Procedimiento " Para el Manejo Interno de Residuos".</t>
  </si>
  <si>
    <t xml:space="preserve">Mide el porcentaje de personal con conocimiento en manejo adecuado de residuos no peligrosos, peligrosos, biopeligrosos y especiales </t>
  </si>
  <si>
    <t>80%*</t>
  </si>
  <si>
    <t xml:space="preserve">Mide el porcentaje de personal nuevo con conocimiento en manejo adecuado de residuos no peligrosos, peligrosos, biopeligrosos y especiales </t>
  </si>
  <si>
    <t>Mide la gestión adecuada de residuos no peligrosos reciclables</t>
  </si>
  <si>
    <t xml:space="preserve">Mide la gestión adecuada de residuos peligrosos </t>
  </si>
  <si>
    <t xml:space="preserve">Mide la gestión adecuada de residuos biopeligrosos </t>
  </si>
  <si>
    <t>100%*</t>
  </si>
  <si>
    <t>Mide la gestión adecuada de residuos especiales</t>
  </si>
  <si>
    <t>Procedimiento "Para el Monitoreo Ambiental".</t>
  </si>
  <si>
    <t>Permite establecer el porcentaje de monitoreos bióticos ejecutados vs. programados</t>
  </si>
  <si>
    <t>Permite establecer el porcentaje de monitoreos de aguas ejecutados vs. programados</t>
  </si>
  <si>
    <t>Permite establecer el porcentaje de monitoreos de ruido ejecutados vs. programados</t>
  </si>
  <si>
    <t>Permite establecer la cantidad de residuos peligrosos gestionados adecuadamente vs. La cantidad de residuos peligrosos generados</t>
  </si>
  <si>
    <t>Permite establecer el porcentaje de parámetros que se encuentran dentro de los límites permisibles de la normativa, la diferencia indica la desviación de los parámetros monitoreados</t>
  </si>
  <si>
    <t>Procedimiento "Para realizar la gestión interna del Plan de Manejo Ambiental".</t>
  </si>
  <si>
    <t>Permite establecer el porcentaje de actividades auditadas, en relación al número de actividades del PMA aprobado</t>
  </si>
  <si>
    <t>Permite establecer el porcentaje de actividades auditadas que cumplen con los especificado en el PMA, en relación al número de actividades del PMA aprobado</t>
  </si>
  <si>
    <t>Permite establecer el porcentaje de actividades auditadas que  no cumplen con los especificado en el PMA, en relación al número de actividades del PMA aprobado</t>
  </si>
  <si>
    <t>Permite establecer el porcentaje de actividades auditadas que  no aplican con lo especificado en el PMA, en relación al número de actividades del PMA aprobado</t>
  </si>
  <si>
    <t>Procedimiento "Para realizar la Auditoría Externa del Plan de Manejo Ambiental".</t>
  </si>
  <si>
    <t>Anual/ Trianual*</t>
  </si>
  <si>
    <t>90%**</t>
  </si>
  <si>
    <t>Desempeño Ambiental</t>
  </si>
  <si>
    <t>Anual/</t>
  </si>
  <si>
    <t>70%**</t>
  </si>
  <si>
    <t>Permite establecer el porcentaje de actividades auditadas que cumplen con lo especificado en el PMA, en relación al número de actividades del PMA aprobado. Con lo cual se establece el desempeño ambiental de la Empresa.</t>
  </si>
  <si>
    <t>Trianual*</t>
  </si>
  <si>
    <t xml:space="preserve">Cumplimiento de </t>
  </si>
  <si>
    <t>14%**</t>
  </si>
  <si>
    <t>Requisitos legales</t>
  </si>
  <si>
    <t>Permite establecer el porcentaje de actividades auditadas que no cumplen con lo especificado en el PMA, en relación al número de actividades del PMA aprobado, con lo cual se determina el incumplimiento de requisitos legales.</t>
  </si>
  <si>
    <t>Permite establecer el porcentaje de actividades auditadas que  no aplican con los especificado en el PMA, en relación al número de actividades del PMA aprobado</t>
  </si>
  <si>
    <t>Trianual *</t>
  </si>
  <si>
    <t>Cumplimiento del PMA por Unidad o Dirección Administrativas</t>
  </si>
  <si>
    <t>Anual/Trianual *</t>
  </si>
  <si>
    <t>Permite establecer el porcentaje de actividades auditadas que cumplen con lo especificado en el PMA por Unidad o Dirección Auditada</t>
  </si>
  <si>
    <t>PLAN OPERATIVO ANUAL CONSOLIDADO - 2020 GESTIÓN</t>
  </si>
  <si>
    <t>COORDINACIÓN GENERAL</t>
  </si>
  <si>
    <t>DIRECCIÓN</t>
  </si>
  <si>
    <t>SUBDIRECCIÓN</t>
  </si>
  <si>
    <t>ÁREA</t>
  </si>
  <si>
    <t>ACTIVIDAD</t>
  </si>
  <si>
    <t xml:space="preserve">INDICADOR </t>
  </si>
  <si>
    <t>FORMULA DE CÁLCULO</t>
  </si>
  <si>
    <t xml:space="preserve">MEDIO DE VERIFICACIÓN (Fuente de información) </t>
  </si>
  <si>
    <t>Enero</t>
  </si>
  <si>
    <t>Febrero</t>
  </si>
  <si>
    <t>Marzo</t>
  </si>
  <si>
    <t>Abril</t>
  </si>
  <si>
    <t>Mayo</t>
  </si>
  <si>
    <t>Junio</t>
  </si>
  <si>
    <t>Julio</t>
  </si>
  <si>
    <t>Agosto</t>
  </si>
  <si>
    <t>Septiembre</t>
  </si>
  <si>
    <t>Octubre</t>
  </si>
  <si>
    <t>Noviembre</t>
  </si>
  <si>
    <t>Diciembre</t>
  </si>
  <si>
    <t>Dirección Administrativa y de Talento Humano</t>
  </si>
  <si>
    <t>Administración del Talento Humano</t>
  </si>
  <si>
    <t>Actualización del Distributivo del personal</t>
  </si>
  <si>
    <t>Distributivo actualizado</t>
  </si>
  <si>
    <t>Distributivo de personal actualizado remitido al Director</t>
  </si>
  <si>
    <t>Control de asistencia del personal administrativo y operativo</t>
  </si>
  <si>
    <t>Número de controles realizados</t>
  </si>
  <si>
    <t>Reportes de Control</t>
  </si>
  <si>
    <t>Elaboración de nómina</t>
  </si>
  <si>
    <t>Nómina mensual del personal</t>
  </si>
  <si>
    <t>Rol de pagos</t>
  </si>
  <si>
    <t>Vinculación del personal idóneo seleccionado</t>
  </si>
  <si>
    <t>Porcentaje de personal vinculado</t>
  </si>
  <si>
    <t>Número de contratos y/o acciones de personal suscritos /Número de contratos y/o acciones de personal solicitados</t>
  </si>
  <si>
    <t>Contratos y/o Acciones de Personal legalizados</t>
  </si>
  <si>
    <t>Seguimiento a la ejecución del Plan de Vacaciones</t>
  </si>
  <si>
    <t>Porcentaje de cumplimiento del Plan de Vacaciones</t>
  </si>
  <si>
    <t>Número  de servidores y/o trabajadores que han hecho uso del derecho a vacaciones/ Número de servidores y/o trabajadores planificadas</t>
  </si>
  <si>
    <t>Reporte del cumplimiento del Plan Anual de Vacaciones</t>
  </si>
  <si>
    <t>Registro de movimiento de personal</t>
  </si>
  <si>
    <t>Porcentaje de registros de movimiento de personal realizados</t>
  </si>
  <si>
    <t>Número de registros de movimiento de personal realizados / Número de solicitudes ingresadas</t>
  </si>
  <si>
    <t>Reporte de registro de movimiento de personal</t>
  </si>
  <si>
    <t>Desvinculación del personal notificado o por salida voluntaria</t>
  </si>
  <si>
    <t>Porcentaje de personal desvinculado</t>
  </si>
  <si>
    <t>Número de personas desvinculadas / Número de personas notificadas o que hayan renunciado voluntariamente</t>
  </si>
  <si>
    <t xml:space="preserve">Acciones de personal </t>
  </si>
  <si>
    <t>Desarrollo del Talento Humano</t>
  </si>
  <si>
    <t>Reclutamiento y selección del personal</t>
  </si>
  <si>
    <t>Porcentaje de Cumplimiento de Procesos de Selección</t>
  </si>
  <si>
    <t>Número de procesos de selección realizados / Número total de procesos de selección requeridos</t>
  </si>
  <si>
    <t>Informe  de ejecución del proceso de selección de personal</t>
  </si>
  <si>
    <t>Elaboración del proyecto de reforma del Reglamento Orgánico Funcional</t>
  </si>
  <si>
    <t>Proyecto de reforma del Reglamento Orgánico Funcional</t>
  </si>
  <si>
    <t>Proyecto de reforma del Reglamento Orgánico Funcional validado</t>
  </si>
  <si>
    <t>Elaboración del proyecto de Manual de Descripción, Valoración y Clasificación de Puestos</t>
  </si>
  <si>
    <t>Proyecto de Manual de Descripción, Valoración y Clasificación de Puestos</t>
  </si>
  <si>
    <t>Proyecto de Manual de Descripción, Valoración y Clasificación de Puestos validado</t>
  </si>
  <si>
    <t>Levantamiento de la Planificación de Talento Humano</t>
  </si>
  <si>
    <t>Planificación de Talento Humano</t>
  </si>
  <si>
    <t>Informe consolidado de la Planificación de Talento Humano</t>
  </si>
  <si>
    <t>Elaboración de procedimientos para manejo de los subsistemas de Gestión de Talento Humano</t>
  </si>
  <si>
    <t>Número de procedimientos realizados</t>
  </si>
  <si>
    <t>Procedimientos validado</t>
  </si>
  <si>
    <t>Desarrollo de estudios técnicos sobre el manejo de talento humano</t>
  </si>
  <si>
    <t>Porcentaje de estudios técnicos realizados</t>
  </si>
  <si>
    <t>Número de estudios técnicos realizados / Número de estudios técnicos planificados</t>
  </si>
  <si>
    <t>Estudio Técnico aprobado</t>
  </si>
  <si>
    <t>Aplicación de régimen disciplinario</t>
  </si>
  <si>
    <t>Porcentaje de informes de régimen disciplinario realizados</t>
  </si>
  <si>
    <t>Número de informes realizados / Número de casos identificados</t>
  </si>
  <si>
    <t xml:space="preserve">Informes </t>
  </si>
  <si>
    <t>Seguridad Industrial y Salud ocupacional</t>
  </si>
  <si>
    <t>Capacitación con  entidades externas, dirigido al personal con discapacidad y sustitutos</t>
  </si>
  <si>
    <t>Número de capacitaciones realizadas</t>
  </si>
  <si>
    <t>Informe / Registro de asistencia</t>
  </si>
  <si>
    <t>Ejecutar simulacros en el Centro Operativo la Forestal</t>
  </si>
  <si>
    <t>Número de simulacros ejecutados</t>
  </si>
  <si>
    <t>Informe de simulacro</t>
  </si>
  <si>
    <t>Ejecutar simulacros en el Centro Operativo la Occidental</t>
  </si>
  <si>
    <t>Realizar aleatoriamente inspecciones de seguridad y salud ocupacional por puesto de trabajo</t>
  </si>
  <si>
    <t>Número de inspecciones realizadas</t>
  </si>
  <si>
    <t>Hoja de inspección/check list</t>
  </si>
  <si>
    <t>Realizar capacitaciones referente a salud reproductiva, VIH y ETS para el personal administrativo y operativo</t>
  </si>
  <si>
    <t>Registro de asistencia</t>
  </si>
  <si>
    <t>Realizar capacitaciones referentes a los riesgos por puesto de trabajo del  personal operativo, por parte de técnicos y médicos de la Unidad.</t>
  </si>
  <si>
    <t>Registros de asistencia</t>
  </si>
  <si>
    <t xml:space="preserve">Apoyo continuo al personal con problemas de consumo de alcohol, tabaco y otras drogas </t>
  </si>
  <si>
    <t>Número de charlas o reuniones realizadas</t>
  </si>
  <si>
    <t>Capacitación en acoso laboral dirigido a todo el personal de la EMASEO EP</t>
  </si>
  <si>
    <t>Capacitación en liderazgo dirigido a personal de supervisores</t>
  </si>
  <si>
    <t>Capacitación en el tema importancia de la salud bucal, caries dental y enfermedades de las encías</t>
  </si>
  <si>
    <t>Capacitación en manejo de enfermedades prevalentes(respiratorias, gastrointestinales)</t>
  </si>
  <si>
    <t>Subdirección de Recursos Administrativos</t>
  </si>
  <si>
    <t>Adquisiciones</t>
  </si>
  <si>
    <t>Consolidación del PAC de las diferentes dependencias de la EMASEO EP</t>
  </si>
  <si>
    <t>PAC consolidado</t>
  </si>
  <si>
    <t>PAC 2020 aprobado y publicado en la página del SERCOP</t>
  </si>
  <si>
    <t>Elaboración de Certificaciones PAC</t>
  </si>
  <si>
    <t>Porcentaje de Certificaciones Realizadas</t>
  </si>
  <si>
    <t>Número de Certificaciones Realizadas / Número de Certificaciones Requeridas</t>
  </si>
  <si>
    <t>Registro Adquisiciones</t>
  </si>
  <si>
    <t>Elaboración de Reformas al PAC</t>
  </si>
  <si>
    <t>Porcentaje de reformas realizadas al PAC</t>
  </si>
  <si>
    <t>Número de Reformas realizadas/ Número de Reformas Solicitadas</t>
  </si>
  <si>
    <t xml:space="preserve">Ingreso y asignación de bienes adquiridos </t>
  </si>
  <si>
    <t>Porcentaje de bienes asignados</t>
  </si>
  <si>
    <t xml:space="preserve">Número de bienes asignados/ Número de bienes ingresados </t>
  </si>
  <si>
    <t>Registro sistema de bienes</t>
  </si>
  <si>
    <t>Registro de traspasos de activos fijos y bienes sujetos de control, en base a requerimientos solicitados.</t>
  </si>
  <si>
    <t>Porcentaje de traspasos realizados</t>
  </si>
  <si>
    <t>Número de traspasos ejecutados/ Número de  traspasos autorizados</t>
  </si>
  <si>
    <t>Servicios Generales y Gestión Vehicular</t>
  </si>
  <si>
    <t>Administrar los planes de cobertura de seguros de ramos generales y gestionar su cumplimiento</t>
  </si>
  <si>
    <t>Porcentaje de siniestros gestionados</t>
  </si>
  <si>
    <t>No. De siniestros gestionados / No. De siniestros reportados</t>
  </si>
  <si>
    <t>Registro SSGG</t>
  </si>
  <si>
    <t>Controlar los procesos de matriculación vehicular de la flota liviana y pesada, en coordinación con la Coordinación General Técnica</t>
  </si>
  <si>
    <t xml:space="preserve">Porcentaje de vehículos matriculados </t>
  </si>
  <si>
    <t>Vehículos matriculados/ Total de vehículos aprobados RTV en el mes</t>
  </si>
  <si>
    <t>Dirección Financiera</t>
  </si>
  <si>
    <t>Contabilidad</t>
  </si>
  <si>
    <t>Reporte de estados financieros</t>
  </si>
  <si>
    <t>Número de reportes realizados</t>
  </si>
  <si>
    <t>Reporte remitido a la Dirección Financiera</t>
  </si>
  <si>
    <t>Presupuesto</t>
  </si>
  <si>
    <t>Levantamiento de los procedimientos e instructivos de la Unidad de Presupuesto</t>
  </si>
  <si>
    <t>Número de procedimientos e instructivos levantados</t>
  </si>
  <si>
    <t>Procedimientos e instructivos validados por la DRFN</t>
  </si>
  <si>
    <t>Subdirección Financiera</t>
  </si>
  <si>
    <t>Secretaría General</t>
  </si>
  <si>
    <t xml:space="preserve">Reporte del estado de los trámites ingresados mediante el sistema de gestión documental </t>
  </si>
  <si>
    <t>Reporte remitido a la Gerencia Gerencial</t>
  </si>
  <si>
    <t>Levantamiento y elaboración de los procedimientos e instructivos para la gestión documental de archivo de EMASEO EP</t>
  </si>
  <si>
    <t>Procedimientos e instructivos validados por la DRFN(provisional)</t>
  </si>
  <si>
    <t>Procedimientos e instructivos validados por la DRFN (definitivos)</t>
  </si>
  <si>
    <t>Capacitar a los servidores responsables del archivo en las diferentes unidades administrativas</t>
  </si>
  <si>
    <t>Porcentaje de servidores capacitados</t>
  </si>
  <si>
    <t>Número de servidores capacitados / Número de servidores responsables del archivo</t>
  </si>
  <si>
    <t>Registro de capacitación</t>
  </si>
  <si>
    <t>Digitalización del archivo de los documentos existentes en la secretaria general de dos ejercicios económicos</t>
  </si>
  <si>
    <t>Numero de reportes realizados</t>
  </si>
  <si>
    <t>Tesorería</t>
  </si>
  <si>
    <t>Elaboración de flujo de caja</t>
  </si>
  <si>
    <t>Flujo de Caja</t>
  </si>
  <si>
    <t>Reportes de flujo de caja</t>
  </si>
  <si>
    <t>Coordinación General de Planificación y Gestión Estratégica</t>
  </si>
  <si>
    <t>Dirección de Desarrollo Empresarial</t>
  </si>
  <si>
    <t>Proyectos</t>
  </si>
  <si>
    <t>Administrar el Ciclo de Gestión de Proyectos</t>
  </si>
  <si>
    <t>Número de reportes de control de proyectos</t>
  </si>
  <si>
    <t>Reporte Mensual</t>
  </si>
  <si>
    <t>Realizar el Seguimiento y Control de Portafolio de Proyectos</t>
  </si>
  <si>
    <t>Número de informes de seguimiento realizados</t>
  </si>
  <si>
    <t>Informes de seguimiento</t>
  </si>
  <si>
    <t>Dar asesoría o acompañamiento técnico a los responsables de proyectos; promover la gestión por proyectos; y/o desarrollar competencias y capacitar al personal en temas inherentes a la gestión y control de proyectos</t>
  </si>
  <si>
    <t>Porcentaje de Proyectos asesorados</t>
  </si>
  <si>
    <t>Número de proyectos asesorados / Número de proyectos activos que requieren asesoría</t>
  </si>
  <si>
    <t>Ficha de Proyecto /
Acta de Reunión / Registro de Asistencia</t>
  </si>
  <si>
    <t>Realizar el Seguimiento y Control del Plan de Trabajo de Tics: Desarrollo e Infraestructura</t>
  </si>
  <si>
    <t>Número de reportes de seguimiento realizados</t>
  </si>
  <si>
    <t>Reportes de seguimiento</t>
  </si>
  <si>
    <t>Subdirección de Gestión de TIC´s</t>
  </si>
  <si>
    <t>Gestión de TIC´s</t>
  </si>
  <si>
    <t>Continuidad de los servicios tecnológicos</t>
  </si>
  <si>
    <t>Porcentaje de continuidad</t>
  </si>
  <si>
    <t>Total de horas sin servicio/Total de horas requeridas</t>
  </si>
  <si>
    <t>Bitácora de registro de incidentes</t>
  </si>
  <si>
    <t>Mantenimiento Preventivo a los equipos informáticos de la EMASEO EP</t>
  </si>
  <si>
    <t>Porcentaje de equipos e infraestructura que recibieron mantenimiento</t>
  </si>
  <si>
    <t>Número de equipos e infraestructura con mantenimiento/ Total de equipos e infraestructura planificada en el mes.</t>
  </si>
  <si>
    <t>Reporte de mantenimiento mensual</t>
  </si>
  <si>
    <t>Mantenimiento y desarrollo de sistemas</t>
  </si>
  <si>
    <t xml:space="preserve">Porcentaje de requerimientos atendidos </t>
  </si>
  <si>
    <t>Número de requerimientos atendidos/ Número Requerimientos planificados</t>
  </si>
  <si>
    <t>Documento de  aceptación de usuario</t>
  </si>
  <si>
    <t>Actualización del Plan de Contingencias de Tecnología, Información y Comunicación - TIC's de la EMASEO EP</t>
  </si>
  <si>
    <t>Plan de Contingencias Tecnológica actualizado</t>
  </si>
  <si>
    <t>Plan de Contingencias Tecnológica validado</t>
  </si>
  <si>
    <t>Ejecución de pruebas de funcionalidad del Plan de Contingencia</t>
  </si>
  <si>
    <t>Porcentaje de pruebas ejecutadas</t>
  </si>
  <si>
    <t>Número de pruebas realizadas / Número de pruebas planificadas</t>
  </si>
  <si>
    <t>Informe Técnico y acta de validación funcional</t>
  </si>
  <si>
    <t>Subdirección de Marketing Comunicación Social y Relaciones Públicas</t>
  </si>
  <si>
    <t>Marketing, Comunicación Social y Relaciones Públicas</t>
  </si>
  <si>
    <t xml:space="preserve">Publicación de la información referente a la LOTAIP </t>
  </si>
  <si>
    <t>Publicaciones de la LOTAIP</t>
  </si>
  <si>
    <t>Información pública disponible en la Página Web</t>
  </si>
  <si>
    <t>Presencia en medios de comunicación</t>
  </si>
  <si>
    <t>Porcentaje de presencia mensual de EMASEO EP en medios de comunicación</t>
  </si>
  <si>
    <t>(Número de medios en los que se difunden las noticias, entrevistas, reportajes, etc. Relacionadas a la gestión de EMASEO / Base de medios identificados)</t>
  </si>
  <si>
    <t xml:space="preserve">Agenda de entrevistas, boletines, noticias publicadas por los medios  </t>
  </si>
  <si>
    <t xml:space="preserve">Presencia en medios digitales </t>
  </si>
  <si>
    <t>Índice presencia mensual en redes sociales</t>
  </si>
  <si>
    <t>(número de publicaciones con más de 1900 impresiones / el total de publicaciones mensuales en redes)</t>
  </si>
  <si>
    <t>Reporte de Presencia en Medios Digitales</t>
  </si>
  <si>
    <t>Seguimiento al plan de comunicación</t>
  </si>
  <si>
    <t>Porcentaje de ejecución de las acciones del plan estratégico de comunicación</t>
  </si>
  <si>
    <t>Informes trimestrales</t>
  </si>
  <si>
    <t>Dirección de Planificación</t>
  </si>
  <si>
    <t>Subdirección de Calidad y Control de Procesos</t>
  </si>
  <si>
    <t>Calidad y Control de Procesos</t>
  </si>
  <si>
    <t>Levantamiento de procesos (manuales de procesos, procedimientos e instructivos)  que no constan en el catálogo de procesos (nuevos procesos identificados)</t>
  </si>
  <si>
    <t>Porcentaje de nuevos procesos (manuales de procesos, procedimientos, instructivos) levantados y validados</t>
  </si>
  <si>
    <t>Número de documentos de procesos levantados y elaborados (manuales de procesos, procedimientos e instructivos) entregados para ser validados por las áreas requirentes / Número total de documentos de nuevos procesos solicitados.</t>
  </si>
  <si>
    <t>Cronograma de actividades, documentos de Gestión por Procesos (manuales, procedimientos e instructivos) elaborados por la SCCP y entregados para ser validados por las áreas requirentes</t>
  </si>
  <si>
    <t>Actualización de documentos de procesos existentes (manuales, procedimientos e instructivos) que obtuvieron como resultado de evaluación los estados de Reingeniería Radical,  Mejora Continua y Reevaluación</t>
  </si>
  <si>
    <t>Número de documentos de gestión por procesos (manuales, procedimientos e instructivos) elaborados y / o actualizados</t>
  </si>
  <si>
    <t>Cronograma de actividades. documentos de Gestión por Procesos (manuales, procedimientos e instructivos) elaborados por la SCCP y entregados para ser validados por las áreas requirentes</t>
  </si>
  <si>
    <t>Actualización del Catálogo de Procesos</t>
  </si>
  <si>
    <t>Porcentaje de documentos de procesos  aprobados por el Comité de Gestión de Calidad  (manuales de procesos, procedimientos e instructivos) indexados en el catálogo</t>
  </si>
  <si>
    <t>Número de documentos de procesos (manuales de procesos, procedimientos e instructivos) aprobados por el Comité de Gestión de Calidad / Número de documentos de procesos (manuales de procesos, procedimientos e instructivos) elaborados o actualizados por a SCCP</t>
  </si>
  <si>
    <t>Cronograma de actividades, documentos de Gestión por Procesos (manuales de procesos, procedimientos e instructivos) indexados en el catálogo de procesos</t>
  </si>
  <si>
    <t>Elaboración de Mapa de Procesos y Manual de Procesos</t>
  </si>
  <si>
    <t>Porcentaje de avance de la elaboración del mapa y manual de procesos</t>
  </si>
  <si>
    <t>Número de actividades ejecutadas / Número de actividades planificadas</t>
  </si>
  <si>
    <t xml:space="preserve">Cronograma de actividades, documentos elaborados y aprobados  (mapa y manual de procesos) </t>
  </si>
  <si>
    <t>Capacitación al personal administrativo en temas relacionados con la Gestión por Procesos o Calidad</t>
  </si>
  <si>
    <t>Porcentaje de servidores que han aprobado la evaluación respecto a la capacitación impartida</t>
  </si>
  <si>
    <t>Número de servidores que han alcanzado más del 70% en la evaluación respecto a la temática de la capacitación impartida por parte de la SCCP / Número  total de servidores participantes en la capacitación</t>
  </si>
  <si>
    <t>Listados de asistencia e informe de resultados de a evaluación</t>
  </si>
  <si>
    <t>Seguimiento a la gestión de los procesos de la empresa</t>
  </si>
  <si>
    <t>Porcentaje de procesos a los que se realiza seguimiento</t>
  </si>
  <si>
    <t>Número de procesos realizados el seguimiento / Número de procesos planificados</t>
  </si>
  <si>
    <t>Matriz de seguimiento a indicadores de procesos.
Informe de seguimiento</t>
  </si>
  <si>
    <t>Seguimiento al cumplimiento de recomendaciones de auditoría</t>
  </si>
  <si>
    <t>Número de informes de seguimiento al cumplimiento de recomendaciones de auditoría interna y externa, elaborados por la SCCP y aprobados por la DRPL</t>
  </si>
  <si>
    <t>Informe de seguimiento elaborado y aprobado, y matriz de seguimiento a recomendaciones</t>
  </si>
  <si>
    <t>Porcentaje de recomendaciones a las que se realiza el seguimiento.</t>
  </si>
  <si>
    <t>Número de recomendaciones dadas seguimiento/ Número total de recomendaciones recibidas</t>
  </si>
  <si>
    <t>Matriz de seguimiento a cumplimiento de recomendaciones.
Informe</t>
  </si>
  <si>
    <t xml:space="preserve">Elaboración de la Etapa 1 del  Manual del Sistema de Gestión de Calidad </t>
  </si>
  <si>
    <t xml:space="preserve">Porcentaje de avance de elaboración  Etapa 1 del  Manual del Sistema de Gestión de Calidad </t>
  </si>
  <si>
    <t>Cronograma de actividades
Documentos elaborados y aprobados  (Etapa 1 del  Manual del Sistema de Gestión de Calidad)</t>
  </si>
  <si>
    <t>Elaboración de la Etapa 1 del Catálogo de Servicios Institucionales</t>
  </si>
  <si>
    <t>Porcentaje de avance de elaboración de la Etapa 1 del Catálogo de Servicios Institucionales</t>
  </si>
  <si>
    <t>Cronograma de actividades
Documentos elaborado y validado  (Etapa 1 del Catálogo de Servicios Institucionales)</t>
  </si>
  <si>
    <t>Subdirección de Planificación y Seguimiento</t>
  </si>
  <si>
    <t>Planificación y Seguimiento</t>
  </si>
  <si>
    <t>Elaboración de Certificaciones al Plan Operativo Anual 2020</t>
  </si>
  <si>
    <t>Porcentaje de Certificaciones elaboradas y emitidas</t>
  </si>
  <si>
    <t>Número de certificaciones realizadas / Número de certificaciones solicitadas por las unidades administrativas</t>
  </si>
  <si>
    <t>Certificaciones POA</t>
  </si>
  <si>
    <t>Elaboración de Manuales, Procedimientos, Herramientas Técnicas y Metodologías aplicables en la planificación y en el seguimiento y evaluación.</t>
  </si>
  <si>
    <t>Porcentaje de avance de elaboración de Manuales, Procedimientos, Herramientas Técnicas y Metodologías aplicables en la planificación y en el seguimiento y evaluación.</t>
  </si>
  <si>
    <t>Número de documentos elaborados / Número de documentos planificados</t>
  </si>
  <si>
    <t xml:space="preserve">Cronograma de actividades, documentos elaborados y validados </t>
  </si>
  <si>
    <t xml:space="preserve">Elaboración de Reformas y Reprogramaciones al Plan Operativo Anual 2020 </t>
  </si>
  <si>
    <t>Porcentaje de reformas y reprogramaciones elaboradas</t>
  </si>
  <si>
    <t>Número de reformas o reprogramaciones realizadas / Número de reformas o reprogramaciones solicitadas por las unidades administrativas</t>
  </si>
  <si>
    <t>Fichas de reformas y reprogramaciones elaboradas</t>
  </si>
  <si>
    <t>Elaboración del Plan Operativo Anual  2021</t>
  </si>
  <si>
    <t>Porcentaje de avance de elaboración del Plan Operativo Anual 2021</t>
  </si>
  <si>
    <t>Número de actividades ejecutadas / número total de actividades planificadas</t>
  </si>
  <si>
    <t>Cronograma de actividades, Plan Operativo Anual 2021, Resolución de Aprobación POA 2021</t>
  </si>
  <si>
    <t>Cronograma de Actividades, Plan Operativo Anual 2021</t>
  </si>
  <si>
    <t>Publicación de la información institucional  vigente y actualizada para cumplimiento de la LOTAIP</t>
  </si>
  <si>
    <t>Porcentaje de Información y documentos referentes a LOTAIP publicados en la página web institucional</t>
  </si>
  <si>
    <t>Número de documentos publicados / Número total  de documentos programados conforme normativa</t>
  </si>
  <si>
    <t>Actas de reuniones del comité de LOTAIP</t>
  </si>
  <si>
    <t>Recopilación de información y coordinación de eventos de Rendición de Cuentas 2019 con el MDMQ y Administraciones Zonales</t>
  </si>
  <si>
    <t>Porcentaje de eventos de Rendición de Cuentas atendidos</t>
  </si>
  <si>
    <t>Número de eventos atendidos/Número de eventos requeridos</t>
  </si>
  <si>
    <t>Registros de asistencia y registros fotográficos</t>
  </si>
  <si>
    <t>Registro y actualización de información en el Sistema "Mi Ciudad"</t>
  </si>
  <si>
    <t>Actualización de la información en el Sistema "Mi Ciudad"</t>
  </si>
  <si>
    <t>Captura de pantalla del Registro de la información en el Sistema</t>
  </si>
  <si>
    <t>Seguimiento y evaluación a la ejecución del Plan de Gestión de Riesgos EMASEO EP 2020 (Matriz de Riesgos)</t>
  </si>
  <si>
    <t>Número de informes de seguimiento y evaluación al Plan de Gestión de Riesgos Institucional</t>
  </si>
  <si>
    <t>Informe de Seguimiento y Evaluación al Plan de Gestión de Riesgos Institucionales, Planes de Acción de la Gestión de Riesgos Institucional ", Matriz de Riesgos</t>
  </si>
  <si>
    <t>Elaboración del Informe Anual de cumplimiento de la LOTAIP 2019 para la Defensoría del Pueblo</t>
  </si>
  <si>
    <t>Informe Anual de cumplimiento de la LOTAIP para la Defensoría del Pueblo 2018</t>
  </si>
  <si>
    <t>Certificado de cumplimiento de la Defensoría del Pueblo</t>
  </si>
  <si>
    <t>Elaboración del Informe de Seguimiento al Plan Operativo Anual del Sistema de Planificación del MDMQ (acta)</t>
  </si>
  <si>
    <t>Número de informes de seguimiento al POA 2019-2020 del sistema de planificación del MDMQ</t>
  </si>
  <si>
    <t>Informe de seguimiento al POA 2019-2020 del Sistema de Planificación del MDMQ</t>
  </si>
  <si>
    <t>Levantamiento de la Matriz de Riesgos 2021</t>
  </si>
  <si>
    <t>Matriz de Riesgos</t>
  </si>
  <si>
    <t>Matriz de Riesgos validada</t>
  </si>
  <si>
    <t xml:space="preserve">Elaboración del informe trimestral de Reformas y Reprogramaciones al Plan Operativo Anual </t>
  </si>
  <si>
    <t>Número de informes de Reformas y reprogramaciones al Plan Operativo Anual</t>
  </si>
  <si>
    <t>Informe trimestral de Reformas y Reprogramaciones al Plan Operativo Anual</t>
  </si>
  <si>
    <t>Registro de información de Rendición de Cuentas 2019 de la EMASEO EP en el formulario del Sistema de Rendición de Cuentas del CPCCS</t>
  </si>
  <si>
    <t>Número de formularios registrados</t>
  </si>
  <si>
    <t>Confirmación electrónica de ingreso de información y cumplimiento</t>
  </si>
  <si>
    <t>Elaboración y difusión de Índices de Gestión Institucional</t>
  </si>
  <si>
    <t>Número de boletines de índices de gestión</t>
  </si>
  <si>
    <t>Boletines de Índices de Gestión Publicados</t>
  </si>
  <si>
    <t>Seguimiento y Evaluación a la ejecución de la Planificación Estratégica</t>
  </si>
  <si>
    <t>Número de informes de seguimiento y evaluación a la Planificación Estratégica</t>
  </si>
  <si>
    <t>Informe de Seguimiento y Evaluación a la Planificación Estratégica</t>
  </si>
  <si>
    <t>Seguimiento y Evaluación a la Planificación Institucional (Gestión y Presupuesto)</t>
  </si>
  <si>
    <t>Número de informes de seguimiento y evaluación a la Planificación Institucional (Gestión y Presupuesto)</t>
  </si>
  <si>
    <t xml:space="preserve"> Informe de seguimiento y evaluación a la Planificación Institucional (Gestión y Presupuesto)</t>
  </si>
  <si>
    <t xml:space="preserve">Elaboración del Informe de Gestión de la Gerencia General </t>
  </si>
  <si>
    <t>Número de Informes de Gestión presentado oportunamente</t>
  </si>
  <si>
    <t>Informe de Gestión de la Gerencia General  presentado oportunamente</t>
  </si>
  <si>
    <t>Coordinación General Técnica</t>
  </si>
  <si>
    <t>Dirección de Maquinaria y Equipo</t>
  </si>
  <si>
    <t>Subdirección de Maquinaria y Equipo</t>
  </si>
  <si>
    <t>Gestión de Centros Logísticos</t>
  </si>
  <si>
    <t>Gestión de órdenes de trabajo para efectuar los mantenimientos de la flota</t>
  </si>
  <si>
    <t>Porcentaje de órdenes cerradas</t>
  </si>
  <si>
    <t>Número de órdenes cerradas / Número de órdenes emitidas</t>
  </si>
  <si>
    <t>Sistema de la DRME</t>
  </si>
  <si>
    <t>Realizar estudios técnicos para la adquisición de maquinaria, repuestos, herramientas, materiales e insumos</t>
  </si>
  <si>
    <t>Número de estudios técnicos realizados</t>
  </si>
  <si>
    <t xml:space="preserve">Estudio Técnico </t>
  </si>
  <si>
    <t>Seguimiento y control de contratos pertenecientes a la Dirección de Maquinaria y Equipo</t>
  </si>
  <si>
    <t>Número de informes de seguimiento y control de contratos suscritos</t>
  </si>
  <si>
    <t>Reporte de Seguimiento de Contratos</t>
  </si>
  <si>
    <t>Gestión de Mantenimiento de Servicios</t>
  </si>
  <si>
    <t>Seguimiento del estado de aprobación de la flota en la revisión técnica vehicular.</t>
  </si>
  <si>
    <t>Porcentaje de flota aprobada la Revisión Técnica Vehicular</t>
  </si>
  <si>
    <t xml:space="preserve">Número de vehículos aprobados / Total de la flota planificada mensual  </t>
  </si>
  <si>
    <t>Reporte del estado de aprobación de la flota vehicular</t>
  </si>
  <si>
    <t>Seguimiento del tiempo promedio de ejecución de las órdenes de trabajos internas</t>
  </si>
  <si>
    <t>Tiempo promedio de ejecución de una orden de trabajo (Horas)</t>
  </si>
  <si>
    <t>Tiempo total de ejecución de órdenes de trabajo/ Número de órdenes de trabajo cerradas en el mes</t>
  </si>
  <si>
    <t xml:space="preserve">Reporte Sistema de la DRME </t>
  </si>
  <si>
    <t>Dirección de Operaciones y Servicios</t>
  </si>
  <si>
    <t>Subdirección de Diseño Planificación Servicios y Gestión Ambiental</t>
  </si>
  <si>
    <t>Diseño, Planificación y Servicios</t>
  </si>
  <si>
    <t>Aplicación de la Ordenanza N° 175 en Grandes Generadores en el DMQ</t>
  </si>
  <si>
    <t>Informe de estado de aplicación de la Ordenanza N° 175</t>
  </si>
  <si>
    <t>Informe al Director de Operaciones y Servicios</t>
  </si>
  <si>
    <t>Elaboración del Manual de Operaciones</t>
  </si>
  <si>
    <t>Manual de operaciones</t>
  </si>
  <si>
    <t>Manual de operaciones aprobado por el Director de Operaciones</t>
  </si>
  <si>
    <t>Administración de convenios con parroquias descentralizadas y trámite de pago</t>
  </si>
  <si>
    <t>Estado de los trámites de pago con respecto a los informes y planillas presentadas de las parroquias descentralizadas</t>
  </si>
  <si>
    <t>Informe del estado de los trámites de pago al Director de Operaciones y Servicios</t>
  </si>
  <si>
    <t>Elaboración de Planes de mejora de los servicios de aseo y recolección por administración zonal</t>
  </si>
  <si>
    <t>Plan de mejora de los servicios de aseo y recolección AZ Calderón</t>
  </si>
  <si>
    <t>Documento plan de mejora de los servicios de aseo y recolección aprobado por el Director de Operaciones y Servicios</t>
  </si>
  <si>
    <t>Plan de mejora de los servicios de aseo y recolección AZ La Delicia</t>
  </si>
  <si>
    <t>Plan de mejora de los servicios de aseo y recolección AZ Eloy Alfaro</t>
  </si>
  <si>
    <t>Plan de mejora de los servicios de aseo y recolección AZ Quitumbe</t>
  </si>
  <si>
    <t>Plan de mejora de los servicios de aseo y recolección AZ Los Chillos</t>
  </si>
  <si>
    <t>Plan de mejora de los servicios de aseo y recolección AZ Eugenio Espejo</t>
  </si>
  <si>
    <t>Plan de mejora de los servicios de aseo y recolección AZ Manuela Sáenz</t>
  </si>
  <si>
    <t>Plan de mejora de los servicios de aseo y recolección AZ Tumbaco</t>
  </si>
  <si>
    <t>Elaboración del catálogo de objetos geográficos</t>
  </si>
  <si>
    <t>Catálogo de objetos geográficos</t>
  </si>
  <si>
    <t>Documento Catálogo de objetos geográficos aprobado por el Director de Operaciones y Servicios</t>
  </si>
  <si>
    <t>Elaboración del catálogo de servicios de aseo</t>
  </si>
  <si>
    <t>Catálogo de servicios de aseo</t>
  </si>
  <si>
    <t>Documento Catálogo de servicios de aseo aprobado por el Director de Operaciones y Servicios</t>
  </si>
  <si>
    <t>Gestión Ambiental y Reciclaje</t>
  </si>
  <si>
    <t>Capacitar al personal de la empresa sobre el manejo, almacenamiento, transporte, tratamiento y disposición final de residuos.</t>
  </si>
  <si>
    <t xml:space="preserve">Número de Capacitaciones </t>
  </si>
  <si>
    <t>Gestionar la entrega de residuos sólidos peligrosos y no peligrosos a Gestores Ambientales Calificados.</t>
  </si>
  <si>
    <t>Número de registros de entrega de residuos.</t>
  </si>
  <si>
    <t>Registros de entrega de residuos</t>
  </si>
  <si>
    <t>Llevar a cabo el monitoreo biótico (anual) en el área de influencia del CO La Occidental.</t>
  </si>
  <si>
    <t>Informe de Monitoreo Biótico.</t>
  </si>
  <si>
    <t xml:space="preserve">Realizar el monitoreo de descargas líquidas en el área de lavado de vehículos, en los CO La Occidental y La Forestal. </t>
  </si>
  <si>
    <t>Número de monitoreos de descargas líquidas</t>
  </si>
  <si>
    <t>Informe de Resultados del Monitoreo entregado por el laboratorio.</t>
  </si>
  <si>
    <t xml:space="preserve">Realizar el monitoreo de ruido ambiental diurno y nocturno en el CO La Occidental (generador de emergencia ubicado en el Parqueadero del Edificio Administrativo). </t>
  </si>
  <si>
    <t>Número de Monitoreos de ruido</t>
  </si>
  <si>
    <t>Recolectar los residuos peligrosos y especiales de origen doméstico en las zonas de intervención.</t>
  </si>
  <si>
    <t>Peso total de recolección de residuos peligrosos y especiales</t>
  </si>
  <si>
    <t>Registro de pesos del camión de recolección de residuos peligrosos y especiales.</t>
  </si>
  <si>
    <t>Difundir a la ciudadanía sobre el servicio de recolección diferenciada (redes sociales, eventos, talleres etc)</t>
  </si>
  <si>
    <t>Número de difusiones realizadas</t>
  </si>
  <si>
    <t>Registro de la difusiones realizadas</t>
  </si>
  <si>
    <t>Subdirección de Producción de Servicios</t>
  </si>
  <si>
    <t>Producción de Servicios</t>
  </si>
  <si>
    <t>Seguimiento a la ejecución de los servicios de aseo y recolección</t>
  </si>
  <si>
    <t>Informe de seguimiento a la ejecución de los servicios</t>
  </si>
  <si>
    <t>Gestión de Control de Servicios</t>
  </si>
  <si>
    <t>Fiscalizar el servicio de barrido y recolección en las parroquias descentralizadas</t>
  </si>
  <si>
    <t>Porcentaje de fiscalizaciones realizadas</t>
  </si>
  <si>
    <t>Número de fiscalizaciones realizadas/Número de fiscalizaciones planificadas</t>
  </si>
  <si>
    <t>Informe de la Unidad de Gestión de Control de Servicios</t>
  </si>
  <si>
    <t>Organización y ejecución de operativos de control</t>
  </si>
  <si>
    <t>Porcentaje de operativos de control realizados</t>
  </si>
  <si>
    <t>Número de operativos de control realizados/ Número de operativos de control requeridos</t>
  </si>
  <si>
    <t>Recepción, direccionamiento, cierre y validación de novedades reportadas a la línea 1800EMASEO</t>
  </si>
  <si>
    <t>Porcentaje de novedades cerradas</t>
  </si>
  <si>
    <t>Cantidad novedades cerradas/Total novedades receptadas</t>
  </si>
  <si>
    <t>Recepción, direccionamiento, cierre y validación de novedades reportadas al ECU911</t>
  </si>
  <si>
    <t>Porcentaje de novedades atendidas</t>
  </si>
  <si>
    <t>Cantidad novedades atendidas/Total novedades receptadas</t>
  </si>
  <si>
    <t>Seguimiento y verificación del nivel de cumplimiento de la ejecución del servicio de aseo y limpieza en campo</t>
  </si>
  <si>
    <t>Porcentaje de rutas verificadas</t>
  </si>
  <si>
    <t>Número de rutas verificadas / Número de rutas planificadas a verificar</t>
  </si>
  <si>
    <t>Socialización del contenido de la OM 332, en cuanto a contravenciones por la generación y manejo integral de RS</t>
  </si>
  <si>
    <t>Porcentaje de socializaciones realizadas</t>
  </si>
  <si>
    <t>Número de socializaciones realizadas/Número de infracciones detectadas</t>
  </si>
  <si>
    <t>Validar el lanzamiento y cierre de las Hojas de Ruta</t>
  </si>
  <si>
    <t>Porcentaje de Hojas de Ruta Validadas</t>
  </si>
  <si>
    <t xml:space="preserve">Número de hojas de ruta ejecutadas validadas/ Número de hojas de ruta planificadas </t>
  </si>
  <si>
    <t>Levantamiento de Informes Motivados de exhortación a la ciudadanía</t>
  </si>
  <si>
    <t>Porcentaje de informes motivados levantados</t>
  </si>
  <si>
    <t>Número de informes motivados levantados / Número de infracciones detectadas</t>
  </si>
  <si>
    <t>Dirección Jurídica</t>
  </si>
  <si>
    <t>Patrocinio</t>
  </si>
  <si>
    <t>Actualización del archivo digital de la normativa aplicable a EMASEO EP para el uso del personal administrativo en la carpeta compartida de la Empresa</t>
  </si>
  <si>
    <t>Porcentaje de actualizaciones realizadas</t>
  </si>
  <si>
    <t>Número de actualizaciones realizadas / Número de actualizaciones de lo norma aplicada a EMASEO EP.</t>
  </si>
  <si>
    <t xml:space="preserve">Comunicación al personal administrativo de EMASEO EP a través de correo electrónico </t>
  </si>
  <si>
    <t>Emisión de criterios jurídicos requeridos al área</t>
  </si>
  <si>
    <t>Porcentaje de criterios emitidos</t>
  </si>
  <si>
    <t>Número de criterios emitidos/ Número de criterios requeridos hasta el de 25 de cada mes</t>
  </si>
  <si>
    <t>Reporte de Patrocinio</t>
  </si>
  <si>
    <t>Seguimiento a los convenios interinstitucionales
suscritos por EMASEO EP</t>
  </si>
  <si>
    <t xml:space="preserve">Número de informes </t>
  </si>
  <si>
    <t xml:space="preserve">Informe remitido a la Gerencia General </t>
  </si>
  <si>
    <t>Subdirección de Contratación Pública</t>
  </si>
  <si>
    <t>Contratación Pública</t>
  </si>
  <si>
    <t>Emisión de criterios jurídicos requeridos al área.</t>
  </si>
  <si>
    <t xml:space="preserve">Reporte de Subdirección de Contrataciones </t>
  </si>
  <si>
    <t>Capacitación a la áreas requirentes referente a la actualización de la normativa de Contratación Pública.</t>
  </si>
  <si>
    <t>Número de Capacitaciones</t>
  </si>
  <si>
    <t>Informe periódico a la Gerente General respecto a la ejecución de contratos por parte de los administradores y miembros de las comisiones de recepción en la etapa de ejecución contractual, en cumplimiento a la recomendación No. 6 contenida en el Informe General No. DAI-AI-0340-2017 del 14 de agosto de 2017</t>
  </si>
  <si>
    <t>Número de informes</t>
  </si>
  <si>
    <t>Informe de Contratos remitido a la Gerencia General</t>
  </si>
  <si>
    <t>Reporte de las contrataciones realizadas trimestralmente dirigido a la Gerencia General</t>
  </si>
  <si>
    <t>Número de reportes emitidos</t>
  </si>
  <si>
    <t>Reporte remitido a la Gerencia General</t>
  </si>
  <si>
    <t xml:space="preserve">Reporte mensual de la gestión realizada por parte la Subdirección de Contratación Pública </t>
  </si>
  <si>
    <t>Reporte remitido a la Dirección Jurídica</t>
  </si>
  <si>
    <t>PLAN OPERATIVO ANUAL CONSOLIDADO - 2020 METAS ESTRATÉGICAS</t>
  </si>
  <si>
    <t>META ESTRATÉGICA</t>
  </si>
  <si>
    <t>Meta estratégica</t>
  </si>
  <si>
    <t>Porcentaje de disponibilidad de la flota en función de las horas laboradas</t>
  </si>
  <si>
    <t>Horas laboradas - horas de mantenimiento / Horas laboradas</t>
  </si>
  <si>
    <t>Porcentaje de maquinaria requerida para la operación</t>
  </si>
  <si>
    <t>Maquinaria existente / Total maquinaria necesaria</t>
  </si>
  <si>
    <t>Reporte de Maquinaria y Equipo</t>
  </si>
  <si>
    <t>Porcentaje de Operatividad en la maquinaria</t>
  </si>
  <si>
    <t>Número vehículos disponibles / Número vehículos totales</t>
  </si>
  <si>
    <t xml:space="preserve">Capacidad de recolección de residuos sólidos en el DMQ </t>
  </si>
  <si>
    <t>Toneladas Recolección de residuos / Toneladas Producción de Residuos</t>
  </si>
  <si>
    <t>Reporte de recolección RSU</t>
  </si>
  <si>
    <t>Costo operativo del servicio</t>
  </si>
  <si>
    <t>Valor del costo operativo del servicio en USD (por tonelada)</t>
  </si>
  <si>
    <t>Reporte</t>
  </si>
  <si>
    <t>Longitud de vías barridas en el espacio público  (en kms)</t>
  </si>
  <si>
    <t>Reporte longitud de barrido</t>
  </si>
  <si>
    <t xml:space="preserve">Porcentaje de disminución de puntos críticos </t>
  </si>
  <si>
    <t>(Número de puntos críticos (año n) - Número de puntos críticos (año base) / Número de puntos críticos (año base)) * 100</t>
  </si>
  <si>
    <t>Reporte de puntos críticos erradicados</t>
  </si>
  <si>
    <t xml:space="preserve">Porcentaje de disminución de puntos húmedos </t>
  </si>
  <si>
    <t>(Número de puntos húmedos (año n) - Número de puntos humedos (año base) / Número de puntos humedos (año base)) * 100</t>
  </si>
  <si>
    <t>Reporte puntos húmedos erradicados</t>
  </si>
  <si>
    <t>Toneladas de recolección diferenciada en rutas definidas.</t>
  </si>
  <si>
    <t>Reporte de recolección diferenciada</t>
  </si>
  <si>
    <t>Número de fallecidos durante la operación en el periodo</t>
  </si>
  <si>
    <t>Registro de accidentes</t>
  </si>
  <si>
    <t>Número de personas accidentadas durante la operación</t>
  </si>
  <si>
    <t>Número de personas imposibilitadas de trabajar permanentemente por accidentes en la operación</t>
  </si>
  <si>
    <t>Número de personas imposibilitadas de trabajar temporalmente por accidentes en la operación</t>
  </si>
  <si>
    <t>Calificación promedio de desempeño del personal</t>
  </si>
  <si>
    <t>Sumatoria calificaciones del personal evaluado / Número total de personal evaluado</t>
  </si>
  <si>
    <t>Informe consolidado de evaluación</t>
  </si>
  <si>
    <t>Porcentaje de personal con perfiles adecuados</t>
  </si>
  <si>
    <t>Número de personal con perfiles adecuados / Total personal EMASEO EP</t>
  </si>
  <si>
    <t>Manual de Descripción, Valoración y Clasificación de Puestos reformado</t>
  </si>
  <si>
    <t xml:space="preserve">Porcentaje de servidores capacitados de acuerdo al Plan de Capacitación </t>
  </si>
  <si>
    <t>Número de servidores capacitados de acuerdo al Plan de Capacitación / Total personal EMASEO EP</t>
  </si>
  <si>
    <t>Informe consolidado del cumplimiento del Plan de Capacitaciones</t>
  </si>
  <si>
    <t>Índice de liquidez a Corto Plazo</t>
  </si>
  <si>
    <t xml:space="preserve">Activo Corriente / Pasivo Corriente </t>
  </si>
  <si>
    <t xml:space="preserve">Porcentaje de ejecución presupuestaria </t>
  </si>
  <si>
    <t>Devengado Acumulado/Total Codificado</t>
  </si>
  <si>
    <t>Reporte Ejecución Presupuestaria provisional</t>
  </si>
  <si>
    <t>Porcentaje de sistemas tecnológicos implantados para la operación del servicio y la gestión empresarial.</t>
  </si>
  <si>
    <t>Total de sistemas tecnológicos implantados / Total de sistemas tecnológicos  a implantar</t>
  </si>
  <si>
    <t>Sistemas</t>
  </si>
  <si>
    <t>Porcentaje de procesos mejorados y optimizados</t>
  </si>
  <si>
    <t>Total de procesos mejorados y optimizados / Total de procesos programados a mejorar y optimizar</t>
  </si>
  <si>
    <t>Documentos validados por las unidades requirentes</t>
  </si>
  <si>
    <t>PLAN OPERATIVO ANUAL CONSOLIDADO - 2020 OBJETIVOS OPERATIVOS</t>
  </si>
  <si>
    <t>OBJETIVOS OPERATIVOS</t>
  </si>
  <si>
    <t>Incrementar la eficiencia en la operación y mantenimiento de la  maquinaria  y equipo MEDIANTE la programación idónea del mantenimiento y optimización de recursos</t>
  </si>
  <si>
    <t xml:space="preserve">Número de horas en mantenimiento por vehículo </t>
  </si>
  <si>
    <t>Sistema DRME</t>
  </si>
  <si>
    <t>Incrementar al menos al 85% la operatividad de la flota de RECOBAQ</t>
  </si>
  <si>
    <t>Número de unidades Operativas / Total de unidades</t>
  </si>
  <si>
    <t>Sistema de Telemetría RECOBAQ</t>
  </si>
  <si>
    <t>Incrementar al menos al 90% la operatividad de la flota de EMASEO EP</t>
  </si>
  <si>
    <t>Porcentaje de cumplimiento de la programación del mantenimiento preventivo</t>
  </si>
  <si>
    <t>Número de mantenimientos ejecutados / Número de mantenimientos programados</t>
  </si>
  <si>
    <t>Reporte mensual de cumplimiento</t>
  </si>
  <si>
    <t>Reducir las novedades en la  prestación de los servicios MEDIANTE el seguimiento y control de la operación en coordinación con el diseño y la producción.</t>
  </si>
  <si>
    <t>Porcentaje de rutas ejecutadas sin novedad</t>
  </si>
  <si>
    <t>Número de rutas ejecutadas sin novedad / Número de rutas ejecutadas</t>
  </si>
  <si>
    <t>Reporte mensual de ejecución de rutas si novedad</t>
  </si>
  <si>
    <t>Incrementar el cumplimiento de las actividades establecidas en el Plan de manejo ambiental MEDIANTE el seguimiento interno a cada Dirección.</t>
  </si>
  <si>
    <t>Alcanzar al menos el 85% de cumplimiento del PMA en cada seguimiento.</t>
  </si>
  <si>
    <t>Informe de seguimiento remitido a la Dirección de Operaciones y Servicios</t>
  </si>
  <si>
    <t>Incrementar la cobertura de recolección diferenciada MEDIANTE la implementación del servicio en nuevas zonas de intervención</t>
  </si>
  <si>
    <t xml:space="preserve">Implementar al menos 6 puntos de recolección diferenciada </t>
  </si>
  <si>
    <t>Reporte de puntos implementados</t>
  </si>
  <si>
    <t>Incrementar la eficiencia en la asignación de los recursos MEDIANTE un adecuada diseño, planificación y evaluación de los servicios de aseo.</t>
  </si>
  <si>
    <t>Porcentaje de ejecución de rutas planificadas</t>
  </si>
  <si>
    <t>Número de rutas ejecutadas / Número de rutas planificadas</t>
  </si>
  <si>
    <t>Reporte mensual de ejecución de rutas</t>
  </si>
  <si>
    <t>Incrementar la eficiencia en la prestación de los servicios de aseo MEDIANTE el cumplimiento oportuno de la programación.</t>
  </si>
  <si>
    <t>Porcentaje de rutas atendidas a tiempo</t>
  </si>
  <si>
    <t>Rutas atendidas  a tiempo / Rutas programadas</t>
  </si>
  <si>
    <t>Reporte mensual atendidas a tiempo</t>
  </si>
  <si>
    <t>Incrementar al 96,5% la recolección en relación a la producción de residuos sólidos en el DMQ (747.684 t/año aprox).</t>
  </si>
  <si>
    <t>Qlikview
Hoja de Ruta
Sistema de Pesos</t>
  </si>
  <si>
    <t>Incrementar el nivel de cumplimiento de proyectos MEDIANTE la asesoría, acompañamiento técnico y seguimiento y control del portafolio de proyectos</t>
  </si>
  <si>
    <t>Porcentaje de avance del portafolio de proyectos</t>
  </si>
  <si>
    <t> Porcentaje ejecutado /  Porcentaje programado</t>
  </si>
  <si>
    <t>Reporte Mensual ≥ 0,85</t>
  </si>
  <si>
    <t>Incrementar la eficiencia de la gestión de los servicios de soporte al usuario interno MEDIANTE la optimización del sistema de mesa de ayuda</t>
  </si>
  <si>
    <t>Porcentaje de soportes atendidos a tiempo</t>
  </si>
  <si>
    <t>Número de soportes atendidos a tiempo / Total de soportes solicitados.</t>
  </si>
  <si>
    <t>Reporte de sistema de mesa de ayuda</t>
  </si>
  <si>
    <t>Incrementar la eficiencia de los sistemas tecnológicos de EMASEO EP MEDIANTE la ejecución de la mejora continua de los procesos tecnológicos</t>
  </si>
  <si>
    <t>Porcentaje de sistemas optimizados</t>
  </si>
  <si>
    <t>Número de sistemas optimizados / Número de sistemas a optimizar planificados</t>
  </si>
  <si>
    <t>Actas de aceptación de sistemas puestos en producción</t>
  </si>
  <si>
    <t>Incrementar la eficacia de las acciones de marketing y comunicación de EMASEO MEDIANTE la ejecución del plan estratégico de comunicación</t>
  </si>
  <si>
    <t>Índice de beneficiarios de las estrategias de marketing, comunicación implementadas sobre la gestión responsable de residuos sólidos</t>
  </si>
  <si>
    <t>(número de beneficiarios / total de beneficiarios de las estrategias implementadas esperados)</t>
  </si>
  <si>
    <t>Informe de la actividad realizada</t>
  </si>
  <si>
    <t>Incrementar la eficiencia en la Gestión por Procesos MEDIANTE la evaluación de procesos.</t>
  </si>
  <si>
    <t>Porcentaje de alertas oportunas generadas en el marco del seguimiento de la evaluación de procesos</t>
  </si>
  <si>
    <t>Número de áreas evaluadas que han recibido alertas oportunas  / Número total de áreas que reportan incumplimiento en las metas de los indicadores de desempeño de procesos.</t>
  </si>
  <si>
    <t>Informe de seguimiento</t>
  </si>
  <si>
    <t>Incrementar la eficiencia de la planificación institucional MEDIANTE la aplicación de buenas prácticas de control y seguimiento de la gestión operativa y estratégica de EMASEO EP.</t>
  </si>
  <si>
    <t>Porcentaje de participación de actores involucrados en los procesos de planificación institucional</t>
  </si>
  <si>
    <t>Número de actores que participaron en los procesos / Número de actores involucrados</t>
  </si>
  <si>
    <t>Acta de reuniones de trabajo</t>
  </si>
  <si>
    <t>Porcentaje de alertas oportunas generadas en el marco del seguimiento a la planificación institucional</t>
  </si>
  <si>
    <t>Número de áreas evaluadas que han recibido alertas  / Número total de áreas que reportan incumplimiento de metas</t>
  </si>
  <si>
    <t>Reporte de alertas</t>
  </si>
  <si>
    <t xml:space="preserve">Incrementar la eficacia de la gestión de los procesos de adquisición de bienes y la contratación de los servicios para la flota  MEDIANTE el cumplimiento oportuno de los procesos de la unidad de Adquisiciones conforme la normativa vigente. </t>
  </si>
  <si>
    <t>Porcentaje de compras realizadas</t>
  </si>
  <si>
    <t>Número de solicitudes de compra procesadas / Número de solicitudes de compras recibidas (hasta el 25 de cada mes)</t>
  </si>
  <si>
    <t>Incrementar la eficacia en la provisión de bienes institucionales y existencias MEDIANTE procesos adecuados de seguimiento y control de inventarios</t>
  </si>
  <si>
    <t>Porcentaje de egresos a bodega procesados</t>
  </si>
  <si>
    <t>Número de egresos a bodega procesados / Número de egresos de bodega autorizados</t>
  </si>
  <si>
    <t>Registro sistema de bodegas</t>
  </si>
  <si>
    <t xml:space="preserve">Incrementar la eficiencia en la provisión de servicios generales que requieren las dependencias de EMASEO EP MEDIANTE la oportuna gestión de los procesos de adquisición y contratación de servicios </t>
  </si>
  <si>
    <t>Porcentaje de servicios atendidos oportunamente</t>
  </si>
  <si>
    <t>Número de servicios atendidos oportunamente/ Número de servicios requeridos</t>
  </si>
  <si>
    <t>Reducir el índice de frecuencia de accidentes laborales del personal de la EMASEO EP MEDIANTE la implementación permanente del Sistema de Seguridad Industrial, Salud Ocupacional y Bienestar Social</t>
  </si>
  <si>
    <t>Número de accidentes en el periodo</t>
  </si>
  <si>
    <t xml:space="preserve">Boletín de indicadores </t>
  </si>
  <si>
    <t>Incrementar la eficiencia en la gestión técnica del talento humano MEDIANTE la actualización del Reglamento Orgánico Funcional y del Manual de Descripción, Valoración y Clasificación de puestos</t>
  </si>
  <si>
    <t>Al 2020 mantener el 4% de personas con discapacidad vinculadas a la empresa</t>
  </si>
  <si>
    <t>Número de personas con discapacidad vinculada / Personal con nombramiento o contrato permanente</t>
  </si>
  <si>
    <t>Distributivo de personal</t>
  </si>
  <si>
    <t>Porcentaje de avance de actualización del Estatuto Orgánico Funcional de EMASEO EP</t>
  </si>
  <si>
    <t>Cronograma</t>
  </si>
  <si>
    <t>Incrementar la eficiencia en la aplicación del proceso de evaluación del desempeño del personal MEDIANTE el diseño e implementación de un sistema de evaluación por competencias</t>
  </si>
  <si>
    <t>Porcentaje de personal evaluado oportunamente</t>
  </si>
  <si>
    <t>Número de personal evaluado oportunamente / Número de personal de la empresa</t>
  </si>
  <si>
    <t>Incrementar la razonabilidad de los saldos de los estados financieros MEDIANTE la automatización de los módulos de inventarios y activos fijos con el módulo de contabilidad</t>
  </si>
  <si>
    <t>Porcentaje de razonabilidad de las cuentas contables de inventarios y activos fijos</t>
  </si>
  <si>
    <t>Saldo de los módulos administrativos / Saldo de cuentas contables</t>
  </si>
  <si>
    <t xml:space="preserve">Estados Financieros y Saldo de los módulos administrativos a mes caído
Óptimo A=B 100%
Variación aceptada hasta el +/- 5%
</t>
  </si>
  <si>
    <t xml:space="preserve">Incrementar la recuperación oportuna de recursos financieros MEDIANTE el seguimiento y control de valores provenientes de la TGIRS y otros servicios técnicos especializados </t>
  </si>
  <si>
    <t>Porcentaje de ejecución de ingresos por TIGRS y Servicios Especializados</t>
  </si>
  <si>
    <t>Devengado acumulado de Ingresos/ Total Codificado de Ingresos TGIRS y Servicios Especializados</t>
  </si>
  <si>
    <t>Reporte Ejecución de Ingresos a mes caído</t>
  </si>
  <si>
    <t>Incrementar la eficiencia de la gestión documental institucional MEDIANTE el oportuno direccionamiento de los documentos a las áreas correspondientes, así como llevar el control del nivel de respuesta institucional</t>
  </si>
  <si>
    <t xml:space="preserve">Porcentaje de documentos gestionados en el Sistema de Gestión Documental </t>
  </si>
  <si>
    <t>Número de documentos gestionados en el sistema / Número de documentos ingresados</t>
  </si>
  <si>
    <t>Reporte trimestral remitida a la Gerencia General</t>
  </si>
  <si>
    <t>Incrementar la eficiencia del ciclo presupuestario MEDIANTE el seguimiento de la ejecución presupuestaria de las unidades de EMASEO EP.</t>
  </si>
  <si>
    <t>Reporte Ejecución Presupuestaria a mes caído</t>
  </si>
  <si>
    <t>Incrementar la eficiencia en el soporte jurídico de la empresa MEDIANTE la atención oportuna de los procesos administrativos, judiciales y extra judiciales.</t>
  </si>
  <si>
    <t xml:space="preserve">Porcentaje de documentos atendidos oportunamente que contienen disposiciones de carácter administrativo, judicial y extra judicial </t>
  </si>
  <si>
    <t>Número de documentos atendidos oportunamente que contienen disposiciones de carácter administrativo, judicial y extra judicial / Número de documentos recibidos que contienen disposiciones de carácter administrativo, judicial y extra judicial</t>
  </si>
  <si>
    <t>Reporte de las disposiciones cumplidas  remitido a la Dirección Jurídica</t>
  </si>
  <si>
    <t xml:space="preserve">Incrementar la eficiencia de la gestión de los procesos de contratación pública MEDIANTE el cumplimiento oprtuno de los procesos de la Subdirección conforme la normativa vigente. </t>
  </si>
  <si>
    <t>Porcentaje de procesos contratados oportunamente</t>
  </si>
  <si>
    <t>Procesos contratados oportunamente / Procesos requeridos</t>
  </si>
  <si>
    <t>Contratos</t>
  </si>
  <si>
    <t>&gt;   Línea base ó referencial establecido</t>
  </si>
  <si>
    <r>
      <rPr>
        <b/>
        <sz val="11"/>
        <color rgb="FF000000"/>
        <rFont val="Century Gothic"/>
        <family val="2"/>
      </rPr>
      <t xml:space="preserve">Eficiencia </t>
    </r>
    <r>
      <rPr>
        <sz val="11"/>
        <color rgb="FF000000"/>
        <rFont val="Century Gothic"/>
        <family val="2"/>
      </rPr>
      <t>(Metros lineales totales cubiertos/Total de metros lineales planificados) x 100</t>
    </r>
  </si>
  <si>
    <r>
      <rPr>
        <b/>
        <sz val="11"/>
        <color rgb="FF000000"/>
        <rFont val="Century Gothic"/>
        <family val="2"/>
      </rPr>
      <t>Eficiencia</t>
    </r>
    <r>
      <rPr>
        <sz val="11"/>
        <color rgb="FF000000"/>
        <rFont val="Century Gothic"/>
        <family val="2"/>
      </rPr>
      <t xml:space="preserve"> (Sector de población con servicio/Total población del sector) x 100</t>
    </r>
  </si>
  <si>
    <r>
      <rPr>
        <b/>
        <sz val="11"/>
        <color rgb="FF000000"/>
        <rFont val="Century Gothic"/>
        <family val="2"/>
      </rPr>
      <t xml:space="preserve">Eficiencia </t>
    </r>
    <r>
      <rPr>
        <sz val="11"/>
        <color rgb="FF000000"/>
        <rFont val="Century Gothic"/>
        <family val="2"/>
      </rPr>
      <t>Km Lineales atendidos/Cantidad de personal</t>
    </r>
  </si>
  <si>
    <t>Ø  Línea base ó referencial latinoamericano</t>
  </si>
  <si>
    <r>
      <rPr>
        <b/>
        <sz val="11"/>
        <color rgb="FF000000"/>
        <rFont val="Century Gothic"/>
        <family val="2"/>
      </rPr>
      <t>Costo (Gestión)</t>
    </r>
    <r>
      <rPr>
        <sz val="11"/>
        <color rgb="FF000000"/>
        <rFont val="Century Gothic"/>
        <family val="2"/>
      </rPr>
      <t xml:space="preserve"> Costo total del servicio /T de RS recogidos</t>
    </r>
  </si>
  <si>
    <r>
      <rPr>
        <b/>
        <sz val="11"/>
        <color rgb="FF000000"/>
        <rFont val="Century Gothic"/>
        <family val="2"/>
      </rPr>
      <t xml:space="preserve">Retorno de Ingresos (Gestión) </t>
    </r>
    <r>
      <rPr>
        <sz val="11"/>
        <color rgb="FF000000"/>
        <rFont val="Century Gothic"/>
        <family val="2"/>
      </rPr>
      <t>(Ingresos por la TRB por servicio/Costo total del servicio)*100</t>
    </r>
  </si>
  <si>
    <r>
      <rPr>
        <b/>
        <sz val="11"/>
        <color rgb="FF000000"/>
        <rFont val="Century Gothic"/>
        <family val="2"/>
      </rPr>
      <t>Efectividad</t>
    </r>
    <r>
      <rPr>
        <sz val="11"/>
        <color rgb="FF000000"/>
        <rFont val="Century Gothic"/>
        <family val="2"/>
      </rPr>
      <t xml:space="preserve"> Cantidad de T recogidas /Cantidad obreros por servicio</t>
    </r>
  </si>
  <si>
    <r>
      <rPr>
        <b/>
        <sz val="11"/>
        <color rgb="FF000000"/>
        <rFont val="Century Gothic"/>
        <family val="2"/>
      </rPr>
      <t>Cobertura poblacional</t>
    </r>
    <r>
      <rPr>
        <sz val="11"/>
        <color rgb="FF000000"/>
        <rFont val="Century Gothic"/>
        <family val="2"/>
      </rPr>
      <t xml:space="preserve"> Número de habitantes atendidos con cada servicio/Cantidad de personal por servicio</t>
    </r>
  </si>
  <si>
    <r>
      <rPr>
        <b/>
        <sz val="11"/>
        <color rgb="FF000000"/>
        <rFont val="Century Gothic"/>
        <family val="2"/>
      </rPr>
      <t xml:space="preserve">Eficiencia </t>
    </r>
    <r>
      <rPr>
        <sz val="11"/>
        <color rgb="FF000000"/>
        <rFont val="Century Gothic"/>
        <family val="2"/>
      </rPr>
      <t>(m2 total cubierto con BM/Total de m2 planificados de BM) x 100</t>
    </r>
  </si>
  <si>
    <r>
      <rPr>
        <b/>
        <sz val="11"/>
        <color rgb="FF000000"/>
        <rFont val="Century Gothic"/>
        <family val="2"/>
      </rPr>
      <t xml:space="preserve">Eficiencia </t>
    </r>
    <r>
      <rPr>
        <sz val="11"/>
        <color rgb="FF000000"/>
        <rFont val="Century Gothic"/>
        <family val="2"/>
      </rPr>
      <t>(Sector de población con servicio de BM/Total población del sector) x 100</t>
    </r>
  </si>
  <si>
    <r>
      <rPr>
        <b/>
        <sz val="11"/>
        <color rgb="FF000000"/>
        <rFont val="Century Gothic"/>
        <family val="2"/>
      </rPr>
      <t>Eficiencia</t>
    </r>
    <r>
      <rPr>
        <sz val="11"/>
        <color rgb="FF000000"/>
        <rFont val="Century Gothic"/>
        <family val="2"/>
      </rPr>
      <t xml:space="preserve"> Km. Lineales ó m2 de BM/Cantidad de obreros de BM</t>
    </r>
  </si>
  <si>
    <r>
      <t> </t>
    </r>
    <r>
      <rPr>
        <b/>
        <sz val="11"/>
        <color theme="1"/>
        <rFont val="Century Gothic"/>
        <family val="2"/>
      </rPr>
      <t xml:space="preserve"> &gt; </t>
    </r>
    <r>
      <rPr>
        <sz val="11"/>
        <color theme="1"/>
        <rFont val="Century Gothic"/>
        <family val="2"/>
      </rPr>
      <t>Línea base ó referencial latinoamericano</t>
    </r>
  </si>
  <si>
    <r>
      <rPr>
        <b/>
        <sz val="11"/>
        <color rgb="FF000000"/>
        <rFont val="Century Gothic"/>
        <family val="2"/>
      </rPr>
      <t>Costo (Gestión)</t>
    </r>
    <r>
      <rPr>
        <sz val="11"/>
        <color rgb="FF000000"/>
        <rFont val="Century Gothic"/>
        <family val="2"/>
      </rPr>
      <t xml:space="preserve"> Costo total BM/Kg. de RS recogidos en BM</t>
    </r>
  </si>
  <si>
    <r>
      <rPr>
        <b/>
        <sz val="11"/>
        <color rgb="FF000000"/>
        <rFont val="Century Gothic"/>
        <family val="2"/>
      </rPr>
      <t xml:space="preserve">Retorno de ingresos (Gestión) </t>
    </r>
    <r>
      <rPr>
        <sz val="11"/>
        <color rgb="FF000000"/>
        <rFont val="Century Gothic"/>
        <family val="2"/>
      </rPr>
      <t>(Ingresos por la TRB-BM/Costo total del servicio de BM)*100</t>
    </r>
  </si>
  <si>
    <r>
      <rPr>
        <b/>
        <sz val="11"/>
        <color rgb="FF000000"/>
        <rFont val="Century Gothic"/>
        <family val="2"/>
      </rPr>
      <t xml:space="preserve">Efectividad    </t>
    </r>
    <r>
      <rPr>
        <sz val="11"/>
        <color rgb="FF000000"/>
        <rFont val="Century Gothic"/>
        <family val="2"/>
      </rPr>
      <t>Cantidad de Kg. recogidos en BM /Cantidad obreros de BM</t>
    </r>
  </si>
  <si>
    <r>
      <rPr>
        <b/>
        <sz val="11"/>
        <color rgb="FF000000"/>
        <rFont val="Century Gothic"/>
        <family val="2"/>
      </rPr>
      <t>Cobertura poblacional</t>
    </r>
    <r>
      <rPr>
        <sz val="11"/>
        <color rgb="FF000000"/>
        <rFont val="Century Gothic"/>
        <family val="2"/>
      </rPr>
      <t xml:space="preserve"> Número de habitantes atendidos con el servicio de BM/Cantidad de obreros de BM</t>
    </r>
  </si>
  <si>
    <r>
      <rPr>
        <b/>
        <sz val="11"/>
        <color rgb="FF000000"/>
        <rFont val="Century Gothic"/>
        <family val="2"/>
      </rPr>
      <t xml:space="preserve">Eficiencia </t>
    </r>
    <r>
      <rPr>
        <sz val="11"/>
        <color rgb="FF000000"/>
        <rFont val="Century Gothic"/>
        <family val="2"/>
      </rPr>
      <t>(Cantidad solicitudes, quejas, reclamos atendidos/Cantidad solicitudes, quejas, reclamos recibidas) x 100</t>
    </r>
  </si>
  <si>
    <r>
      <rPr>
        <b/>
        <sz val="11"/>
        <color rgb="FF000000"/>
        <rFont val="Century Gothic"/>
        <family val="2"/>
      </rPr>
      <t>Eficiencia</t>
    </r>
    <r>
      <rPr>
        <sz val="11"/>
        <color rgb="FF000000"/>
        <rFont val="Century Gothic"/>
        <family val="2"/>
      </rPr>
      <t xml:space="preserve"> (Solicitudes, quejas, reclamos atendidas por administración zonal/Total solicitudes, quejas, reclamos recibidas) x 100</t>
    </r>
  </si>
  <si>
    <r>
      <rPr>
        <b/>
        <sz val="11"/>
        <color rgb="FF000000"/>
        <rFont val="Century Gothic"/>
        <family val="2"/>
      </rPr>
      <t>Eficiencia/efectividad</t>
    </r>
    <r>
      <rPr>
        <sz val="11"/>
        <color rgb="FF000000"/>
        <rFont val="Century Gothic"/>
        <family val="2"/>
      </rPr>
      <t xml:space="preserve">   % del grado de satisfacción del cliente</t>
    </r>
  </si>
  <si>
    <r>
      <t>Instructivo para elaborar “Requerimiento de la Necesidad”.</t>
    </r>
    <r>
      <rPr>
        <b/>
        <sz val="11"/>
        <color indexed="8"/>
        <rFont val="Century Gothic"/>
        <family val="2"/>
      </rPr>
      <t xml:space="preserve"> </t>
    </r>
  </si>
  <si>
    <t>Referencial latinoamericano BID - Situación de la gestión de residuos sólidos en América Latina y el Caribe. Año 2015</t>
  </si>
  <si>
    <t>Porcentaje de atención al ciudadano ( Administración Zonal)</t>
  </si>
  <si>
    <t>Manual de Políticas y Procedimientos Administración de Servicios Generales y Gestión Vehicular</t>
  </si>
  <si>
    <t xml:space="preserve">Manual de Políticas y Procedimientos para la Gestión de Adquisiciones </t>
  </si>
  <si>
    <t>No. de Bienes dados de baja / No. de Bienes al final del período</t>
  </si>
  <si>
    <t>Informe de ingresos por TRB-EEQ,TRB 
Espectáculos públicos, Multas, Convenios, Arrendamiento, Baterías Sanitarias, etc</t>
  </si>
  <si>
    <t>Manual de Políticas y Procedimientos
 Gestión de Talleres</t>
  </si>
  <si>
    <t>Se enfoca en medir los recursos disponibles y su utilización, no es una actividad.</t>
  </si>
  <si>
    <t>Indicadores incorporados en las nuevas versiones de los procedimientos de la Unidad de Gestión Ambiental</t>
  </si>
  <si>
    <t>Total KPI (Sin son de procesos)</t>
  </si>
  <si>
    <r>
      <t xml:space="preserve">AÑO: 2020  </t>
    </r>
    <r>
      <rPr>
        <b/>
        <sz val="24"/>
        <color theme="1"/>
        <rFont val="Calibri"/>
        <family val="2"/>
        <scheme val="minor"/>
      </rPr>
      <t>INFORMACIÓN BASE ANÁLISIS 10-06-2020</t>
    </r>
  </si>
  <si>
    <t>Aplica como KPI de procesos</t>
  </si>
  <si>
    <t>REPORTE DE INDICADORES</t>
  </si>
  <si>
    <t>Indicadores</t>
  </si>
  <si>
    <t>Formula de cálculo</t>
  </si>
  <si>
    <t>Lo que mide</t>
  </si>
  <si>
    <t>Frecuencia</t>
  </si>
  <si>
    <t>Desempeño</t>
  </si>
  <si>
    <t>Estado</t>
  </si>
  <si>
    <t>Gestión de Medio Ambiente</t>
  </si>
  <si>
    <t>Si</t>
  </si>
  <si>
    <t>No aplica</t>
  </si>
  <si>
    <t>Gestión de Presupuesto</t>
  </si>
  <si>
    <t>Informe de ingresos por TRB-EEQ,TRB 
Espectáculos públicos, Multas, Convenios,Arrendamiento, Baterías Sanitarias,etc</t>
  </si>
  <si>
    <t xml:space="preserve">Diaria </t>
  </si>
  <si>
    <t xml:space="preserve">Procedimiento para ingresar existencias a bodega </t>
  </si>
  <si>
    <t>Justificaión</t>
  </si>
  <si>
    <t>Cumplen meta establecida</t>
  </si>
  <si>
    <t>Reportados</t>
  </si>
  <si>
    <t>24 se pueden medir</t>
  </si>
  <si>
    <t>Cumple parcialmente la meta establecida</t>
  </si>
  <si>
    <t>No reportados</t>
  </si>
  <si>
    <t>No cumple la meta establecida</t>
  </si>
  <si>
    <t>Total Indicadores</t>
  </si>
  <si>
    <t>TOTAL</t>
  </si>
  <si>
    <t>Gestón de Planificación Operativa</t>
  </si>
  <si>
    <t>Gestión por procesos</t>
  </si>
  <si>
    <t xml:space="preserve"> Procedimiento para la baja de Activos Fijos y bienes no depreciables (robo, hurto o caso fortuito)</t>
  </si>
  <si>
    <t>Porcentaje de Documentos 
Aprobados</t>
  </si>
  <si>
    <t>(N° de documentos aprobados )/ (N° documentos enviados)x100</t>
  </si>
  <si>
    <t xml:space="preserve">Procedimiento Movimiento de Activos Fijos y Bienes No Depreciables por extensión de Jornada Laboral.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</si>
</sst>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quot;$&quot;\ #,##0.00"/>
  </numFmts>
  <fonts count="57" x14ac:knownFonts="1">
    <font>
      <sz val="11"/>
      <color theme="1"/>
      <name val="Calibri"/>
      <family val="2"/>
      <scheme val="minor"/>
    </font>
    <font>
      <sz val="11"/>
      <color theme="1"/>
      <name val="Tahoma"/>
      <family val="2"/>
    </font>
    <font>
      <sz val="11"/>
      <color theme="1"/>
      <name val="Calibri"/>
      <family val="2"/>
      <scheme val="minor"/>
    </font>
    <font>
      <u/>
      <sz val="11"/>
      <color theme="10"/>
      <name val="Calibri"/>
      <family val="2"/>
      <scheme val="minor"/>
    </font>
    <font>
      <b/>
      <sz val="48"/>
      <color theme="1"/>
      <name val="Calibri"/>
      <family val="2"/>
      <scheme val="minor"/>
    </font>
    <font>
      <sz val="72"/>
      <color theme="1"/>
      <name val="Calibri"/>
      <family val="2"/>
      <scheme val="minor"/>
    </font>
    <font>
      <sz val="11"/>
      <color theme="0"/>
      <name val="Calibri"/>
      <family val="2"/>
      <scheme val="minor"/>
    </font>
    <font>
      <sz val="11"/>
      <color theme="0"/>
      <name val="Tahoma"/>
      <family val="2"/>
    </font>
    <font>
      <sz val="11"/>
      <color rgb="FFFF0000"/>
      <name val="Calibri"/>
      <family val="2"/>
      <scheme val="minor"/>
    </font>
    <font>
      <sz val="11"/>
      <color rgb="FFFF0000"/>
      <name val="Tahoma"/>
      <family val="2"/>
    </font>
    <font>
      <sz val="9"/>
      <color indexed="81"/>
      <name val="Tahoma"/>
      <family val="2"/>
    </font>
    <font>
      <b/>
      <sz val="9"/>
      <color indexed="81"/>
      <name val="Tahoma"/>
      <family val="2"/>
    </font>
    <font>
      <u/>
      <sz val="48"/>
      <color theme="10"/>
      <name val="Calibri"/>
      <family val="2"/>
      <scheme val="minor"/>
    </font>
    <font>
      <b/>
      <sz val="11"/>
      <color theme="1"/>
      <name val="Calibri"/>
      <family val="2"/>
      <scheme val="minor"/>
    </font>
    <font>
      <sz val="10"/>
      <color rgb="FF000000"/>
      <name val="Century Gothic"/>
      <family val="2"/>
    </font>
    <font>
      <sz val="10"/>
      <color theme="1"/>
      <name val="Century Gothic"/>
      <family val="2"/>
    </font>
    <font>
      <b/>
      <sz val="11"/>
      <color theme="1"/>
      <name val="Century Gothic"/>
      <family val="2"/>
    </font>
    <font>
      <b/>
      <sz val="10"/>
      <color theme="1"/>
      <name val="Century Gothic"/>
      <family val="2"/>
    </font>
    <font>
      <sz val="10"/>
      <color theme="4"/>
      <name val="Century Gothic"/>
      <family val="2"/>
    </font>
    <font>
      <sz val="10"/>
      <color theme="9"/>
      <name val="Century Gothic"/>
      <family val="2"/>
    </font>
    <font>
      <sz val="10"/>
      <color rgb="FFFF0000"/>
      <name val="Century Gothic"/>
      <family val="2"/>
    </font>
    <font>
      <b/>
      <sz val="10"/>
      <color theme="4"/>
      <name val="Century Gothic"/>
      <family val="2"/>
    </font>
    <font>
      <b/>
      <sz val="10"/>
      <color theme="9"/>
      <name val="Century Gothic"/>
      <family val="2"/>
    </font>
    <font>
      <b/>
      <sz val="10"/>
      <color rgb="FFFF0000"/>
      <name val="Century Gothic"/>
      <family val="2"/>
    </font>
    <font>
      <b/>
      <sz val="11"/>
      <color theme="0"/>
      <name val="Century Gothic"/>
      <family val="2"/>
    </font>
    <font>
      <b/>
      <sz val="10"/>
      <color theme="0"/>
      <name val="Century Gothic"/>
      <family val="2"/>
    </font>
    <font>
      <b/>
      <sz val="11"/>
      <color rgb="FFFFFFFF"/>
      <name val="Century Gothic"/>
      <family val="2"/>
    </font>
    <font>
      <b/>
      <sz val="11"/>
      <color rgb="FF000000"/>
      <name val="Century Gothic"/>
      <family val="2"/>
    </font>
    <font>
      <sz val="11"/>
      <color rgb="FF000000"/>
      <name val="Century Gothic"/>
      <family val="2"/>
    </font>
    <font>
      <b/>
      <sz val="10"/>
      <name val="Century Gothic"/>
      <family val="2"/>
    </font>
    <font>
      <b/>
      <sz val="20"/>
      <color theme="0"/>
      <name val="Calibri"/>
      <family val="2"/>
      <scheme val="minor"/>
    </font>
    <font>
      <b/>
      <sz val="8"/>
      <color theme="0"/>
      <name val="Arial"/>
      <family val="2"/>
    </font>
    <font>
      <sz val="8"/>
      <color theme="0"/>
      <name val="Arial"/>
      <family val="2"/>
    </font>
    <font>
      <sz val="8"/>
      <color theme="1"/>
      <name val="Arial"/>
      <family val="2"/>
    </font>
    <font>
      <b/>
      <sz val="8"/>
      <color theme="1"/>
      <name val="Arial"/>
      <family val="2"/>
    </font>
    <font>
      <sz val="11"/>
      <color theme="1"/>
      <name val="Century Gothic"/>
      <family val="2"/>
    </font>
    <font>
      <sz val="16"/>
      <color theme="1"/>
      <name val="Century Gothic"/>
      <family val="2"/>
    </font>
    <font>
      <sz val="11"/>
      <color theme="0"/>
      <name val="Century Gothic"/>
      <family val="2"/>
    </font>
    <font>
      <b/>
      <sz val="16"/>
      <color theme="1"/>
      <name val="Century Gothic"/>
      <family val="2"/>
    </font>
    <font>
      <sz val="12"/>
      <color theme="1"/>
      <name val="Century Gothic"/>
      <family val="2"/>
    </font>
    <font>
      <b/>
      <sz val="12"/>
      <color theme="1"/>
      <name val="Century Gothic"/>
      <family val="2"/>
    </font>
    <font>
      <b/>
      <sz val="11"/>
      <name val="Century Gothic"/>
      <family val="2"/>
    </font>
    <font>
      <b/>
      <sz val="36"/>
      <color theme="1"/>
      <name val="Century Gothic"/>
      <family val="2"/>
    </font>
    <font>
      <b/>
      <sz val="48"/>
      <color theme="1"/>
      <name val="Century Gothic"/>
      <family val="2"/>
    </font>
    <font>
      <sz val="14"/>
      <color theme="1"/>
      <name val="Century Gothic"/>
      <family val="2"/>
    </font>
    <font>
      <sz val="11"/>
      <name val="Century Gothic"/>
      <family val="2"/>
    </font>
    <font>
      <b/>
      <u/>
      <sz val="72"/>
      <color theme="10"/>
      <name val="Century Gothic"/>
      <family val="2"/>
    </font>
    <font>
      <sz val="18"/>
      <color theme="1"/>
      <name val="Century Gothic"/>
      <family val="2"/>
    </font>
    <font>
      <b/>
      <u/>
      <sz val="18"/>
      <color theme="10"/>
      <name val="Century Gothic"/>
      <family val="2"/>
    </font>
    <font>
      <b/>
      <sz val="18"/>
      <name val="Century Gothic"/>
      <family val="2"/>
    </font>
    <font>
      <b/>
      <u/>
      <sz val="16"/>
      <color theme="10"/>
      <name val="Century Gothic"/>
      <family val="2"/>
    </font>
    <font>
      <b/>
      <sz val="14"/>
      <name val="Century Gothic"/>
      <family val="2"/>
    </font>
    <font>
      <b/>
      <u/>
      <sz val="14"/>
      <color theme="10"/>
      <name val="Century Gothic"/>
      <family val="2"/>
    </font>
    <font>
      <b/>
      <sz val="11"/>
      <color indexed="8"/>
      <name val="Century Gothic"/>
      <family val="2"/>
    </font>
    <font>
      <b/>
      <sz val="10"/>
      <color theme="8"/>
      <name val="Century Gothic"/>
      <family val="2"/>
    </font>
    <font>
      <b/>
      <sz val="24"/>
      <color theme="1"/>
      <name val="Calibri"/>
      <family val="2"/>
      <scheme val="minor"/>
    </font>
    <font>
      <sz val="10"/>
      <name val="Century Gothic"/>
      <family val="2"/>
    </font>
  </fonts>
  <fills count="27">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FF00"/>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3" tint="-0.249977111117893"/>
        <bgColor indexed="64"/>
      </patternFill>
    </fill>
    <fill>
      <patternFill patternType="solid">
        <fgColor theme="8"/>
        <bgColor indexed="64"/>
      </patternFill>
    </fill>
    <fill>
      <patternFill patternType="solid">
        <fgColor rgb="FFFF99FF"/>
        <bgColor indexed="64"/>
      </patternFill>
    </fill>
    <fill>
      <patternFill patternType="solid">
        <fgColor rgb="FF99CCFF"/>
        <bgColor indexed="64"/>
      </patternFill>
    </fill>
    <fill>
      <patternFill patternType="solid">
        <fgColor rgb="FF0F6FC6"/>
        <bgColor indexed="64"/>
      </patternFill>
    </fill>
    <fill>
      <patternFill patternType="solid">
        <fgColor theme="0" tint="-0.14999847407452621"/>
        <bgColor indexed="64"/>
      </patternFill>
    </fill>
    <fill>
      <patternFill patternType="solid">
        <fgColor theme="4" tint="-0.249977111117893"/>
        <bgColor theme="4" tint="-0.249977111117893"/>
      </patternFill>
    </fill>
    <fill>
      <patternFill patternType="solid">
        <fgColor theme="4" tint="0.39997558519241921"/>
        <bgColor theme="4" tint="0.39997558519241921"/>
      </patternFill>
    </fill>
    <fill>
      <patternFill patternType="solid">
        <fgColor theme="4" tint="0.79998168889431442"/>
        <bgColor theme="4" tint="0.79998168889431442"/>
      </patternFill>
    </fill>
    <fill>
      <patternFill patternType="solid">
        <fgColor theme="4"/>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FF66FF"/>
        <bgColor indexed="64"/>
      </patternFill>
    </fill>
  </fills>
  <borders count="7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right/>
      <top/>
      <bottom style="thin">
        <color indexed="64"/>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thin">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style="medium">
        <color indexed="64"/>
      </right>
      <top/>
      <bottom/>
      <diagonal/>
    </border>
    <border>
      <left/>
      <right/>
      <top style="thin">
        <color theme="4" tint="-0.249977111117893"/>
      </top>
      <bottom style="thin">
        <color theme="4" tint="0.79998168889431442"/>
      </bottom>
      <diagonal/>
    </border>
    <border>
      <left/>
      <right/>
      <top style="thin">
        <color theme="4" tint="-0.249977111117893"/>
      </top>
      <bottom style="thin">
        <color theme="4" tint="0.59999389629810485"/>
      </bottom>
      <diagonal/>
    </border>
    <border>
      <left/>
      <right/>
      <top style="thin">
        <color theme="4" tint="0.79998168889431442"/>
      </top>
      <bottom style="thin">
        <color theme="4" tint="0.79998168889431442"/>
      </bottom>
      <diagonal/>
    </border>
    <border>
      <left/>
      <right/>
      <top style="thin">
        <color theme="4" tint="0.79998168889431442"/>
      </top>
      <bottom style="thin">
        <color theme="4"/>
      </bottom>
      <diagonal/>
    </border>
    <border>
      <left/>
      <right/>
      <top/>
      <bottom style="thin">
        <color theme="4" tint="-0.249977111117893"/>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diagonal/>
    </border>
    <border>
      <left/>
      <right style="medium">
        <color indexed="64"/>
      </right>
      <top style="thin">
        <color indexed="64"/>
      </top>
      <bottom style="medium">
        <color indexed="64"/>
      </bottom>
      <diagonal/>
    </border>
    <border>
      <left/>
      <right/>
      <top/>
      <bottom style="medium">
        <color indexed="64"/>
      </bottom>
      <diagonal/>
    </border>
    <border>
      <left style="medium">
        <color indexed="64"/>
      </left>
      <right style="medium">
        <color indexed="64"/>
      </right>
      <top style="thin">
        <color indexed="64"/>
      </top>
      <bottom/>
      <diagonal/>
    </border>
    <border>
      <left/>
      <right style="medium">
        <color indexed="64"/>
      </right>
      <top/>
      <bottom style="thin">
        <color indexed="64"/>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686">
    <xf numFmtId="0" fontId="0" fillId="0" borderId="0" xfId="0"/>
    <xf numFmtId="0" fontId="0" fillId="2" borderId="1" xfId="0" applyFill="1" applyBorder="1"/>
    <xf numFmtId="0" fontId="0" fillId="2" borderId="0" xfId="0" applyFont="1" applyFill="1" applyBorder="1" applyAlignment="1"/>
    <xf numFmtId="10" fontId="1" fillId="0" borderId="13" xfId="0" applyNumberFormat="1" applyFont="1" applyBorder="1" applyAlignment="1">
      <alignment horizontal="center" vertical="center" wrapText="1"/>
    </xf>
    <xf numFmtId="10" fontId="1" fillId="0" borderId="16" xfId="0" applyNumberFormat="1" applyFont="1" applyBorder="1" applyAlignment="1">
      <alignment horizontal="center" vertical="center" wrapText="1"/>
    </xf>
    <xf numFmtId="10" fontId="1" fillId="0" borderId="14" xfId="0" applyNumberFormat="1" applyFont="1" applyBorder="1" applyAlignment="1">
      <alignment horizontal="center" vertical="center" wrapText="1"/>
    </xf>
    <xf numFmtId="10" fontId="0" fillId="0" borderId="1" xfId="0" applyNumberFormat="1" applyBorder="1" applyAlignment="1">
      <alignment horizontal="center" vertical="center" wrapText="1"/>
    </xf>
    <xf numFmtId="10" fontId="7" fillId="0" borderId="29" xfId="0" applyNumberFormat="1" applyFont="1" applyBorder="1" applyAlignment="1">
      <alignment horizontal="center" vertical="center" wrapText="1"/>
    </xf>
    <xf numFmtId="0" fontId="0" fillId="6" borderId="1" xfId="0" applyFill="1" applyBorder="1"/>
    <xf numFmtId="0" fontId="6" fillId="0" borderId="0" xfId="0" applyFont="1"/>
    <xf numFmtId="2" fontId="1" fillId="2" borderId="13" xfId="0" applyNumberFormat="1" applyFont="1" applyFill="1" applyBorder="1" applyAlignment="1">
      <alignment horizontal="center" vertical="center" wrapText="1"/>
    </xf>
    <xf numFmtId="2" fontId="1" fillId="2" borderId="16" xfId="0" applyNumberFormat="1" applyFont="1" applyFill="1" applyBorder="1" applyAlignment="1">
      <alignment horizontal="center" vertical="center" wrapText="1"/>
    </xf>
    <xf numFmtId="10" fontId="1" fillId="2" borderId="14" xfId="0" applyNumberFormat="1" applyFont="1" applyFill="1" applyBorder="1" applyAlignment="1">
      <alignment horizontal="center" vertical="center" wrapText="1"/>
    </xf>
    <xf numFmtId="9" fontId="0" fillId="2" borderId="1" xfId="0" applyNumberFormat="1" applyFill="1" applyBorder="1" applyAlignment="1">
      <alignment wrapText="1"/>
    </xf>
    <xf numFmtId="10" fontId="0" fillId="2" borderId="1" xfId="0" applyNumberFormat="1" applyFill="1" applyBorder="1" applyAlignment="1">
      <alignment horizontal="center" vertical="center" wrapText="1"/>
    </xf>
    <xf numFmtId="10" fontId="1" fillId="2" borderId="13" xfId="0" applyNumberFormat="1" applyFont="1" applyFill="1" applyBorder="1" applyAlignment="1">
      <alignment horizontal="center" vertical="center" wrapText="1"/>
    </xf>
    <xf numFmtId="10" fontId="1" fillId="2" borderId="16" xfId="0" applyNumberFormat="1" applyFont="1" applyFill="1" applyBorder="1" applyAlignment="1">
      <alignment horizontal="center" vertical="center" wrapText="1"/>
    </xf>
    <xf numFmtId="9" fontId="0" fillId="2" borderId="1" xfId="0" applyNumberFormat="1" applyFill="1" applyBorder="1"/>
    <xf numFmtId="9" fontId="1" fillId="2" borderId="13" xfId="1" applyFont="1" applyFill="1" applyBorder="1" applyAlignment="1">
      <alignment horizontal="center" vertical="center" wrapText="1"/>
    </xf>
    <xf numFmtId="9" fontId="1" fillId="2" borderId="16" xfId="1" applyFont="1" applyFill="1" applyBorder="1" applyAlignment="1">
      <alignment horizontal="center" vertical="center" wrapText="1"/>
    </xf>
    <xf numFmtId="0" fontId="0" fillId="2" borderId="0" xfId="0" applyFill="1"/>
    <xf numFmtId="10" fontId="9" fillId="0" borderId="29" xfId="0" applyNumberFormat="1" applyFont="1" applyBorder="1" applyAlignment="1">
      <alignment horizontal="center" vertical="center" wrapText="1"/>
    </xf>
    <xf numFmtId="0" fontId="8" fillId="0" borderId="0" xfId="0" applyFont="1"/>
    <xf numFmtId="0" fontId="0" fillId="2" borderId="0" xfId="0" applyFill="1" applyAlignment="1">
      <alignment horizontal="center" vertical="center"/>
    </xf>
    <xf numFmtId="2" fontId="0" fillId="2" borderId="0" xfId="0" applyNumberFormat="1" applyFill="1"/>
    <xf numFmtId="0" fontId="14" fillId="0" borderId="8" xfId="0" applyFont="1" applyBorder="1" applyAlignment="1">
      <alignment horizontal="left" vertical="center" wrapText="1"/>
    </xf>
    <xf numFmtId="0" fontId="15" fillId="0" borderId="1" xfId="0" applyFont="1" applyBorder="1" applyAlignment="1">
      <alignment horizontal="left" vertical="center" wrapText="1"/>
    </xf>
    <xf numFmtId="0" fontId="15"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20" fillId="0" borderId="9" xfId="0" applyFont="1" applyBorder="1" applyAlignment="1">
      <alignment horizontal="center" vertical="center" wrapText="1"/>
    </xf>
    <xf numFmtId="0" fontId="15" fillId="0" borderId="1" xfId="0" applyFont="1" applyBorder="1" applyAlignment="1">
      <alignment vertical="center" wrapText="1"/>
    </xf>
    <xf numFmtId="0" fontId="23" fillId="0" borderId="9" xfId="0" applyFont="1" applyBorder="1" applyAlignment="1">
      <alignment horizontal="center" vertical="center" wrapText="1"/>
    </xf>
    <xf numFmtId="0" fontId="17" fillId="0" borderId="18" xfId="0" applyFont="1" applyBorder="1" applyAlignment="1">
      <alignment horizontal="center" vertical="center" wrapText="1"/>
    </xf>
    <xf numFmtId="0" fontId="21" fillId="0" borderId="18" xfId="0" applyFont="1" applyBorder="1" applyAlignment="1">
      <alignment horizontal="center" vertical="center" wrapText="1"/>
    </xf>
    <xf numFmtId="0" fontId="22" fillId="0" borderId="18" xfId="0" applyFont="1" applyBorder="1" applyAlignment="1">
      <alignment horizontal="center" vertical="center" wrapText="1"/>
    </xf>
    <xf numFmtId="0" fontId="23" fillId="0" borderId="21" xfId="0" applyFont="1" applyBorder="1" applyAlignment="1">
      <alignment horizontal="center" vertical="center" wrapText="1"/>
    </xf>
    <xf numFmtId="0" fontId="15" fillId="0" borderId="2" xfId="0" applyFont="1" applyBorder="1" applyAlignment="1">
      <alignment vertical="center" wrapText="1"/>
    </xf>
    <xf numFmtId="0" fontId="15" fillId="0" borderId="2" xfId="0" applyFont="1" applyBorder="1" applyAlignment="1">
      <alignment horizontal="center" vertical="center" wrapText="1"/>
    </xf>
    <xf numFmtId="0" fontId="18" fillId="0" borderId="2" xfId="0" applyFont="1" applyBorder="1" applyAlignment="1">
      <alignment horizontal="center" vertical="center" wrapText="1"/>
    </xf>
    <xf numFmtId="0" fontId="19" fillId="0" borderId="2" xfId="0" applyFont="1" applyBorder="1" applyAlignment="1">
      <alignment horizontal="center" vertical="center" wrapText="1"/>
    </xf>
    <xf numFmtId="0" fontId="20" fillId="0" borderId="14" xfId="0" applyFont="1" applyBorder="1" applyAlignment="1">
      <alignment horizontal="center" vertical="center" wrapText="1"/>
    </xf>
    <xf numFmtId="0" fontId="17" fillId="0" borderId="0" xfId="0" applyFont="1" applyBorder="1" applyAlignment="1">
      <alignment horizontal="center" vertical="center" wrapText="1"/>
    </xf>
    <xf numFmtId="0" fontId="15" fillId="0" borderId="0" xfId="0" applyFont="1" applyBorder="1" applyAlignment="1">
      <alignment vertical="center" wrapText="1"/>
    </xf>
    <xf numFmtId="0" fontId="15" fillId="0" borderId="0" xfId="0" applyFont="1" applyAlignment="1">
      <alignment horizontal="center" vertical="center" wrapText="1"/>
    </xf>
    <xf numFmtId="0" fontId="15" fillId="0" borderId="0" xfId="0" applyFont="1" applyBorder="1" applyAlignment="1">
      <alignment horizontal="center" vertical="center" wrapText="1"/>
    </xf>
    <xf numFmtId="0" fontId="25" fillId="13" borderId="49" xfId="0" applyFont="1" applyFill="1" applyBorder="1" applyAlignment="1">
      <alignment horizontal="center" vertical="center" wrapText="1"/>
    </xf>
    <xf numFmtId="0" fontId="25" fillId="13" borderId="50" xfId="0" applyFont="1" applyFill="1" applyBorder="1" applyAlignment="1">
      <alignment horizontal="center" vertical="center" wrapText="1"/>
    </xf>
    <xf numFmtId="0" fontId="25" fillId="13" borderId="15" xfId="0" applyFont="1" applyFill="1" applyBorder="1" applyAlignment="1">
      <alignment horizontal="center" vertical="center" wrapText="1"/>
    </xf>
    <xf numFmtId="0" fontId="25" fillId="13" borderId="51" xfId="0" applyFont="1" applyFill="1" applyBorder="1" applyAlignment="1">
      <alignment horizontal="center" vertical="center" wrapText="1"/>
    </xf>
    <xf numFmtId="0" fontId="15" fillId="0" borderId="0" xfId="0" applyFont="1" applyAlignment="1">
      <alignment vertical="center" wrapText="1"/>
    </xf>
    <xf numFmtId="0" fontId="0" fillId="0" borderId="0" xfId="0" applyAlignment="1">
      <alignment vertical="center" wrapText="1"/>
    </xf>
    <xf numFmtId="0" fontId="17" fillId="3" borderId="18" xfId="0" applyFont="1" applyFill="1" applyBorder="1" applyAlignment="1">
      <alignment horizontal="center" vertical="center" wrapText="1"/>
    </xf>
    <xf numFmtId="0" fontId="21" fillId="3" borderId="18" xfId="0" applyFont="1" applyFill="1" applyBorder="1" applyAlignment="1">
      <alignment horizontal="center" vertical="center" wrapText="1"/>
    </xf>
    <xf numFmtId="0" fontId="22" fillId="3" borderId="18" xfId="0" applyFont="1" applyFill="1" applyBorder="1" applyAlignment="1">
      <alignment horizontal="center" vertical="center" wrapText="1"/>
    </xf>
    <xf numFmtId="0" fontId="23" fillId="3" borderId="21" xfId="0" applyFont="1" applyFill="1" applyBorder="1" applyAlignment="1">
      <alignment horizontal="center" vertical="center" wrapText="1"/>
    </xf>
    <xf numFmtId="0" fontId="14" fillId="0" borderId="1" xfId="0" applyFont="1" applyBorder="1" applyAlignment="1">
      <alignment vertical="center" wrapText="1"/>
    </xf>
    <xf numFmtId="0" fontId="14" fillId="0" borderId="1" xfId="0" applyFont="1" applyBorder="1" applyAlignment="1">
      <alignment horizontal="center" vertical="center" wrapText="1"/>
    </xf>
    <xf numFmtId="0" fontId="25" fillId="13" borderId="1" xfId="0" applyFont="1" applyFill="1" applyBorder="1" applyAlignment="1">
      <alignment horizontal="center" vertical="center" wrapText="1"/>
    </xf>
    <xf numFmtId="0" fontId="29" fillId="3" borderId="1" xfId="0" applyFont="1" applyFill="1" applyBorder="1" applyAlignment="1">
      <alignment horizontal="center" vertical="center" wrapText="1"/>
    </xf>
    <xf numFmtId="0" fontId="31" fillId="18" borderId="61" xfId="0" applyFont="1" applyFill="1" applyBorder="1" applyAlignment="1">
      <alignment horizontal="center" vertical="center" wrapText="1"/>
    </xf>
    <xf numFmtId="0" fontId="31" fillId="18" borderId="62" xfId="0" applyFont="1" applyFill="1" applyBorder="1" applyAlignment="1">
      <alignment horizontal="center" vertical="center" wrapText="1"/>
    </xf>
    <xf numFmtId="0" fontId="32" fillId="19" borderId="63" xfId="0" applyFont="1" applyFill="1" applyBorder="1" applyAlignment="1">
      <alignment horizontal="center" vertical="center" wrapText="1"/>
    </xf>
    <xf numFmtId="0" fontId="32" fillId="19" borderId="63" xfId="0" applyFont="1" applyFill="1" applyBorder="1" applyAlignment="1">
      <alignment horizontal="justify" vertical="center" wrapText="1"/>
    </xf>
    <xf numFmtId="0" fontId="32" fillId="19" borderId="63" xfId="0" applyNumberFormat="1" applyFont="1" applyFill="1" applyBorder="1" applyAlignment="1">
      <alignment horizontal="center" vertical="center" wrapText="1"/>
    </xf>
    <xf numFmtId="0" fontId="33" fillId="0" borderId="63" xfId="0" applyFont="1" applyBorder="1" applyAlignment="1">
      <alignment horizontal="center" vertical="center" wrapText="1"/>
    </xf>
    <xf numFmtId="0" fontId="33" fillId="20" borderId="64" xfId="0" applyFont="1" applyFill="1" applyBorder="1" applyAlignment="1">
      <alignment horizontal="center" vertical="center" wrapText="1"/>
    </xf>
    <xf numFmtId="0" fontId="33" fillId="20" borderId="64" xfId="0" applyFont="1" applyFill="1" applyBorder="1" applyAlignment="1">
      <alignment horizontal="justify" vertical="center" wrapText="1"/>
    </xf>
    <xf numFmtId="0" fontId="33" fillId="20" borderId="64" xfId="0" applyNumberFormat="1" applyFont="1" applyFill="1" applyBorder="1" applyAlignment="1">
      <alignment horizontal="center" vertical="center" wrapText="1"/>
    </xf>
    <xf numFmtId="0" fontId="33" fillId="0" borderId="63" xfId="0" applyFont="1" applyBorder="1" applyAlignment="1">
      <alignment horizontal="justify" vertical="center" wrapText="1"/>
    </xf>
    <xf numFmtId="0" fontId="33" fillId="0" borderId="63" xfId="0" applyNumberFormat="1" applyFont="1" applyBorder="1" applyAlignment="1">
      <alignment horizontal="center" vertical="center" wrapText="1"/>
    </xf>
    <xf numFmtId="0" fontId="0" fillId="2" borderId="0" xfId="0" applyFill="1" applyAlignment="1">
      <alignment horizontal="center"/>
    </xf>
    <xf numFmtId="0" fontId="0" fillId="2" borderId="0" xfId="0" applyFill="1" applyAlignment="1">
      <alignment horizontal="center" vertical="center" wrapText="1"/>
    </xf>
    <xf numFmtId="0" fontId="0" fillId="2" borderId="0" xfId="0" applyFill="1" applyAlignment="1">
      <alignment horizontal="center" wrapText="1"/>
    </xf>
    <xf numFmtId="0" fontId="0" fillId="2" borderId="0" xfId="0" applyFill="1" applyAlignment="1">
      <alignment horizontal="justify" vertical="center" wrapText="1"/>
    </xf>
    <xf numFmtId="0" fontId="31" fillId="18" borderId="61" xfId="0" applyFont="1" applyFill="1" applyBorder="1" applyAlignment="1">
      <alignment horizontal="center" vertical="center"/>
    </xf>
    <xf numFmtId="0" fontId="31" fillId="18" borderId="62" xfId="0" applyFont="1" applyFill="1" applyBorder="1" applyAlignment="1">
      <alignment horizontal="center" vertical="center"/>
    </xf>
    <xf numFmtId="0" fontId="13" fillId="2" borderId="0" xfId="0" applyFont="1" applyFill="1"/>
    <xf numFmtId="0" fontId="32" fillId="19" borderId="63" xfId="0" applyFont="1" applyFill="1" applyBorder="1"/>
    <xf numFmtId="0" fontId="32" fillId="19" borderId="63" xfId="0" applyNumberFormat="1" applyFont="1" applyFill="1" applyBorder="1" applyAlignment="1">
      <alignment horizontal="center" vertical="center"/>
    </xf>
    <xf numFmtId="0" fontId="33" fillId="20" borderId="64" xfId="0" applyFont="1" applyFill="1" applyBorder="1"/>
    <xf numFmtId="0" fontId="33" fillId="20" borderId="64" xfId="0" applyNumberFormat="1" applyFont="1" applyFill="1" applyBorder="1" applyAlignment="1">
      <alignment horizontal="center" vertical="center"/>
    </xf>
    <xf numFmtId="0" fontId="33" fillId="0" borderId="63" xfId="0" applyFont="1" applyBorder="1"/>
    <xf numFmtId="0" fontId="33" fillId="0" borderId="63" xfId="0" applyNumberFormat="1" applyFont="1" applyBorder="1" applyAlignment="1">
      <alignment horizontal="center" vertical="center"/>
    </xf>
    <xf numFmtId="2" fontId="33" fillId="0" borderId="63" xfId="0" applyNumberFormat="1" applyFont="1" applyBorder="1" applyAlignment="1">
      <alignment horizontal="center" vertical="center"/>
    </xf>
    <xf numFmtId="1" fontId="0" fillId="2" borderId="0" xfId="0" applyNumberFormat="1" applyFill="1"/>
    <xf numFmtId="16" fontId="0" fillId="2" borderId="0" xfId="0" applyNumberFormat="1" applyFill="1"/>
    <xf numFmtId="0" fontId="33" fillId="2" borderId="0" xfId="0" applyFont="1" applyFill="1"/>
    <xf numFmtId="0" fontId="34" fillId="2" borderId="0" xfId="0" applyFont="1" applyFill="1" applyAlignment="1">
      <alignment vertical="center"/>
    </xf>
    <xf numFmtId="0" fontId="32" fillId="19" borderId="63" xfId="0" applyFont="1" applyFill="1" applyBorder="1" applyAlignment="1">
      <alignment horizontal="justify" wrapText="1"/>
    </xf>
    <xf numFmtId="0" fontId="33" fillId="20" borderId="64" xfId="0" applyFont="1" applyFill="1" applyBorder="1" applyAlignment="1">
      <alignment horizontal="justify" wrapText="1"/>
    </xf>
    <xf numFmtId="0" fontId="33" fillId="0" borderId="63" xfId="0" applyFont="1" applyBorder="1" applyAlignment="1">
      <alignment horizontal="justify" wrapText="1"/>
    </xf>
    <xf numFmtId="3" fontId="33" fillId="0" borderId="63" xfId="0" applyNumberFormat="1" applyFont="1" applyBorder="1" applyAlignment="1">
      <alignment horizontal="center" vertical="center" wrapText="1"/>
    </xf>
    <xf numFmtId="0" fontId="33" fillId="2" borderId="0" xfId="0" applyFont="1" applyFill="1" applyAlignment="1">
      <alignment horizontal="center" vertical="center" wrapText="1"/>
    </xf>
    <xf numFmtId="0" fontId="33" fillId="2" borderId="0" xfId="0" applyFont="1" applyFill="1" applyAlignment="1">
      <alignment horizontal="center" vertical="center"/>
    </xf>
    <xf numFmtId="0" fontId="33" fillId="2" borderId="0" xfId="0" applyFont="1" applyFill="1" applyAlignment="1">
      <alignment horizontal="justify"/>
    </xf>
    <xf numFmtId="0" fontId="33" fillId="2" borderId="0" xfId="0" applyFont="1" applyFill="1" applyAlignment="1">
      <alignment horizontal="center"/>
    </xf>
    <xf numFmtId="0" fontId="35" fillId="2" borderId="1" xfId="0" applyFont="1" applyFill="1" applyBorder="1"/>
    <xf numFmtId="0" fontId="35" fillId="2" borderId="12" xfId="0" applyFont="1" applyFill="1" applyBorder="1" applyAlignment="1">
      <alignment horizontal="center" vertical="center" wrapText="1"/>
    </xf>
    <xf numFmtId="0" fontId="16" fillId="11" borderId="12" xfId="0" applyFont="1" applyFill="1" applyBorder="1" applyAlignment="1">
      <alignment horizontal="center" vertical="center" wrapText="1"/>
    </xf>
    <xf numFmtId="0" fontId="35" fillId="11" borderId="12" xfId="0" applyFont="1" applyFill="1" applyBorder="1" applyAlignment="1">
      <alignment horizontal="left" vertical="center" wrapText="1"/>
    </xf>
    <xf numFmtId="0" fontId="35" fillId="9" borderId="12" xfId="0" applyFont="1" applyFill="1" applyBorder="1" applyAlignment="1">
      <alignment horizontal="center" vertical="center" wrapText="1"/>
    </xf>
    <xf numFmtId="0" fontId="28" fillId="2" borderId="12" xfId="0" applyFont="1" applyFill="1" applyBorder="1" applyAlignment="1">
      <alignment horizontal="center" vertical="center" wrapText="1"/>
    </xf>
    <xf numFmtId="9" fontId="35" fillId="2" borderId="12" xfId="0" applyNumberFormat="1" applyFont="1" applyFill="1" applyBorder="1" applyAlignment="1">
      <alignment horizontal="center" vertical="center" wrapText="1"/>
    </xf>
    <xf numFmtId="0" fontId="28" fillId="2" borderId="47" xfId="0" applyFont="1" applyFill="1" applyBorder="1" applyAlignment="1">
      <alignment horizontal="center" vertical="center" wrapText="1"/>
    </xf>
    <xf numFmtId="2" fontId="35" fillId="2" borderId="8" xfId="0" applyNumberFormat="1" applyFont="1" applyFill="1" applyBorder="1" applyAlignment="1">
      <alignment horizontal="center" vertical="center" wrapText="1"/>
    </xf>
    <xf numFmtId="2" fontId="35" fillId="2" borderId="1" xfId="0" applyNumberFormat="1" applyFont="1" applyFill="1" applyBorder="1" applyAlignment="1">
      <alignment horizontal="center" vertical="center" wrapText="1"/>
    </xf>
    <xf numFmtId="10" fontId="35" fillId="2" borderId="1" xfId="0" applyNumberFormat="1" applyFont="1" applyFill="1" applyBorder="1" applyAlignment="1">
      <alignment horizontal="center" vertical="center" wrapText="1"/>
    </xf>
    <xf numFmtId="10" fontId="35" fillId="2" borderId="9" xfId="0" applyNumberFormat="1" applyFont="1" applyFill="1" applyBorder="1" applyAlignment="1">
      <alignment horizontal="center" vertical="center" wrapText="1"/>
    </xf>
    <xf numFmtId="0" fontId="35" fillId="2" borderId="0" xfId="0" applyFont="1" applyFill="1"/>
    <xf numFmtId="0" fontId="35" fillId="2" borderId="1" xfId="0" applyFont="1" applyFill="1" applyBorder="1" applyAlignment="1">
      <alignment horizontal="center" vertical="center" wrapText="1"/>
    </xf>
    <xf numFmtId="0" fontId="35" fillId="9" borderId="1" xfId="0" applyFont="1" applyFill="1" applyBorder="1" applyAlignment="1">
      <alignment horizontal="center" vertical="center" wrapText="1"/>
    </xf>
    <xf numFmtId="0" fontId="28" fillId="2" borderId="1" xfId="0" applyFont="1" applyFill="1" applyBorder="1" applyAlignment="1">
      <alignment horizontal="center" vertical="center" wrapText="1"/>
    </xf>
    <xf numFmtId="9" fontId="35" fillId="2" borderId="1" xfId="0" applyNumberFormat="1" applyFont="1" applyFill="1" applyBorder="1" applyAlignment="1">
      <alignment horizontal="center" vertical="center" wrapText="1"/>
    </xf>
    <xf numFmtId="0" fontId="28" fillId="2" borderId="4" xfId="0" applyFont="1" applyFill="1" applyBorder="1" applyAlignment="1">
      <alignment horizontal="center" vertical="center" wrapText="1"/>
    </xf>
    <xf numFmtId="10" fontId="35" fillId="2" borderId="8" xfId="0" applyNumberFormat="1" applyFont="1" applyFill="1" applyBorder="1" applyAlignment="1">
      <alignment horizontal="center" vertical="center" wrapText="1"/>
    </xf>
    <xf numFmtId="0" fontId="16" fillId="8" borderId="1" xfId="0" applyFont="1" applyFill="1" applyBorder="1" applyAlignment="1">
      <alignment horizontal="center" vertical="center" wrapText="1"/>
    </xf>
    <xf numFmtId="0" fontId="35" fillId="8"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35" fillId="10" borderId="1" xfId="0" applyFont="1" applyFill="1" applyBorder="1" applyAlignment="1">
      <alignment horizontal="left" vertical="center" wrapText="1"/>
    </xf>
    <xf numFmtId="0" fontId="35" fillId="6" borderId="1" xfId="0" applyFont="1" applyFill="1" applyBorder="1" applyAlignment="1">
      <alignment horizontal="center" vertical="center" wrapText="1"/>
    </xf>
    <xf numFmtId="165" fontId="35" fillId="2" borderId="8" xfId="0" applyNumberFormat="1" applyFont="1" applyFill="1" applyBorder="1" applyAlignment="1">
      <alignment horizontal="center" vertical="center" wrapText="1"/>
    </xf>
    <xf numFmtId="165" fontId="35" fillId="2" borderId="1" xfId="0" applyNumberFormat="1" applyFont="1" applyFill="1" applyBorder="1" applyAlignment="1">
      <alignment horizontal="center" vertical="center" wrapText="1"/>
    </xf>
    <xf numFmtId="0" fontId="16" fillId="15" borderId="1" xfId="0" applyFont="1" applyFill="1" applyBorder="1" applyAlignment="1">
      <alignment horizontal="center" vertical="center" wrapText="1"/>
    </xf>
    <xf numFmtId="0" fontId="35" fillId="15" borderId="1" xfId="0" applyFont="1" applyFill="1" applyBorder="1" applyAlignment="1">
      <alignment horizontal="left" vertical="center" wrapText="1"/>
    </xf>
    <xf numFmtId="0" fontId="35" fillId="15" borderId="1" xfId="0" applyFont="1" applyFill="1" applyBorder="1" applyAlignment="1">
      <alignment horizontal="center" vertical="center" wrapText="1"/>
    </xf>
    <xf numFmtId="0" fontId="28" fillId="2" borderId="45" xfId="0" applyFont="1" applyFill="1" applyBorder="1" applyAlignment="1">
      <alignment horizontal="center" vertical="center" wrapText="1"/>
    </xf>
    <xf numFmtId="0" fontId="28" fillId="2" borderId="5" xfId="0" applyFont="1" applyFill="1" applyBorder="1" applyAlignment="1">
      <alignment horizontal="center" vertical="center" wrapText="1"/>
    </xf>
    <xf numFmtId="9" fontId="28" fillId="2" borderId="1" xfId="0" applyNumberFormat="1" applyFont="1" applyFill="1" applyBorder="1" applyAlignment="1">
      <alignment horizontal="center" vertical="center" wrapText="1"/>
    </xf>
    <xf numFmtId="9" fontId="28" fillId="2" borderId="5" xfId="0" applyNumberFormat="1" applyFont="1" applyFill="1" applyBorder="1" applyAlignment="1">
      <alignment horizontal="center" vertical="center" wrapText="1"/>
    </xf>
    <xf numFmtId="9" fontId="28" fillId="2" borderId="4" xfId="0" applyNumberFormat="1" applyFont="1" applyFill="1" applyBorder="1" applyAlignment="1">
      <alignment horizontal="center" vertical="center" wrapText="1"/>
    </xf>
    <xf numFmtId="0" fontId="16" fillId="15" borderId="18" xfId="0" applyFont="1" applyFill="1" applyBorder="1" applyAlignment="1">
      <alignment horizontal="center" vertical="center" wrapText="1"/>
    </xf>
    <xf numFmtId="0" fontId="35" fillId="15" borderId="18" xfId="0" applyFont="1" applyFill="1" applyBorder="1" applyAlignment="1">
      <alignment horizontal="left" vertical="center" wrapText="1"/>
    </xf>
    <xf numFmtId="0" fontId="35" fillId="15" borderId="18" xfId="0" applyFont="1" applyFill="1" applyBorder="1" applyAlignment="1">
      <alignment horizontal="center" vertical="center" wrapText="1"/>
    </xf>
    <xf numFmtId="0" fontId="28" fillId="2" borderId="18" xfId="0" applyFont="1" applyFill="1" applyBorder="1" applyAlignment="1">
      <alignment horizontal="center" vertical="center" wrapText="1"/>
    </xf>
    <xf numFmtId="0" fontId="35" fillId="2" borderId="18" xfId="0" applyFont="1" applyFill="1" applyBorder="1" applyAlignment="1">
      <alignment horizontal="center" vertical="center" wrapText="1"/>
    </xf>
    <xf numFmtId="0" fontId="28" fillId="2" borderId="20" xfId="0" applyFont="1" applyFill="1" applyBorder="1" applyAlignment="1">
      <alignment horizontal="center" vertical="center" wrapText="1"/>
    </xf>
    <xf numFmtId="0" fontId="28" fillId="2" borderId="46" xfId="0" applyFont="1" applyFill="1" applyBorder="1" applyAlignment="1">
      <alignment horizontal="center" vertical="center" wrapText="1"/>
    </xf>
    <xf numFmtId="0" fontId="28" fillId="2" borderId="36" xfId="0" applyFont="1" applyFill="1" applyBorder="1" applyAlignment="1">
      <alignment horizontal="center" vertical="center" wrapText="1"/>
    </xf>
    <xf numFmtId="10" fontId="35" fillId="2" borderId="18" xfId="0" applyNumberFormat="1" applyFont="1" applyFill="1" applyBorder="1" applyAlignment="1">
      <alignment horizontal="center" vertical="center" wrapText="1"/>
    </xf>
    <xf numFmtId="10" fontId="35" fillId="2" borderId="21" xfId="0" applyNumberFormat="1" applyFont="1" applyFill="1" applyBorder="1" applyAlignment="1">
      <alignment horizontal="center" vertical="center" wrapText="1"/>
    </xf>
    <xf numFmtId="0" fontId="28" fillId="2" borderId="12" xfId="0" applyFont="1" applyFill="1" applyBorder="1" applyAlignment="1">
      <alignment vertical="center" wrapText="1"/>
    </xf>
    <xf numFmtId="0" fontId="28" fillId="2" borderId="1" xfId="0" applyFont="1" applyFill="1" applyBorder="1" applyAlignment="1">
      <alignment vertical="center" wrapText="1"/>
    </xf>
    <xf numFmtId="49" fontId="35" fillId="2" borderId="12" xfId="0" applyNumberFormat="1" applyFont="1" applyFill="1" applyBorder="1" applyAlignment="1">
      <alignment vertical="center" wrapText="1"/>
    </xf>
    <xf numFmtId="49" fontId="35" fillId="2" borderId="12" xfId="0" applyNumberFormat="1" applyFont="1" applyFill="1" applyBorder="1" applyAlignment="1">
      <alignment horizontal="center" vertical="center" wrapText="1"/>
    </xf>
    <xf numFmtId="49" fontId="35" fillId="2" borderId="1" xfId="0" applyNumberFormat="1" applyFont="1" applyFill="1" applyBorder="1" applyAlignment="1">
      <alignment horizontal="center" vertical="center" wrapText="1"/>
    </xf>
    <xf numFmtId="49" fontId="16" fillId="2" borderId="1" xfId="0" applyNumberFormat="1" applyFont="1" applyFill="1" applyBorder="1" applyAlignment="1">
      <alignment horizontal="center" vertical="center" wrapText="1"/>
    </xf>
    <xf numFmtId="0" fontId="16" fillId="14" borderId="1" xfId="0" applyFont="1" applyFill="1" applyBorder="1" applyAlignment="1">
      <alignment horizontal="center" vertical="center" wrapText="1"/>
    </xf>
    <xf numFmtId="0" fontId="35" fillId="14" borderId="1" xfId="0" applyFont="1" applyFill="1" applyBorder="1" applyAlignment="1">
      <alignment horizontal="center" vertical="center" wrapText="1"/>
    </xf>
    <xf numFmtId="49" fontId="35" fillId="2" borderId="18" xfId="0" applyNumberFormat="1" applyFont="1" applyFill="1" applyBorder="1" applyAlignment="1">
      <alignment horizontal="center" vertical="center" wrapText="1"/>
    </xf>
    <xf numFmtId="0" fontId="16" fillId="3" borderId="28" xfId="0" applyFont="1" applyFill="1" applyBorder="1" applyAlignment="1">
      <alignment horizontal="center" vertical="center" wrapText="1"/>
    </xf>
    <xf numFmtId="0" fontId="40" fillId="3" borderId="43" xfId="0" applyFont="1" applyFill="1" applyBorder="1" applyAlignment="1">
      <alignment horizontal="center" vertical="center" wrapText="1"/>
    </xf>
    <xf numFmtId="0" fontId="16" fillId="3" borderId="31" xfId="0" applyFont="1" applyFill="1" applyBorder="1" applyAlignment="1">
      <alignment horizontal="center" vertical="center" wrapText="1"/>
    </xf>
    <xf numFmtId="0" fontId="16" fillId="3" borderId="33" xfId="0" applyFont="1" applyFill="1" applyBorder="1" applyAlignment="1">
      <alignment horizontal="center" vertical="center" wrapText="1"/>
    </xf>
    <xf numFmtId="0" fontId="16" fillId="3" borderId="32" xfId="0" applyFont="1" applyFill="1" applyBorder="1" applyAlignment="1">
      <alignment horizontal="center" vertical="center" wrapText="1"/>
    </xf>
    <xf numFmtId="0" fontId="35" fillId="0" borderId="0" xfId="0" applyFont="1"/>
    <xf numFmtId="49" fontId="35" fillId="0" borderId="0" xfId="0" applyNumberFormat="1" applyFont="1" applyAlignment="1">
      <alignment horizontal="center" vertical="center" wrapText="1"/>
    </xf>
    <xf numFmtId="49" fontId="35" fillId="0" borderId="0" xfId="0" applyNumberFormat="1" applyFont="1" applyAlignment="1">
      <alignment vertical="center" wrapText="1"/>
    </xf>
    <xf numFmtId="49" fontId="16" fillId="0" borderId="0" xfId="0" applyNumberFormat="1" applyFont="1" applyAlignment="1">
      <alignment vertical="center" wrapText="1"/>
    </xf>
    <xf numFmtId="49" fontId="39" fillId="0" borderId="0" xfId="0" applyNumberFormat="1" applyFont="1" applyAlignment="1">
      <alignment vertical="center" wrapText="1"/>
    </xf>
    <xf numFmtId="49" fontId="43" fillId="0" borderId="0" xfId="0" applyNumberFormat="1" applyFont="1" applyAlignment="1">
      <alignment horizontal="center" vertical="center" wrapText="1"/>
    </xf>
    <xf numFmtId="49" fontId="43" fillId="0" borderId="0" xfId="0" applyNumberFormat="1" applyFont="1" applyAlignment="1">
      <alignment vertical="center" wrapText="1"/>
    </xf>
    <xf numFmtId="49" fontId="16" fillId="0" borderId="0" xfId="0" applyNumberFormat="1" applyFont="1" applyAlignment="1">
      <alignment horizontal="center" vertical="center" wrapText="1"/>
    </xf>
    <xf numFmtId="49" fontId="39" fillId="0" borderId="0" xfId="0" applyNumberFormat="1" applyFont="1" applyAlignment="1">
      <alignment horizontal="center" vertical="center" wrapText="1"/>
    </xf>
    <xf numFmtId="49" fontId="44" fillId="0" borderId="0" xfId="0" quotePrefix="1" applyNumberFormat="1" applyFont="1" applyAlignment="1">
      <alignment horizontal="left" vertical="center"/>
    </xf>
    <xf numFmtId="0" fontId="16" fillId="3" borderId="35" xfId="0" applyFont="1" applyFill="1" applyBorder="1" applyAlignment="1">
      <alignment horizontal="center" vertical="center" wrapText="1"/>
    </xf>
    <xf numFmtId="0" fontId="16" fillId="3" borderId="12" xfId="0" applyFont="1" applyFill="1" applyBorder="1" applyAlignment="1">
      <alignment horizontal="center" vertical="center" wrapText="1"/>
    </xf>
    <xf numFmtId="0" fontId="16" fillId="3" borderId="43" xfId="0" applyFont="1" applyFill="1" applyBorder="1" applyAlignment="1">
      <alignment horizontal="center" vertical="center" wrapText="1"/>
    </xf>
    <xf numFmtId="0" fontId="35" fillId="0" borderId="0" xfId="0" applyFont="1" applyAlignment="1">
      <alignment wrapText="1"/>
    </xf>
    <xf numFmtId="0" fontId="35" fillId="0" borderId="0" xfId="0" applyFont="1" applyAlignment="1">
      <alignment horizontal="center" wrapText="1"/>
    </xf>
    <xf numFmtId="10" fontId="35" fillId="0" borderId="0" xfId="0" applyNumberFormat="1" applyFont="1" applyBorder="1" applyAlignment="1">
      <alignment horizontal="center" vertical="center" wrapText="1"/>
    </xf>
    <xf numFmtId="10" fontId="37" fillId="0" borderId="0" xfId="0" applyNumberFormat="1" applyFont="1" applyBorder="1" applyAlignment="1">
      <alignment horizontal="center" vertical="center" wrapText="1"/>
    </xf>
    <xf numFmtId="0" fontId="35" fillId="2" borderId="0" xfId="0" applyFont="1" applyFill="1" applyAlignment="1">
      <alignment wrapText="1"/>
    </xf>
    <xf numFmtId="49" fontId="42" fillId="0" borderId="0" xfId="0" applyNumberFormat="1" applyFont="1" applyAlignment="1">
      <alignment horizontal="center" vertical="center" wrapText="1"/>
    </xf>
    <xf numFmtId="0" fontId="41" fillId="2" borderId="0" xfId="0" applyFont="1" applyFill="1" applyBorder="1" applyAlignment="1">
      <alignment wrapText="1"/>
    </xf>
    <xf numFmtId="164" fontId="35" fillId="0" borderId="1" xfId="0" applyNumberFormat="1" applyFont="1" applyFill="1" applyBorder="1" applyAlignment="1">
      <alignment horizontal="center" vertical="center" wrapText="1"/>
    </xf>
    <xf numFmtId="0" fontId="45" fillId="2" borderId="1" xfId="0" applyFont="1" applyFill="1" applyBorder="1" applyAlignment="1">
      <alignment horizontal="center" vertical="center" wrapText="1"/>
    </xf>
    <xf numFmtId="0" fontId="35" fillId="0" borderId="1" xfId="0" applyFont="1" applyBorder="1" applyAlignment="1">
      <alignment horizontal="center" vertical="center" wrapText="1"/>
    </xf>
    <xf numFmtId="0" fontId="35" fillId="0" borderId="1" xfId="0" applyFont="1" applyFill="1" applyBorder="1" applyAlignment="1">
      <alignment horizontal="center" vertical="center" wrapText="1"/>
    </xf>
    <xf numFmtId="9" fontId="35" fillId="0" borderId="1" xfId="0" applyNumberFormat="1" applyFont="1" applyBorder="1" applyAlignment="1">
      <alignment horizontal="center" vertical="center" wrapText="1"/>
    </xf>
    <xf numFmtId="10" fontId="35" fillId="0" borderId="1" xfId="0" applyNumberFormat="1" applyFont="1" applyBorder="1" applyAlignment="1">
      <alignment horizontal="center" vertical="center" wrapText="1"/>
    </xf>
    <xf numFmtId="2" fontId="35" fillId="0" borderId="1" xfId="0" applyNumberFormat="1" applyFont="1" applyBorder="1" applyAlignment="1">
      <alignment horizontal="center" vertical="center" wrapText="1"/>
    </xf>
    <xf numFmtId="10" fontId="35" fillId="0" borderId="9" xfId="0" applyNumberFormat="1" applyFont="1" applyBorder="1" applyAlignment="1">
      <alignment horizontal="center" vertical="center" wrapText="1"/>
    </xf>
    <xf numFmtId="2" fontId="35" fillId="0" borderId="1" xfId="1" applyNumberFormat="1" applyFont="1" applyBorder="1" applyAlignment="1">
      <alignment horizontal="center" vertical="center" wrapText="1"/>
    </xf>
    <xf numFmtId="0" fontId="35" fillId="0" borderId="1" xfId="0" applyFont="1" applyBorder="1" applyAlignment="1">
      <alignment horizontal="center" wrapText="1"/>
    </xf>
    <xf numFmtId="0" fontId="35" fillId="0" borderId="1" xfId="0" applyFont="1" applyFill="1" applyBorder="1" applyAlignment="1">
      <alignment horizontal="left" vertical="center" wrapText="1"/>
    </xf>
    <xf numFmtId="0" fontId="35" fillId="3" borderId="1" xfId="0" applyFont="1" applyFill="1" applyBorder="1" applyAlignment="1">
      <alignment horizontal="left" vertical="center" wrapText="1"/>
    </xf>
    <xf numFmtId="2" fontId="35" fillId="3" borderId="1" xfId="0" applyNumberFormat="1" applyFont="1" applyFill="1" applyBorder="1" applyAlignment="1">
      <alignment horizontal="center" vertical="center" wrapText="1"/>
    </xf>
    <xf numFmtId="2" fontId="35" fillId="3" borderId="1" xfId="0" applyNumberFormat="1" applyFont="1" applyFill="1" applyBorder="1" applyAlignment="1">
      <alignment vertical="center" wrapText="1"/>
    </xf>
    <xf numFmtId="2" fontId="35" fillId="3" borderId="9" xfId="0" applyNumberFormat="1" applyFont="1" applyFill="1" applyBorder="1" applyAlignment="1">
      <alignment vertical="center" wrapText="1"/>
    </xf>
    <xf numFmtId="49" fontId="35" fillId="0" borderId="1" xfId="0" applyNumberFormat="1" applyFont="1" applyBorder="1" applyAlignment="1">
      <alignment horizontal="center" vertical="center" wrapText="1"/>
    </xf>
    <xf numFmtId="0" fontId="45" fillId="2" borderId="1" xfId="0" applyFont="1" applyFill="1" applyBorder="1" applyAlignment="1">
      <alignment vertical="center" wrapText="1"/>
    </xf>
    <xf numFmtId="164" fontId="35" fillId="2" borderId="1" xfId="0" applyNumberFormat="1" applyFont="1" applyFill="1" applyBorder="1" applyAlignment="1">
      <alignment horizontal="center" vertical="center" wrapText="1"/>
    </xf>
    <xf numFmtId="0" fontId="35" fillId="2" borderId="1" xfId="0" applyFont="1" applyFill="1" applyBorder="1" applyAlignment="1">
      <alignment horizontal="left" vertical="center" wrapText="1"/>
    </xf>
    <xf numFmtId="2" fontId="35" fillId="2" borderId="1" xfId="0" applyNumberFormat="1" applyFont="1" applyFill="1" applyBorder="1" applyAlignment="1">
      <alignment vertical="center" wrapText="1"/>
    </xf>
    <xf numFmtId="0" fontId="35" fillId="0" borderId="1" xfId="0" applyFont="1" applyBorder="1" applyAlignment="1">
      <alignment wrapText="1"/>
    </xf>
    <xf numFmtId="0" fontId="45" fillId="2" borderId="1" xfId="0" applyFont="1" applyFill="1" applyBorder="1" applyAlignment="1">
      <alignment horizontal="left" vertical="center" wrapText="1"/>
    </xf>
    <xf numFmtId="164" fontId="35" fillId="0" borderId="1" xfId="0" applyNumberFormat="1" applyFont="1" applyBorder="1" applyAlignment="1">
      <alignment horizontal="center" vertical="center" wrapText="1"/>
    </xf>
    <xf numFmtId="0" fontId="35" fillId="0" borderId="1" xfId="0" applyFont="1" applyBorder="1" applyAlignment="1">
      <alignment vertical="center" wrapText="1"/>
    </xf>
    <xf numFmtId="9" fontId="35" fillId="0" borderId="1" xfId="0" applyNumberFormat="1" applyFont="1" applyBorder="1" applyAlignment="1">
      <alignment vertical="center" wrapText="1"/>
    </xf>
    <xf numFmtId="9" fontId="35" fillId="0" borderId="1" xfId="0" applyNumberFormat="1" applyFont="1" applyBorder="1" applyAlignment="1">
      <alignment wrapText="1"/>
    </xf>
    <xf numFmtId="0" fontId="45" fillId="2" borderId="19" xfId="0" applyFont="1" applyFill="1" applyBorder="1" applyAlignment="1">
      <alignment vertical="center" wrapText="1"/>
    </xf>
    <xf numFmtId="0" fontId="45" fillId="2" borderId="18" xfId="0" applyFont="1" applyFill="1" applyBorder="1" applyAlignment="1">
      <alignment vertical="center" wrapText="1"/>
    </xf>
    <xf numFmtId="0" fontId="45" fillId="2" borderId="18" xfId="0" applyFont="1" applyFill="1" applyBorder="1" applyAlignment="1">
      <alignment horizontal="left" vertical="center" wrapText="1"/>
    </xf>
    <xf numFmtId="164" fontId="35" fillId="0" borderId="18" xfId="0" applyNumberFormat="1" applyFont="1" applyBorder="1" applyAlignment="1">
      <alignment horizontal="center" vertical="center" wrapText="1"/>
    </xf>
    <xf numFmtId="0" fontId="35" fillId="2" borderId="18" xfId="0" applyFont="1" applyFill="1" applyBorder="1" applyAlignment="1">
      <alignment horizontal="left" vertical="center" wrapText="1"/>
    </xf>
    <xf numFmtId="0" fontId="35" fillId="3" borderId="18" xfId="0" applyFont="1" applyFill="1" applyBorder="1" applyAlignment="1">
      <alignment horizontal="left" vertical="center" wrapText="1"/>
    </xf>
    <xf numFmtId="0" fontId="16" fillId="2" borderId="0" xfId="0" applyFont="1" applyFill="1" applyBorder="1" applyAlignment="1">
      <alignment vertical="center" wrapText="1"/>
    </xf>
    <xf numFmtId="0" fontId="16" fillId="3" borderId="23" xfId="0" applyFont="1" applyFill="1" applyBorder="1" applyAlignment="1">
      <alignment horizontal="center" vertical="center" wrapText="1"/>
    </xf>
    <xf numFmtId="49" fontId="35" fillId="0" borderId="0" xfId="0" quotePrefix="1" applyNumberFormat="1" applyFont="1" applyAlignment="1">
      <alignment horizontal="left" vertical="center" wrapText="1"/>
    </xf>
    <xf numFmtId="49" fontId="46" fillId="0" borderId="0" xfId="2" applyNumberFormat="1" applyFont="1" applyBorder="1" applyAlignment="1">
      <alignment vertical="center" wrapText="1"/>
    </xf>
    <xf numFmtId="49" fontId="46" fillId="0" borderId="0" xfId="2" applyNumberFormat="1" applyFont="1" applyBorder="1" applyAlignment="1">
      <alignment horizontal="center" vertical="center" wrapText="1"/>
    </xf>
    <xf numFmtId="2" fontId="46" fillId="0" borderId="0" xfId="2" applyNumberFormat="1" applyFont="1" applyBorder="1" applyAlignment="1">
      <alignment vertical="center" wrapText="1"/>
    </xf>
    <xf numFmtId="49" fontId="46" fillId="2" borderId="0" xfId="2" applyNumberFormat="1" applyFont="1" applyFill="1" applyBorder="1" applyAlignment="1">
      <alignment vertical="center" wrapText="1"/>
    </xf>
    <xf numFmtId="49" fontId="42" fillId="2" borderId="0" xfId="0" applyNumberFormat="1" applyFont="1" applyFill="1" applyAlignment="1">
      <alignment horizontal="center" vertical="center" wrapText="1"/>
    </xf>
    <xf numFmtId="49" fontId="40" fillId="2" borderId="0" xfId="0" applyNumberFormat="1" applyFont="1" applyFill="1" applyAlignment="1">
      <alignment horizontal="center" vertical="center" wrapText="1"/>
    </xf>
    <xf numFmtId="49" fontId="46" fillId="2" borderId="0" xfId="2" applyNumberFormat="1" applyFont="1" applyFill="1" applyBorder="1" applyAlignment="1">
      <alignment horizontal="center" vertical="center" wrapText="1"/>
    </xf>
    <xf numFmtId="2" fontId="46" fillId="2" borderId="0" xfId="2" applyNumberFormat="1" applyFont="1" applyFill="1" applyBorder="1" applyAlignment="1">
      <alignment vertical="center" wrapText="1"/>
    </xf>
    <xf numFmtId="49" fontId="35" fillId="2" borderId="0" xfId="0" applyNumberFormat="1" applyFont="1" applyFill="1" applyAlignment="1">
      <alignment horizontal="center" vertical="center" wrapText="1"/>
    </xf>
    <xf numFmtId="49" fontId="39" fillId="2" borderId="0" xfId="0" applyNumberFormat="1" applyFont="1" applyFill="1" applyAlignment="1">
      <alignment horizontal="center" vertical="center" wrapText="1"/>
    </xf>
    <xf numFmtId="0" fontId="35" fillId="2" borderId="0" xfId="0" applyFont="1" applyFill="1" applyAlignment="1">
      <alignment horizontal="center" vertical="center"/>
    </xf>
    <xf numFmtId="0" fontId="35" fillId="2" borderId="0" xfId="0" applyFont="1" applyFill="1" applyAlignment="1">
      <alignment vertical="center"/>
    </xf>
    <xf numFmtId="0" fontId="41" fillId="2" borderId="0" xfId="0" applyFont="1" applyFill="1" applyBorder="1" applyAlignment="1">
      <alignment vertical="center"/>
    </xf>
    <xf numFmtId="0" fontId="41" fillId="2" borderId="0" xfId="0" applyFont="1" applyFill="1" applyBorder="1" applyAlignment="1"/>
    <xf numFmtId="2" fontId="35" fillId="0" borderId="8" xfId="0" applyNumberFormat="1" applyFont="1" applyBorder="1" applyAlignment="1">
      <alignment horizontal="center" vertical="center" wrapText="1"/>
    </xf>
    <xf numFmtId="49" fontId="35" fillId="0" borderId="18" xfId="0" applyNumberFormat="1" applyFont="1" applyBorder="1" applyAlignment="1">
      <alignment horizontal="center" vertical="center" wrapText="1"/>
    </xf>
    <xf numFmtId="0" fontId="16" fillId="10" borderId="18" xfId="0" applyFont="1" applyFill="1" applyBorder="1" applyAlignment="1">
      <alignment horizontal="center" vertical="center" wrapText="1"/>
    </xf>
    <xf numFmtId="0" fontId="35" fillId="10" borderId="18" xfId="0" applyFont="1" applyFill="1" applyBorder="1" applyAlignment="1">
      <alignment horizontal="left" vertical="center" wrapText="1"/>
    </xf>
    <xf numFmtId="0" fontId="35" fillId="10" borderId="18" xfId="0" applyFont="1" applyFill="1" applyBorder="1" applyAlignment="1">
      <alignment horizontal="center" vertical="center" wrapText="1"/>
    </xf>
    <xf numFmtId="0" fontId="35" fillId="9" borderId="18" xfId="0" applyFont="1" applyFill="1" applyBorder="1" applyAlignment="1">
      <alignment horizontal="center" vertical="center" wrapText="1"/>
    </xf>
    <xf numFmtId="0" fontId="35" fillId="0" borderId="18" xfId="0" applyFont="1" applyBorder="1" applyAlignment="1">
      <alignment horizontal="center" vertical="center" wrapText="1"/>
    </xf>
    <xf numFmtId="2" fontId="35" fillId="0" borderId="19" xfId="0" applyNumberFormat="1" applyFont="1" applyBorder="1" applyAlignment="1">
      <alignment horizontal="center" vertical="center" wrapText="1"/>
    </xf>
    <xf numFmtId="2" fontId="35" fillId="0" borderId="18" xfId="0" applyNumberFormat="1" applyFont="1" applyBorder="1" applyAlignment="1">
      <alignment horizontal="center" vertical="center" wrapText="1"/>
    </xf>
    <xf numFmtId="10" fontId="35" fillId="0" borderId="18" xfId="0" applyNumberFormat="1" applyFont="1" applyBorder="1" applyAlignment="1">
      <alignment horizontal="center" vertical="center" wrapText="1"/>
    </xf>
    <xf numFmtId="10" fontId="35" fillId="0" borderId="21" xfId="0" applyNumberFormat="1" applyFont="1" applyBorder="1" applyAlignment="1">
      <alignment horizontal="center" vertical="center" wrapText="1"/>
    </xf>
    <xf numFmtId="0" fontId="35" fillId="0" borderId="0" xfId="0" applyFont="1" applyAlignment="1">
      <alignment horizontal="center" vertical="center"/>
    </xf>
    <xf numFmtId="0" fontId="35" fillId="0" borderId="0" xfId="0" applyFont="1" applyAlignment="1">
      <alignment vertical="center"/>
    </xf>
    <xf numFmtId="2" fontId="35" fillId="0" borderId="0" xfId="0" applyNumberFormat="1" applyFont="1" applyAlignment="1">
      <alignment vertical="center"/>
    </xf>
    <xf numFmtId="2" fontId="35" fillId="0" borderId="0" xfId="0" applyNumberFormat="1" applyFont="1"/>
    <xf numFmtId="0" fontId="16" fillId="3" borderId="7" xfId="0" applyFont="1" applyFill="1" applyBorder="1" applyAlignment="1">
      <alignment horizontal="center" vertical="center" wrapText="1"/>
    </xf>
    <xf numFmtId="9" fontId="35" fillId="0" borderId="4" xfId="0" applyNumberFormat="1" applyFont="1" applyBorder="1" applyAlignment="1">
      <alignment vertical="center" wrapText="1"/>
    </xf>
    <xf numFmtId="9" fontId="35" fillId="0" borderId="4" xfId="0" applyNumberFormat="1" applyFont="1" applyBorder="1" applyAlignment="1">
      <alignment horizontal="center" vertical="center" wrapText="1"/>
    </xf>
    <xf numFmtId="9" fontId="35" fillId="0" borderId="18" xfId="0" applyNumberFormat="1" applyFont="1" applyBorder="1" applyAlignment="1">
      <alignment horizontal="center" vertical="center" wrapText="1"/>
    </xf>
    <xf numFmtId="9" fontId="35" fillId="0" borderId="18" xfId="0" applyNumberFormat="1" applyFont="1" applyBorder="1" applyAlignment="1">
      <alignment vertical="center" wrapText="1"/>
    </xf>
    <xf numFmtId="9" fontId="35" fillId="0" borderId="20" xfId="0" applyNumberFormat="1" applyFont="1" applyBorder="1" applyAlignment="1">
      <alignment vertical="center" wrapText="1"/>
    </xf>
    <xf numFmtId="49" fontId="35" fillId="0" borderId="0" xfId="0" quotePrefix="1" applyNumberFormat="1" applyFont="1" applyAlignment="1">
      <alignment horizontal="left" vertical="center"/>
    </xf>
    <xf numFmtId="0" fontId="16" fillId="3" borderId="1" xfId="0" applyFont="1" applyFill="1" applyBorder="1" applyAlignment="1">
      <alignment horizontal="center" vertical="center" wrapText="1"/>
    </xf>
    <xf numFmtId="0" fontId="16" fillId="3" borderId="4" xfId="0" applyFont="1" applyFill="1" applyBorder="1" applyAlignment="1">
      <alignment horizontal="center" vertical="center" wrapText="1"/>
    </xf>
    <xf numFmtId="49" fontId="35" fillId="0" borderId="8" xfId="0" applyNumberFormat="1" applyFont="1" applyBorder="1" applyAlignment="1">
      <alignment horizontal="center" vertical="center" wrapText="1"/>
    </xf>
    <xf numFmtId="2" fontId="35" fillId="0" borderId="5" xfId="0" applyNumberFormat="1" applyFont="1" applyBorder="1" applyAlignment="1">
      <alignment horizontal="center" vertical="center" wrapText="1"/>
    </xf>
    <xf numFmtId="49" fontId="35" fillId="0" borderId="19" xfId="0" applyNumberFormat="1" applyFont="1" applyBorder="1" applyAlignment="1">
      <alignment horizontal="center" vertical="center" wrapText="1"/>
    </xf>
    <xf numFmtId="2" fontId="35" fillId="0" borderId="36" xfId="0" applyNumberFormat="1" applyFont="1" applyBorder="1" applyAlignment="1">
      <alignment horizontal="center" vertical="center" wrapText="1"/>
    </xf>
    <xf numFmtId="2" fontId="35" fillId="2" borderId="0" xfId="0" applyNumberFormat="1" applyFont="1" applyFill="1"/>
    <xf numFmtId="0" fontId="16" fillId="3" borderId="37" xfId="0" applyFont="1" applyFill="1" applyBorder="1" applyAlignment="1">
      <alignment horizontal="center" vertical="center" wrapText="1"/>
    </xf>
    <xf numFmtId="49" fontId="35" fillId="0" borderId="4" xfId="0" applyNumberFormat="1" applyFont="1" applyBorder="1" applyAlignment="1">
      <alignment horizontal="center" vertical="center" wrapText="1"/>
    </xf>
    <xf numFmtId="0" fontId="28" fillId="0" borderId="1" xfId="0" applyFont="1" applyBorder="1" applyAlignment="1">
      <alignment horizontal="center" vertical="center" wrapText="1"/>
    </xf>
    <xf numFmtId="9" fontId="35" fillId="0" borderId="9" xfId="0" applyNumberFormat="1" applyFont="1" applyBorder="1" applyAlignment="1">
      <alignment vertical="center" wrapText="1"/>
    </xf>
    <xf numFmtId="49" fontId="35" fillId="0" borderId="20" xfId="0" applyNumberFormat="1" applyFont="1" applyBorder="1" applyAlignment="1">
      <alignment horizontal="center" vertical="center" wrapText="1"/>
    </xf>
    <xf numFmtId="0" fontId="28" fillId="0" borderId="18" xfId="0" applyFont="1" applyBorder="1" applyAlignment="1">
      <alignment horizontal="center" vertical="center" wrapText="1"/>
    </xf>
    <xf numFmtId="9" fontId="35" fillId="0" borderId="21" xfId="0" applyNumberFormat="1" applyFont="1" applyBorder="1" applyAlignment="1">
      <alignment vertical="center" wrapText="1"/>
    </xf>
    <xf numFmtId="0" fontId="47" fillId="0" borderId="0" xfId="0" applyFont="1"/>
    <xf numFmtId="49" fontId="48" fillId="0" borderId="0" xfId="2" applyNumberFormat="1" applyFont="1" applyBorder="1" applyAlignment="1">
      <alignment vertical="center" wrapText="1"/>
    </xf>
    <xf numFmtId="2" fontId="48" fillId="0" borderId="0" xfId="2" applyNumberFormat="1" applyFont="1" applyBorder="1" applyAlignment="1">
      <alignment vertical="center" wrapText="1"/>
    </xf>
    <xf numFmtId="49" fontId="47" fillId="0" borderId="0" xfId="0" applyNumberFormat="1" applyFont="1" applyAlignment="1">
      <alignment horizontal="center" vertical="center" wrapText="1"/>
    </xf>
    <xf numFmtId="49" fontId="44" fillId="2" borderId="0" xfId="0" applyNumberFormat="1" applyFont="1" applyFill="1" applyAlignment="1">
      <alignment horizontal="center" vertical="center" wrapText="1"/>
    </xf>
    <xf numFmtId="0" fontId="49" fillId="2" borderId="0" xfId="0" applyFont="1" applyFill="1" applyBorder="1" applyAlignment="1"/>
    <xf numFmtId="2" fontId="47" fillId="0" borderId="0" xfId="0" applyNumberFormat="1" applyFont="1"/>
    <xf numFmtId="0" fontId="41" fillId="2" borderId="0" xfId="0" applyFont="1" applyFill="1" applyBorder="1" applyAlignment="1">
      <alignment horizontal="center"/>
    </xf>
    <xf numFmtId="49" fontId="35" fillId="2" borderId="4" xfId="0" applyNumberFormat="1" applyFont="1" applyFill="1" applyBorder="1" applyAlignment="1">
      <alignment horizontal="center" vertical="center" wrapText="1"/>
    </xf>
    <xf numFmtId="49" fontId="35" fillId="2" borderId="8" xfId="0" applyNumberFormat="1" applyFont="1" applyFill="1" applyBorder="1" applyAlignment="1">
      <alignment horizontal="center" vertical="center" wrapText="1"/>
    </xf>
    <xf numFmtId="9" fontId="35" fillId="2" borderId="9" xfId="0" applyNumberFormat="1" applyFont="1" applyFill="1" applyBorder="1" applyAlignment="1">
      <alignment horizontal="center" vertical="center" wrapText="1"/>
    </xf>
    <xf numFmtId="9" fontId="35" fillId="2" borderId="44" xfId="0" applyNumberFormat="1" applyFont="1" applyFill="1" applyBorder="1" applyAlignment="1">
      <alignment horizontal="center" vertical="center" wrapText="1"/>
    </xf>
    <xf numFmtId="9" fontId="35" fillId="2" borderId="5" xfId="0" applyNumberFormat="1" applyFont="1" applyFill="1" applyBorder="1" applyAlignment="1">
      <alignment horizontal="center" vertical="center" wrapText="1"/>
    </xf>
    <xf numFmtId="9" fontId="35" fillId="2" borderId="4" xfId="0" applyNumberFormat="1" applyFont="1" applyFill="1" applyBorder="1" applyAlignment="1">
      <alignment horizontal="center" vertical="center" wrapText="1"/>
    </xf>
    <xf numFmtId="9" fontId="35" fillId="2" borderId="45" xfId="0" applyNumberFormat="1" applyFont="1" applyFill="1" applyBorder="1" applyAlignment="1">
      <alignment horizontal="center" vertical="center" wrapText="1"/>
    </xf>
    <xf numFmtId="49" fontId="45" fillId="2" borderId="4" xfId="0" applyNumberFormat="1" applyFont="1" applyFill="1" applyBorder="1" applyAlignment="1">
      <alignment horizontal="center" vertical="center" wrapText="1"/>
    </xf>
    <xf numFmtId="0" fontId="35" fillId="2" borderId="1" xfId="0" applyFont="1" applyFill="1" applyBorder="1" applyAlignment="1">
      <alignment vertical="center" wrapText="1"/>
    </xf>
    <xf numFmtId="49" fontId="35" fillId="2" borderId="20" xfId="0" applyNumberFormat="1" applyFont="1" applyFill="1" applyBorder="1" applyAlignment="1">
      <alignment horizontal="center" vertical="center" wrapText="1"/>
    </xf>
    <xf numFmtId="49" fontId="35" fillId="2" borderId="19" xfId="0" applyNumberFormat="1" applyFont="1" applyFill="1" applyBorder="1" applyAlignment="1">
      <alignment horizontal="center" vertical="center" wrapText="1"/>
    </xf>
    <xf numFmtId="9" fontId="35" fillId="2" borderId="18" xfId="0" applyNumberFormat="1" applyFont="1" applyFill="1" applyBorder="1" applyAlignment="1">
      <alignment horizontal="center" vertical="center" wrapText="1"/>
    </xf>
    <xf numFmtId="9" fontId="35" fillId="2" borderId="21" xfId="0" applyNumberFormat="1" applyFont="1" applyFill="1" applyBorder="1" applyAlignment="1">
      <alignment horizontal="center" vertical="center" wrapText="1"/>
    </xf>
    <xf numFmtId="9" fontId="35" fillId="2" borderId="46" xfId="0" applyNumberFormat="1" applyFont="1" applyFill="1" applyBorder="1" applyAlignment="1">
      <alignment horizontal="center" vertical="center" wrapText="1"/>
    </xf>
    <xf numFmtId="9" fontId="35" fillId="2" borderId="36" xfId="0" applyNumberFormat="1" applyFont="1" applyFill="1" applyBorder="1" applyAlignment="1">
      <alignment horizontal="center" vertical="center" wrapText="1"/>
    </xf>
    <xf numFmtId="9" fontId="35" fillId="2" borderId="20" xfId="0" applyNumberFormat="1" applyFont="1" applyFill="1" applyBorder="1" applyAlignment="1">
      <alignment horizontal="center" vertical="center" wrapText="1"/>
    </xf>
    <xf numFmtId="2" fontId="35" fillId="2" borderId="19" xfId="0" applyNumberFormat="1" applyFont="1" applyFill="1" applyBorder="1" applyAlignment="1">
      <alignment horizontal="center" vertical="center" wrapText="1"/>
    </xf>
    <xf numFmtId="2" fontId="35" fillId="2" borderId="18" xfId="0" applyNumberFormat="1" applyFont="1" applyFill="1" applyBorder="1" applyAlignment="1">
      <alignment horizontal="center" vertical="center" wrapText="1"/>
    </xf>
    <xf numFmtId="0" fontId="35" fillId="6" borderId="0" xfId="0" applyFont="1" applyFill="1"/>
    <xf numFmtId="49" fontId="50" fillId="0" borderId="0" xfId="2" applyNumberFormat="1" applyFont="1" applyBorder="1" applyAlignment="1">
      <alignment horizontal="center" vertical="center" wrapText="1"/>
    </xf>
    <xf numFmtId="0" fontId="36" fillId="0" borderId="0" xfId="0" applyFont="1" applyAlignment="1">
      <alignment horizontal="center"/>
    </xf>
    <xf numFmtId="0" fontId="35" fillId="0" borderId="0" xfId="0" applyFont="1" applyAlignment="1">
      <alignment horizontal="center"/>
    </xf>
    <xf numFmtId="0" fontId="51" fillId="2" borderId="0" xfId="0" applyFont="1" applyFill="1" applyBorder="1" applyAlignment="1"/>
    <xf numFmtId="0" fontId="16" fillId="3" borderId="41" xfId="0" applyFont="1" applyFill="1" applyBorder="1" applyAlignment="1">
      <alignment horizontal="center" vertical="center" wrapText="1"/>
    </xf>
    <xf numFmtId="0" fontId="16" fillId="3" borderId="42" xfId="0" applyFont="1" applyFill="1" applyBorder="1" applyAlignment="1">
      <alignment horizontal="center" vertical="center" wrapText="1"/>
    </xf>
    <xf numFmtId="0" fontId="16" fillId="3" borderId="27" xfId="0" applyFont="1" applyFill="1" applyBorder="1" applyAlignment="1">
      <alignment horizontal="center" vertical="center" wrapText="1"/>
    </xf>
    <xf numFmtId="0" fontId="16" fillId="3" borderId="39" xfId="0" applyFont="1" applyFill="1" applyBorder="1" applyAlignment="1">
      <alignment horizontal="center" vertical="center" wrapText="1"/>
    </xf>
    <xf numFmtId="0" fontId="44" fillId="0" borderId="0" xfId="0" applyFont="1"/>
    <xf numFmtId="0" fontId="16" fillId="3" borderId="40" xfId="0" applyFont="1" applyFill="1" applyBorder="1" applyAlignment="1">
      <alignment horizontal="center" vertical="center" wrapText="1"/>
    </xf>
    <xf numFmtId="0" fontId="35" fillId="0" borderId="1" xfId="0" applyFont="1" applyBorder="1" applyAlignment="1">
      <alignment horizontal="center"/>
    </xf>
    <xf numFmtId="0" fontId="35" fillId="0" borderId="17" xfId="0" applyFont="1" applyBorder="1" applyAlignment="1">
      <alignment horizontal="center"/>
    </xf>
    <xf numFmtId="0" fontId="35" fillId="0" borderId="17" xfId="0" applyFont="1" applyBorder="1"/>
    <xf numFmtId="0" fontId="35" fillId="0" borderId="30" xfId="0" applyFont="1" applyBorder="1"/>
    <xf numFmtId="2" fontId="35" fillId="0" borderId="17" xfId="0" applyNumberFormat="1" applyFont="1" applyBorder="1" applyAlignment="1">
      <alignment horizontal="center" vertical="center" wrapText="1"/>
    </xf>
    <xf numFmtId="2" fontId="35" fillId="0" borderId="16" xfId="0" applyNumberFormat="1" applyFont="1" applyBorder="1" applyAlignment="1">
      <alignment horizontal="center" vertical="center" wrapText="1"/>
    </xf>
    <xf numFmtId="10" fontId="35" fillId="0" borderId="14" xfId="0" applyNumberFormat="1" applyFont="1" applyBorder="1" applyAlignment="1">
      <alignment horizontal="center" vertical="center" wrapText="1"/>
    </xf>
    <xf numFmtId="2" fontId="35" fillId="0" borderId="13" xfId="0" applyNumberFormat="1" applyFont="1" applyBorder="1" applyAlignment="1">
      <alignment horizontal="center" vertical="center" wrapText="1"/>
    </xf>
    <xf numFmtId="49" fontId="35" fillId="3" borderId="1" xfId="0" applyNumberFormat="1" applyFont="1" applyFill="1" applyBorder="1" applyAlignment="1">
      <alignment vertical="center" wrapText="1"/>
    </xf>
    <xf numFmtId="49" fontId="35" fillId="3" borderId="1" xfId="0" applyNumberFormat="1" applyFont="1" applyFill="1" applyBorder="1" applyAlignment="1">
      <alignment horizontal="center" vertical="center" wrapText="1"/>
    </xf>
    <xf numFmtId="49" fontId="35" fillId="3" borderId="9" xfId="0" applyNumberFormat="1" applyFont="1" applyFill="1" applyBorder="1" applyAlignment="1">
      <alignment vertical="center" wrapText="1"/>
    </xf>
    <xf numFmtId="49" fontId="35" fillId="3" borderId="5" xfId="0" applyNumberFormat="1" applyFont="1" applyFill="1" applyBorder="1" applyAlignment="1">
      <alignment vertical="center" wrapText="1"/>
    </xf>
    <xf numFmtId="9" fontId="35" fillId="0" borderId="1" xfId="0" applyNumberFormat="1" applyFont="1" applyBorder="1" applyAlignment="1">
      <alignment horizontal="center"/>
    </xf>
    <xf numFmtId="9" fontId="35" fillId="0" borderId="17" xfId="0" applyNumberFormat="1" applyFont="1" applyBorder="1" applyAlignment="1">
      <alignment horizontal="center"/>
    </xf>
    <xf numFmtId="9" fontId="35" fillId="0" borderId="17" xfId="0" applyNumberFormat="1" applyFont="1" applyBorder="1"/>
    <xf numFmtId="9" fontId="35" fillId="0" borderId="30" xfId="0" applyNumberFormat="1" applyFont="1" applyBorder="1"/>
    <xf numFmtId="2" fontId="35" fillId="0" borderId="17" xfId="1" applyNumberFormat="1" applyFont="1" applyBorder="1" applyAlignment="1">
      <alignment horizontal="center" vertical="center" wrapText="1"/>
    </xf>
    <xf numFmtId="2" fontId="35" fillId="0" borderId="16" xfId="1" applyNumberFormat="1" applyFont="1" applyBorder="1" applyAlignment="1">
      <alignment horizontal="center" vertical="center" wrapText="1"/>
    </xf>
    <xf numFmtId="9" fontId="35" fillId="0" borderId="1" xfId="0" applyNumberFormat="1" applyFont="1" applyBorder="1" applyAlignment="1">
      <alignment horizontal="center" wrapText="1"/>
    </xf>
    <xf numFmtId="9" fontId="35" fillId="0" borderId="17" xfId="0" applyNumberFormat="1" applyFont="1" applyBorder="1" applyAlignment="1">
      <alignment horizontal="center" wrapText="1"/>
    </xf>
    <xf numFmtId="9" fontId="35" fillId="0" borderId="17" xfId="0" applyNumberFormat="1" applyFont="1" applyBorder="1" applyAlignment="1">
      <alignment wrapText="1"/>
    </xf>
    <xf numFmtId="9" fontId="35" fillId="0" borderId="30" xfId="0" applyNumberFormat="1" applyFont="1" applyBorder="1" applyAlignment="1">
      <alignment wrapText="1"/>
    </xf>
    <xf numFmtId="0" fontId="35" fillId="3" borderId="4" xfId="0" applyFont="1" applyFill="1" applyBorder="1" applyAlignment="1">
      <alignment vertical="center" wrapText="1"/>
    </xf>
    <xf numFmtId="0" fontId="35" fillId="3" borderId="11" xfId="0" applyFont="1" applyFill="1" applyBorder="1" applyAlignment="1">
      <alignment vertical="center" wrapText="1"/>
    </xf>
    <xf numFmtId="0" fontId="35" fillId="3" borderId="11" xfId="0" applyFont="1" applyFill="1" applyBorder="1" applyAlignment="1">
      <alignment horizontal="center" vertical="center" wrapText="1"/>
    </xf>
    <xf numFmtId="0" fontId="35" fillId="3" borderId="38" xfId="0" applyFont="1" applyFill="1" applyBorder="1" applyAlignment="1">
      <alignment vertical="center" wrapText="1"/>
    </xf>
    <xf numFmtId="2" fontId="35" fillId="3" borderId="11" xfId="0" applyNumberFormat="1" applyFont="1" applyFill="1" applyBorder="1" applyAlignment="1">
      <alignment vertical="center" wrapText="1"/>
    </xf>
    <xf numFmtId="164" fontId="35" fillId="3" borderId="1" xfId="0" applyNumberFormat="1" applyFont="1" applyFill="1" applyBorder="1" applyAlignment="1">
      <alignment vertical="center" wrapText="1"/>
    </xf>
    <xf numFmtId="164" fontId="35" fillId="3" borderId="1" xfId="0" applyNumberFormat="1" applyFont="1" applyFill="1" applyBorder="1" applyAlignment="1">
      <alignment horizontal="center" vertical="center" wrapText="1"/>
    </xf>
    <xf numFmtId="164" fontId="35" fillId="3" borderId="9" xfId="0" applyNumberFormat="1" applyFont="1" applyFill="1" applyBorder="1" applyAlignment="1">
      <alignment vertical="center" wrapText="1"/>
    </xf>
    <xf numFmtId="2" fontId="35" fillId="3" borderId="5" xfId="0" applyNumberFormat="1" applyFont="1" applyFill="1" applyBorder="1" applyAlignment="1">
      <alignment vertical="center" wrapText="1"/>
    </xf>
    <xf numFmtId="0" fontId="35" fillId="3" borderId="1" xfId="0" applyFont="1" applyFill="1" applyBorder="1" applyAlignment="1"/>
    <xf numFmtId="0" fontId="35" fillId="3" borderId="1" xfId="0" applyFont="1" applyFill="1" applyBorder="1" applyAlignment="1">
      <alignment horizontal="center"/>
    </xf>
    <xf numFmtId="0" fontId="35" fillId="3" borderId="9" xfId="0" applyFont="1" applyFill="1" applyBorder="1" applyAlignment="1"/>
    <xf numFmtId="0" fontId="35" fillId="3" borderId="5" xfId="0" applyFont="1" applyFill="1" applyBorder="1" applyAlignment="1"/>
    <xf numFmtId="164" fontId="35" fillId="2" borderId="18" xfId="0" applyNumberFormat="1" applyFont="1" applyFill="1" applyBorder="1" applyAlignment="1">
      <alignment horizontal="center" vertical="center" wrapText="1"/>
    </xf>
    <xf numFmtId="0" fontId="35" fillId="0" borderId="18" xfId="0" applyFont="1" applyFill="1" applyBorder="1" applyAlignment="1">
      <alignment horizontal="left" vertical="center" wrapText="1"/>
    </xf>
    <xf numFmtId="0" fontId="35" fillId="3" borderId="18" xfId="0" applyFont="1" applyFill="1" applyBorder="1" applyAlignment="1"/>
    <xf numFmtId="0" fontId="35" fillId="3" borderId="18" xfId="0" applyFont="1" applyFill="1" applyBorder="1" applyAlignment="1">
      <alignment horizontal="center"/>
    </xf>
    <xf numFmtId="0" fontId="35" fillId="3" borderId="21" xfId="0" applyFont="1" applyFill="1" applyBorder="1" applyAlignment="1"/>
    <xf numFmtId="0" fontId="35" fillId="3" borderId="36" xfId="0" applyFont="1" applyFill="1" applyBorder="1" applyAlignment="1"/>
    <xf numFmtId="49" fontId="52" fillId="0" borderId="0" xfId="2" applyNumberFormat="1" applyFont="1" applyBorder="1" applyAlignment="1">
      <alignment horizontal="center" vertical="center" wrapText="1"/>
    </xf>
    <xf numFmtId="0" fontId="35" fillId="0" borderId="0" xfId="0" applyFont="1" applyBorder="1"/>
    <xf numFmtId="0" fontId="35" fillId="0" borderId="0" xfId="0" applyFont="1" applyBorder="1" applyAlignment="1">
      <alignment horizontal="center"/>
    </xf>
    <xf numFmtId="0" fontId="16" fillId="2" borderId="0" xfId="0" applyFont="1" applyFill="1" applyBorder="1" applyAlignment="1">
      <alignment horizontal="center" vertical="center" wrapText="1"/>
    </xf>
    <xf numFmtId="0" fontId="35" fillId="2" borderId="1" xfId="0" applyFont="1" applyFill="1" applyBorder="1" applyAlignment="1">
      <alignment horizontal="center" vertical="center"/>
    </xf>
    <xf numFmtId="9" fontId="35" fillId="2" borderId="1" xfId="0" applyNumberFormat="1" applyFont="1" applyFill="1" applyBorder="1" applyAlignment="1">
      <alignment horizontal="center" vertical="center"/>
    </xf>
    <xf numFmtId="2" fontId="35" fillId="0" borderId="1" xfId="0" applyNumberFormat="1" applyFont="1" applyBorder="1" applyAlignment="1">
      <alignment horizontal="center"/>
    </xf>
    <xf numFmtId="2" fontId="35" fillId="0" borderId="1" xfId="1" applyNumberFormat="1" applyFont="1" applyBorder="1" applyAlignment="1">
      <alignment horizontal="center"/>
    </xf>
    <xf numFmtId="9" fontId="35" fillId="0" borderId="1" xfId="1" applyFont="1" applyBorder="1" applyAlignment="1">
      <alignment horizontal="center"/>
    </xf>
    <xf numFmtId="0" fontId="35" fillId="0" borderId="1" xfId="0" applyFont="1" applyBorder="1" applyAlignment="1">
      <alignment horizontal="center" vertical="center"/>
    </xf>
    <xf numFmtId="9" fontId="35" fillId="0" borderId="1" xfId="0" applyNumberFormat="1" applyFont="1" applyBorder="1" applyAlignment="1">
      <alignment horizontal="center" vertical="center"/>
    </xf>
    <xf numFmtId="0" fontId="35" fillId="3" borderId="1" xfId="0" applyFont="1" applyFill="1" applyBorder="1" applyAlignment="1">
      <alignment horizontal="center" vertical="center" wrapText="1"/>
    </xf>
    <xf numFmtId="0" fontId="35" fillId="0" borderId="1" xfId="0" applyFont="1" applyBorder="1" applyAlignment="1">
      <alignment horizontal="left" vertical="center" wrapText="1"/>
    </xf>
    <xf numFmtId="0" fontId="46" fillId="0" borderId="0" xfId="2" applyFont="1" applyBorder="1" applyAlignment="1"/>
    <xf numFmtId="49" fontId="42" fillId="0" borderId="0" xfId="0" applyNumberFormat="1" applyFont="1" applyAlignment="1">
      <alignment vertical="center" wrapText="1"/>
    </xf>
    <xf numFmtId="0" fontId="46" fillId="0" borderId="0" xfId="2" applyFont="1" applyBorder="1" applyAlignment="1">
      <alignment horizontal="center"/>
    </xf>
    <xf numFmtId="9" fontId="35" fillId="2" borderId="1" xfId="0" applyNumberFormat="1" applyFont="1" applyFill="1" applyBorder="1"/>
    <xf numFmtId="10" fontId="35" fillId="2" borderId="1" xfId="0" applyNumberFormat="1" applyFont="1" applyFill="1" applyBorder="1"/>
    <xf numFmtId="0" fontId="35" fillId="0" borderId="18" xfId="0" applyFont="1" applyBorder="1" applyAlignment="1">
      <alignment horizontal="center" vertical="center"/>
    </xf>
    <xf numFmtId="164" fontId="35" fillId="0" borderId="18" xfId="0" applyNumberFormat="1" applyFont="1" applyFill="1" applyBorder="1" applyAlignment="1">
      <alignment horizontal="center" vertical="center" wrapText="1"/>
    </xf>
    <xf numFmtId="0" fontId="35" fillId="0" borderId="18" xfId="0" applyFont="1" applyFill="1" applyBorder="1" applyAlignment="1">
      <alignment horizontal="center" vertical="center" wrapText="1"/>
    </xf>
    <xf numFmtId="9" fontId="35" fillId="0" borderId="18" xfId="0" applyNumberFormat="1" applyFont="1" applyBorder="1" applyAlignment="1">
      <alignment horizontal="center" vertical="center"/>
    </xf>
    <xf numFmtId="49" fontId="39" fillId="0" borderId="0" xfId="0" quotePrefix="1" applyNumberFormat="1" applyFont="1" applyAlignment="1">
      <alignment horizontal="left" vertical="center"/>
    </xf>
    <xf numFmtId="0" fontId="52" fillId="0" borderId="0" xfId="2" applyFont="1" applyAlignment="1">
      <alignment horizontal="center" vertical="center"/>
    </xf>
    <xf numFmtId="0" fontId="46" fillId="0" borderId="0" xfId="2" applyFont="1" applyAlignment="1">
      <alignment horizontal="center" vertical="center"/>
    </xf>
    <xf numFmtId="1" fontId="35" fillId="0" borderId="1" xfId="0" applyNumberFormat="1" applyFont="1" applyBorder="1" applyAlignment="1">
      <alignment horizontal="center" vertical="center"/>
    </xf>
    <xf numFmtId="0" fontId="44" fillId="0" borderId="0" xfId="0" applyFont="1" applyAlignment="1">
      <alignment horizontal="center" vertical="center"/>
    </xf>
    <xf numFmtId="49" fontId="35" fillId="0" borderId="0" xfId="0" applyNumberFormat="1" applyFont="1" applyBorder="1" applyAlignment="1">
      <alignment horizontal="center" vertical="center" wrapText="1"/>
    </xf>
    <xf numFmtId="0" fontId="52" fillId="0" borderId="0" xfId="2" applyFont="1" applyAlignment="1"/>
    <xf numFmtId="0" fontId="52" fillId="0" borderId="0" xfId="2" applyFont="1" applyAlignment="1">
      <alignment horizontal="center"/>
    </xf>
    <xf numFmtId="0" fontId="44" fillId="0" borderId="0" xfId="0" applyFont="1" applyAlignment="1">
      <alignment horizontal="center"/>
    </xf>
    <xf numFmtId="0" fontId="35" fillId="0" borderId="1" xfId="0" applyFont="1" applyBorder="1"/>
    <xf numFmtId="0" fontId="35" fillId="0" borderId="4" xfId="0" applyFont="1" applyFill="1" applyBorder="1" applyAlignment="1">
      <alignment horizontal="left" vertical="center" wrapText="1"/>
    </xf>
    <xf numFmtId="0" fontId="35" fillId="0" borderId="8" xfId="0" applyFont="1" applyFill="1" applyBorder="1" applyAlignment="1">
      <alignment horizontal="center" vertical="center" wrapText="1"/>
    </xf>
    <xf numFmtId="9" fontId="35" fillId="0" borderId="1" xfId="1" applyNumberFormat="1" applyFont="1" applyBorder="1" applyAlignment="1">
      <alignment horizontal="center"/>
    </xf>
    <xf numFmtId="9" fontId="35" fillId="0" borderId="1" xfId="1" applyNumberFormat="1" applyFont="1" applyBorder="1"/>
    <xf numFmtId="9" fontId="35" fillId="0" borderId="9" xfId="1" applyNumberFormat="1" applyFont="1" applyBorder="1"/>
    <xf numFmtId="9" fontId="35" fillId="0" borderId="1" xfId="1" applyFont="1" applyBorder="1"/>
    <xf numFmtId="9" fontId="35" fillId="0" borderId="9" xfId="1" applyFont="1" applyBorder="1"/>
    <xf numFmtId="9" fontId="35" fillId="0" borderId="1" xfId="0" applyNumberFormat="1" applyFont="1" applyBorder="1"/>
    <xf numFmtId="9" fontId="35" fillId="0" borderId="9" xfId="0" applyNumberFormat="1" applyFont="1" applyBorder="1"/>
    <xf numFmtId="0" fontId="35" fillId="0" borderId="8" xfId="0" applyFont="1" applyFill="1" applyBorder="1" applyAlignment="1">
      <alignment horizontal="left" vertical="center" wrapText="1"/>
    </xf>
    <xf numFmtId="0" fontId="35" fillId="0" borderId="5" xfId="0" applyFont="1" applyFill="1" applyBorder="1" applyAlignment="1">
      <alignment horizontal="left" vertical="center" wrapText="1"/>
    </xf>
    <xf numFmtId="2" fontId="35" fillId="3" borderId="5" xfId="0" applyNumberFormat="1" applyFont="1" applyFill="1" applyBorder="1" applyAlignment="1">
      <alignment horizontal="center" vertical="center" wrapText="1"/>
    </xf>
    <xf numFmtId="10" fontId="35" fillId="3" borderId="1" xfId="0" applyNumberFormat="1" applyFont="1" applyFill="1" applyBorder="1" applyAlignment="1">
      <alignment horizontal="center" vertical="center" wrapText="1"/>
    </xf>
    <xf numFmtId="10" fontId="35" fillId="3" borderId="9" xfId="0" applyNumberFormat="1" applyFont="1" applyFill="1" applyBorder="1" applyAlignment="1">
      <alignment horizontal="center" vertical="center" wrapText="1"/>
    </xf>
    <xf numFmtId="0" fontId="35" fillId="0" borderId="18" xfId="0" applyFont="1" applyBorder="1"/>
    <xf numFmtId="0" fontId="35" fillId="0" borderId="20" xfId="0" applyFont="1" applyFill="1" applyBorder="1" applyAlignment="1">
      <alignment horizontal="left" vertical="center" wrapText="1"/>
    </xf>
    <xf numFmtId="0" fontId="35" fillId="0" borderId="19" xfId="0" applyFont="1" applyFill="1" applyBorder="1" applyAlignment="1">
      <alignment horizontal="left" vertical="center" wrapText="1"/>
    </xf>
    <xf numFmtId="0" fontId="35" fillId="0" borderId="36" xfId="0" applyFont="1" applyFill="1" applyBorder="1" applyAlignment="1">
      <alignment horizontal="left" vertical="center" wrapText="1"/>
    </xf>
    <xf numFmtId="2" fontId="35" fillId="3" borderId="36" xfId="0" applyNumberFormat="1" applyFont="1" applyFill="1" applyBorder="1" applyAlignment="1">
      <alignment horizontal="center" vertical="center" wrapText="1"/>
    </xf>
    <xf numFmtId="2" fontId="35" fillId="3" borderId="18" xfId="0" applyNumberFormat="1" applyFont="1" applyFill="1" applyBorder="1" applyAlignment="1">
      <alignment horizontal="center" vertical="center" wrapText="1"/>
    </xf>
    <xf numFmtId="10" fontId="35" fillId="3" borderId="18" xfId="0" applyNumberFormat="1" applyFont="1" applyFill="1" applyBorder="1" applyAlignment="1">
      <alignment horizontal="center" vertical="center" wrapText="1"/>
    </xf>
    <xf numFmtId="10" fontId="35" fillId="3" borderId="21" xfId="0" applyNumberFormat="1" applyFont="1" applyFill="1" applyBorder="1" applyAlignment="1">
      <alignment horizontal="center" vertical="center" wrapText="1"/>
    </xf>
    <xf numFmtId="2" fontId="35" fillId="0" borderId="0" xfId="0" applyNumberFormat="1" applyFont="1" applyBorder="1" applyAlignment="1">
      <alignment horizontal="center" vertical="center" wrapText="1"/>
    </xf>
    <xf numFmtId="10" fontId="35" fillId="2" borderId="0" xfId="0" applyNumberFormat="1" applyFont="1" applyFill="1" applyBorder="1" applyAlignment="1">
      <alignment horizontal="center" vertical="center" wrapText="1"/>
    </xf>
    <xf numFmtId="0" fontId="35" fillId="0" borderId="0" xfId="0" applyFont="1" applyFill="1"/>
    <xf numFmtId="0" fontId="16" fillId="0" borderId="0" xfId="0" applyFont="1" applyFill="1" applyBorder="1" applyAlignment="1">
      <alignment vertical="center" wrapText="1"/>
    </xf>
    <xf numFmtId="0" fontId="35" fillId="0" borderId="0" xfId="0" applyFont="1" applyAlignment="1">
      <alignment horizontal="center" vertical="center" wrapText="1"/>
    </xf>
    <xf numFmtId="0" fontId="35" fillId="0" borderId="54" xfId="0" applyFont="1" applyBorder="1" applyAlignment="1">
      <alignment vertical="center" wrapText="1"/>
    </xf>
    <xf numFmtId="0" fontId="35" fillId="0" borderId="56" xfId="0" applyFont="1" applyBorder="1" applyAlignment="1">
      <alignment vertical="center" wrapText="1"/>
    </xf>
    <xf numFmtId="0" fontId="28" fillId="0" borderId="57" xfId="0" applyFont="1" applyBorder="1" applyAlignment="1">
      <alignment horizontal="center" vertical="center" wrapText="1"/>
    </xf>
    <xf numFmtId="0" fontId="35" fillId="0" borderId="57" xfId="0" applyFont="1" applyBorder="1" applyAlignment="1">
      <alignment horizontal="center" vertical="center" wrapText="1"/>
    </xf>
    <xf numFmtId="0" fontId="35" fillId="0" borderId="56" xfId="0" applyFont="1" applyBorder="1" applyAlignment="1">
      <alignment horizontal="center" vertical="center" wrapText="1"/>
    </xf>
    <xf numFmtId="9" fontId="35" fillId="0" borderId="57" xfId="0" applyNumberFormat="1" applyFont="1" applyBorder="1" applyAlignment="1">
      <alignment horizontal="center" vertical="center" wrapText="1"/>
    </xf>
    <xf numFmtId="0" fontId="35" fillId="0" borderId="0" xfId="0" applyFont="1" applyAlignment="1">
      <alignment horizontal="justify" vertical="center" wrapText="1"/>
    </xf>
    <xf numFmtId="0" fontId="35" fillId="0" borderId="55" xfId="0" applyFont="1" applyBorder="1" applyAlignment="1">
      <alignment vertical="center" wrapText="1"/>
    </xf>
    <xf numFmtId="49" fontId="35" fillId="17" borderId="25" xfId="0" applyNumberFormat="1" applyFont="1" applyFill="1" applyBorder="1" applyAlignment="1">
      <alignment horizontal="center" vertical="center" wrapText="1"/>
    </xf>
    <xf numFmtId="49" fontId="35" fillId="17" borderId="26" xfId="0" applyNumberFormat="1" applyFont="1" applyFill="1" applyBorder="1" applyAlignment="1">
      <alignment horizontal="center" vertical="center" wrapText="1"/>
    </xf>
    <xf numFmtId="0" fontId="16" fillId="3" borderId="54" xfId="0" applyFont="1" applyFill="1" applyBorder="1" applyAlignment="1">
      <alignment horizontal="center" vertical="center" wrapText="1"/>
    </xf>
    <xf numFmtId="0" fontId="16" fillId="3" borderId="55" xfId="0" applyFont="1" applyFill="1" applyBorder="1" applyAlignment="1">
      <alignment horizontal="center" vertical="center" wrapText="1"/>
    </xf>
    <xf numFmtId="0" fontId="35" fillId="0" borderId="55" xfId="0" applyFont="1" applyBorder="1" applyAlignment="1">
      <alignment horizontal="center" vertical="center" wrapText="1"/>
    </xf>
    <xf numFmtId="9" fontId="35" fillId="0" borderId="55" xfId="0" applyNumberFormat="1" applyFont="1" applyBorder="1" applyAlignment="1">
      <alignment horizontal="center" vertical="center" wrapText="1"/>
    </xf>
    <xf numFmtId="0" fontId="35" fillId="0" borderId="0" xfId="0" applyFont="1" applyAlignment="1">
      <alignment horizontal="left" vertical="center" wrapText="1"/>
    </xf>
    <xf numFmtId="0" fontId="16" fillId="0" borderId="59" xfId="0" applyFont="1" applyBorder="1" applyAlignment="1">
      <alignment horizontal="center" vertical="center" wrapText="1"/>
    </xf>
    <xf numFmtId="0" fontId="35" fillId="0" borderId="59" xfId="0" applyFont="1" applyBorder="1" applyAlignment="1">
      <alignment horizontal="center" vertical="center" wrapText="1"/>
    </xf>
    <xf numFmtId="0" fontId="16" fillId="3" borderId="28" xfId="0" applyFont="1" applyFill="1" applyBorder="1" applyAlignment="1">
      <alignment horizontal="center" vertical="center" wrapText="1"/>
    </xf>
    <xf numFmtId="0" fontId="23" fillId="0" borderId="0" xfId="0" applyFont="1" applyAlignment="1">
      <alignment vertical="center" wrapText="1"/>
    </xf>
    <xf numFmtId="10" fontId="23" fillId="0" borderId="0" xfId="1" applyNumberFormat="1" applyFont="1" applyAlignment="1">
      <alignment vertical="center" wrapText="1"/>
    </xf>
    <xf numFmtId="0" fontId="22" fillId="0" borderId="0" xfId="0" applyFont="1" applyAlignment="1">
      <alignment vertical="center" wrapText="1"/>
    </xf>
    <xf numFmtId="10" fontId="22" fillId="0" borderId="0" xfId="1" applyNumberFormat="1" applyFont="1" applyAlignment="1">
      <alignment vertical="center" wrapText="1"/>
    </xf>
    <xf numFmtId="0" fontId="54" fillId="0" borderId="0" xfId="0" applyFont="1" applyAlignment="1">
      <alignment vertical="center" wrapText="1"/>
    </xf>
    <xf numFmtId="10" fontId="54" fillId="0" borderId="0" xfId="1" applyNumberFormat="1" applyFont="1" applyAlignment="1">
      <alignment vertical="center" wrapText="1"/>
    </xf>
    <xf numFmtId="0" fontId="16" fillId="3" borderId="28" xfId="0" applyFont="1" applyFill="1" applyBorder="1" applyAlignment="1">
      <alignment horizontal="center" vertical="center" wrapText="1"/>
    </xf>
    <xf numFmtId="0" fontId="15" fillId="0" borderId="0" xfId="0" applyFont="1" applyAlignment="1">
      <alignment wrapText="1"/>
    </xf>
    <xf numFmtId="0" fontId="17" fillId="11" borderId="43" xfId="0" applyFont="1" applyFill="1" applyBorder="1" applyAlignment="1">
      <alignment horizontal="center" vertical="center" wrapText="1"/>
    </xf>
    <xf numFmtId="0" fontId="15" fillId="0" borderId="36" xfId="0" applyFont="1" applyBorder="1" applyAlignment="1">
      <alignment horizontal="center" vertical="center" wrapText="1"/>
    </xf>
    <xf numFmtId="0" fontId="15" fillId="2" borderId="1" xfId="0" applyFont="1" applyFill="1" applyBorder="1" applyAlignment="1">
      <alignment horizontal="center" vertical="center" wrapText="1"/>
    </xf>
    <xf numFmtId="0" fontId="15" fillId="25" borderId="1" xfId="0" applyFont="1" applyFill="1" applyBorder="1" applyAlignment="1">
      <alignment horizontal="center" vertical="center" wrapText="1"/>
    </xf>
    <xf numFmtId="2" fontId="15" fillId="0" borderId="1" xfId="0" applyNumberFormat="1" applyFont="1" applyBorder="1" applyAlignment="1">
      <alignment horizontal="center" vertical="center" wrapText="1"/>
    </xf>
    <xf numFmtId="2" fontId="15" fillId="0" borderId="1" xfId="1" applyNumberFormat="1" applyFont="1" applyBorder="1" applyAlignment="1">
      <alignment horizontal="center" vertical="center" wrapText="1"/>
    </xf>
    <xf numFmtId="10" fontId="15" fillId="0" borderId="1" xfId="0" applyNumberFormat="1" applyFont="1" applyBorder="1" applyAlignment="1">
      <alignment horizontal="center" vertical="center" wrapText="1"/>
    </xf>
    <xf numFmtId="10" fontId="15" fillId="0" borderId="9" xfId="0" applyNumberFormat="1" applyFont="1" applyBorder="1" applyAlignment="1">
      <alignment horizontal="center" vertical="center" wrapText="1"/>
    </xf>
    <xf numFmtId="0" fontId="15" fillId="0" borderId="1" xfId="0" applyFont="1" applyFill="1" applyBorder="1" applyAlignment="1">
      <alignment horizontal="center" vertical="center" wrapText="1"/>
    </xf>
    <xf numFmtId="0" fontId="15" fillId="0" borderId="9" xfId="0" applyFont="1" applyBorder="1" applyAlignment="1">
      <alignment horizontal="center" vertical="center" wrapText="1"/>
    </xf>
    <xf numFmtId="0" fontId="15" fillId="8" borderId="1" xfId="0" applyFont="1" applyFill="1" applyBorder="1" applyAlignment="1">
      <alignment horizontal="center" vertical="center" wrapText="1"/>
    </xf>
    <xf numFmtId="10" fontId="15" fillId="26" borderId="1" xfId="0" applyNumberFormat="1" applyFont="1" applyFill="1" applyBorder="1" applyAlignment="1">
      <alignment horizontal="center" vertical="center" wrapText="1"/>
    </xf>
    <xf numFmtId="2" fontId="15" fillId="0" borderId="1" xfId="0" applyNumberFormat="1" applyFont="1" applyFill="1" applyBorder="1" applyAlignment="1">
      <alignment horizontal="center" vertical="center" wrapText="1"/>
    </xf>
    <xf numFmtId="2" fontId="15" fillId="2" borderId="1" xfId="0" applyNumberFormat="1" applyFont="1" applyFill="1" applyBorder="1" applyAlignment="1">
      <alignment horizontal="center" vertical="center" wrapText="1"/>
    </xf>
    <xf numFmtId="0" fontId="15" fillId="0" borderId="18" xfId="0" applyFont="1" applyBorder="1" applyAlignment="1">
      <alignment horizontal="center" vertical="center" wrapText="1"/>
    </xf>
    <xf numFmtId="0" fontId="15" fillId="8" borderId="18" xfId="0" applyFont="1" applyFill="1" applyBorder="1" applyAlignment="1">
      <alignment horizontal="center" vertical="center" wrapText="1"/>
    </xf>
    <xf numFmtId="2" fontId="15" fillId="0" borderId="18" xfId="0" applyNumberFormat="1" applyFont="1" applyBorder="1" applyAlignment="1">
      <alignment horizontal="center" vertical="center" wrapText="1"/>
    </xf>
    <xf numFmtId="10" fontId="15" fillId="0" borderId="18" xfId="0" applyNumberFormat="1" applyFont="1" applyBorder="1" applyAlignment="1">
      <alignment horizontal="center" vertical="center" wrapText="1"/>
    </xf>
    <xf numFmtId="10" fontId="15" fillId="0" borderId="21" xfId="0" applyNumberFormat="1" applyFont="1" applyBorder="1" applyAlignment="1">
      <alignment horizontal="center" vertical="center" wrapText="1"/>
    </xf>
    <xf numFmtId="2" fontId="15" fillId="0" borderId="0" xfId="0" applyNumberFormat="1" applyFont="1" applyBorder="1" applyAlignment="1">
      <alignment horizontal="center" vertical="center" wrapText="1"/>
    </xf>
    <xf numFmtId="10" fontId="15" fillId="0" borderId="0" xfId="0" applyNumberFormat="1" applyFont="1" applyBorder="1" applyAlignment="1">
      <alignment horizontal="center" vertical="center" wrapText="1"/>
    </xf>
    <xf numFmtId="2" fontId="56" fillId="0" borderId="0" xfId="0" applyNumberFormat="1" applyFont="1" applyBorder="1" applyAlignment="1">
      <alignment horizontal="center" vertical="center" wrapText="1"/>
    </xf>
    <xf numFmtId="0" fontId="56" fillId="0" borderId="0" xfId="0" applyFont="1" applyAlignment="1">
      <alignment wrapText="1"/>
    </xf>
    <xf numFmtId="0" fontId="25" fillId="21" borderId="33" xfId="0" applyFont="1" applyFill="1" applyBorder="1" applyAlignment="1">
      <alignment horizontal="center" vertical="center" wrapText="1"/>
    </xf>
    <xf numFmtId="10" fontId="56" fillId="0" borderId="0" xfId="0" applyNumberFormat="1" applyFont="1" applyBorder="1" applyAlignment="1">
      <alignment horizontal="center" vertical="center" wrapText="1"/>
    </xf>
    <xf numFmtId="0" fontId="56" fillId="0" borderId="0" xfId="0" applyFont="1" applyBorder="1" applyAlignment="1">
      <alignment wrapText="1"/>
    </xf>
    <xf numFmtId="0" fontId="15" fillId="0" borderId="33" xfId="0" applyFont="1" applyBorder="1" applyAlignment="1">
      <alignment wrapText="1"/>
    </xf>
    <xf numFmtId="0" fontId="15" fillId="0" borderId="69" xfId="0" applyFont="1" applyBorder="1" applyAlignment="1">
      <alignment wrapText="1"/>
    </xf>
    <xf numFmtId="2" fontId="15" fillId="0" borderId="70" xfId="0" applyNumberFormat="1" applyFont="1" applyBorder="1" applyAlignment="1">
      <alignment wrapText="1"/>
    </xf>
    <xf numFmtId="0" fontId="15" fillId="0" borderId="0" xfId="0" applyFont="1" applyFill="1" applyBorder="1" applyAlignment="1">
      <alignment wrapText="1"/>
    </xf>
    <xf numFmtId="0" fontId="15" fillId="0" borderId="33" xfId="0" applyFont="1" applyFill="1" applyBorder="1" applyAlignment="1">
      <alignment wrapText="1"/>
    </xf>
    <xf numFmtId="0" fontId="15" fillId="0" borderId="32" xfId="0" applyFont="1" applyFill="1" applyBorder="1" applyAlignment="1">
      <alignment wrapText="1"/>
    </xf>
    <xf numFmtId="0" fontId="15" fillId="0" borderId="8" xfId="0" applyFont="1" applyBorder="1" applyAlignment="1">
      <alignment wrapText="1"/>
    </xf>
    <xf numFmtId="0" fontId="15" fillId="0" borderId="11" xfId="0" applyFont="1" applyBorder="1" applyAlignment="1">
      <alignment wrapText="1"/>
    </xf>
    <xf numFmtId="2" fontId="15" fillId="0" borderId="38" xfId="0" applyNumberFormat="1" applyFont="1" applyBorder="1" applyAlignment="1">
      <alignment wrapText="1"/>
    </xf>
    <xf numFmtId="0" fontId="15" fillId="0" borderId="8" xfId="0" applyFont="1" applyFill="1" applyBorder="1" applyAlignment="1">
      <alignment wrapText="1"/>
    </xf>
    <xf numFmtId="0" fontId="15" fillId="0" borderId="9" xfId="0" applyFont="1" applyFill="1" applyBorder="1" applyAlignment="1">
      <alignment wrapText="1"/>
    </xf>
    <xf numFmtId="0" fontId="15" fillId="0" borderId="71" xfId="0" applyFont="1" applyBorder="1" applyAlignment="1">
      <alignment wrapText="1"/>
    </xf>
    <xf numFmtId="2" fontId="15" fillId="0" borderId="72" xfId="0" applyNumberFormat="1" applyFont="1" applyBorder="1" applyAlignment="1">
      <alignment wrapText="1"/>
    </xf>
    <xf numFmtId="0" fontId="15" fillId="0" borderId="19" xfId="0" applyFont="1" applyFill="1" applyBorder="1" applyAlignment="1">
      <alignment wrapText="1"/>
    </xf>
    <xf numFmtId="0" fontId="15" fillId="0" borderId="21" xfId="0" applyFont="1" applyFill="1" applyBorder="1" applyAlignment="1">
      <alignment wrapText="1"/>
    </xf>
    <xf numFmtId="0" fontId="17" fillId="6" borderId="19" xfId="0" applyFont="1" applyFill="1" applyBorder="1" applyAlignment="1">
      <alignment wrapText="1"/>
    </xf>
    <xf numFmtId="0" fontId="17" fillId="6" borderId="73" xfId="0" applyFont="1" applyFill="1" applyBorder="1" applyAlignment="1">
      <alignment wrapText="1"/>
    </xf>
    <xf numFmtId="2" fontId="15" fillId="6" borderId="3" xfId="0" applyNumberFormat="1" applyFont="1" applyFill="1" applyBorder="1" applyAlignment="1">
      <alignment wrapText="1"/>
    </xf>
    <xf numFmtId="0" fontId="17" fillId="0" borderId="0" xfId="0" applyFont="1" applyFill="1" applyBorder="1" applyAlignment="1">
      <alignment wrapText="1"/>
    </xf>
    <xf numFmtId="0" fontId="15" fillId="0" borderId="58" xfId="0" applyFont="1" applyBorder="1" applyAlignment="1">
      <alignment horizontal="center" vertical="center" wrapText="1"/>
    </xf>
    <xf numFmtId="0" fontId="15" fillId="0" borderId="41" xfId="0" applyFont="1" applyBorder="1" applyAlignment="1">
      <alignment horizontal="center" vertical="center" wrapText="1"/>
    </xf>
    <xf numFmtId="0" fontId="15" fillId="2" borderId="40" xfId="0" applyFont="1" applyFill="1" applyBorder="1" applyAlignment="1">
      <alignment horizontal="center" vertical="center" wrapText="1"/>
    </xf>
    <xf numFmtId="0" fontId="15" fillId="25" borderId="40" xfId="0" applyFont="1" applyFill="1" applyBorder="1" applyAlignment="1">
      <alignment horizontal="center" vertical="center" wrapText="1"/>
    </xf>
    <xf numFmtId="0" fontId="15" fillId="0" borderId="40" xfId="0" applyFont="1" applyBorder="1" applyAlignment="1">
      <alignment horizontal="center" vertical="center" wrapText="1"/>
    </xf>
    <xf numFmtId="2" fontId="15" fillId="2" borderId="40" xfId="0" applyNumberFormat="1" applyFont="1" applyFill="1" applyBorder="1" applyAlignment="1">
      <alignment horizontal="center" vertical="center" wrapText="1"/>
    </xf>
    <xf numFmtId="10" fontId="15" fillId="2" borderId="40" xfId="0" applyNumberFormat="1" applyFont="1" applyFill="1" applyBorder="1" applyAlignment="1">
      <alignment horizontal="center" vertical="center" wrapText="1"/>
    </xf>
    <xf numFmtId="10" fontId="15" fillId="0" borderId="40" xfId="0" applyNumberFormat="1" applyFont="1" applyBorder="1" applyAlignment="1">
      <alignment horizontal="center" vertical="center" wrapText="1"/>
    </xf>
    <xf numFmtId="0" fontId="15" fillId="0" borderId="27" xfId="0" applyFont="1" applyBorder="1" applyAlignment="1">
      <alignment horizontal="center" vertical="center" wrapText="1"/>
    </xf>
    <xf numFmtId="0" fontId="15" fillId="0" borderId="28" xfId="0" applyFont="1" applyBorder="1" applyAlignment="1">
      <alignment horizontal="center" vertical="center" wrapText="1"/>
    </xf>
    <xf numFmtId="0" fontId="15" fillId="2" borderId="28" xfId="0" applyFont="1" applyFill="1" applyBorder="1" applyAlignment="1">
      <alignment horizontal="center" vertical="center" wrapText="1"/>
    </xf>
    <xf numFmtId="0" fontId="15" fillId="25" borderId="28" xfId="0" applyFont="1" applyFill="1" applyBorder="1" applyAlignment="1">
      <alignment horizontal="center" vertical="center" wrapText="1"/>
    </xf>
    <xf numFmtId="2" fontId="15" fillId="0" borderId="28" xfId="0" applyNumberFormat="1" applyFont="1" applyBorder="1" applyAlignment="1">
      <alignment horizontal="center" vertical="center" wrapText="1"/>
    </xf>
    <xf numFmtId="2" fontId="15" fillId="0" borderId="28" xfId="1" applyNumberFormat="1" applyFont="1" applyBorder="1" applyAlignment="1">
      <alignment horizontal="center" vertical="center" wrapText="1"/>
    </xf>
    <xf numFmtId="10" fontId="15" fillId="0" borderId="28" xfId="0" applyNumberFormat="1" applyFont="1" applyBorder="1" applyAlignment="1">
      <alignment horizontal="center" vertical="center" wrapText="1"/>
    </xf>
    <xf numFmtId="10" fontId="15" fillId="0" borderId="32" xfId="0" applyNumberFormat="1" applyFont="1" applyBorder="1" applyAlignment="1">
      <alignment horizontal="center" vertical="center" wrapText="1"/>
    </xf>
    <xf numFmtId="0" fontId="15" fillId="0" borderId="35" xfId="0" applyFont="1" applyBorder="1" applyAlignment="1">
      <alignment horizontal="center" vertical="center" wrapText="1"/>
    </xf>
    <xf numFmtId="0" fontId="15" fillId="0" borderId="5" xfId="0" applyFont="1" applyBorder="1" applyAlignment="1">
      <alignment horizontal="center" vertical="center" wrapText="1"/>
    </xf>
    <xf numFmtId="0" fontId="15" fillId="0" borderId="17" xfId="0" applyFont="1" applyBorder="1" applyAlignment="1">
      <alignment horizontal="center" vertical="center" wrapText="1"/>
    </xf>
    <xf numFmtId="0" fontId="15" fillId="0" borderId="2" xfId="0" applyFont="1" applyFill="1" applyBorder="1" applyAlignment="1">
      <alignment horizontal="center" vertical="center" wrapText="1"/>
    </xf>
    <xf numFmtId="0" fontId="15" fillId="25" borderId="2" xfId="0" applyFont="1" applyFill="1" applyBorder="1" applyAlignment="1">
      <alignment horizontal="center" vertical="center" wrapText="1"/>
    </xf>
    <xf numFmtId="0" fontId="15" fillId="2" borderId="2" xfId="0" applyFont="1" applyFill="1" applyBorder="1" applyAlignment="1">
      <alignment horizontal="center" vertical="center" wrapText="1"/>
    </xf>
    <xf numFmtId="2" fontId="15" fillId="0" borderId="2" xfId="0" applyNumberFormat="1" applyFont="1" applyBorder="1" applyAlignment="1">
      <alignment horizontal="center" vertical="center" wrapText="1"/>
    </xf>
    <xf numFmtId="2" fontId="15" fillId="0" borderId="2" xfId="1" applyNumberFormat="1" applyFont="1" applyBorder="1" applyAlignment="1">
      <alignment horizontal="center" vertical="center" wrapText="1"/>
    </xf>
    <xf numFmtId="10" fontId="15" fillId="0" borderId="2" xfId="0" applyNumberFormat="1" applyFont="1" applyBorder="1" applyAlignment="1">
      <alignment horizontal="center" vertical="center" wrapText="1"/>
    </xf>
    <xf numFmtId="10" fontId="15" fillId="0" borderId="14" xfId="0" applyNumberFormat="1" applyFont="1" applyBorder="1" applyAlignment="1">
      <alignment horizontal="center" vertical="center" wrapText="1"/>
    </xf>
    <xf numFmtId="2" fontId="15" fillId="0" borderId="28" xfId="0" applyNumberFormat="1" applyFont="1" applyFill="1" applyBorder="1" applyAlignment="1">
      <alignment horizontal="center" vertical="center" wrapText="1"/>
    </xf>
    <xf numFmtId="0" fontId="15" fillId="0" borderId="32" xfId="0" applyFont="1" applyBorder="1" applyAlignment="1">
      <alignment horizontal="center" vertical="center" wrapText="1"/>
    </xf>
    <xf numFmtId="0" fontId="15" fillId="0" borderId="21" xfId="0" applyFont="1" applyBorder="1" applyAlignment="1">
      <alignment horizontal="center" vertical="center" wrapText="1"/>
    </xf>
    <xf numFmtId="2" fontId="15" fillId="0" borderId="2" xfId="0" applyNumberFormat="1" applyFont="1" applyFill="1" applyBorder="1" applyAlignment="1">
      <alignment horizontal="center" vertical="center" wrapText="1"/>
    </xf>
    <xf numFmtId="0" fontId="15" fillId="0" borderId="14" xfId="0" applyFont="1" applyBorder="1" applyAlignment="1">
      <alignment horizontal="center" vertical="center" wrapText="1"/>
    </xf>
    <xf numFmtId="2" fontId="15" fillId="2" borderId="28" xfId="0" applyNumberFormat="1" applyFont="1" applyFill="1" applyBorder="1" applyAlignment="1">
      <alignment horizontal="center" vertical="center" wrapText="1"/>
    </xf>
    <xf numFmtId="0" fontId="15" fillId="0" borderId="40" xfId="0" applyFont="1" applyFill="1" applyBorder="1" applyAlignment="1">
      <alignment horizontal="center" vertical="center" wrapText="1"/>
    </xf>
    <xf numFmtId="2" fontId="15" fillId="0" borderId="40" xfId="0" applyNumberFormat="1" applyFont="1" applyBorder="1" applyAlignment="1">
      <alignment horizontal="center" vertical="center" wrapText="1"/>
    </xf>
    <xf numFmtId="2" fontId="15" fillId="0" borderId="40" xfId="1" applyNumberFormat="1" applyFont="1" applyBorder="1" applyAlignment="1">
      <alignment horizontal="center" vertical="center" wrapText="1"/>
    </xf>
    <xf numFmtId="10" fontId="15" fillId="0" borderId="27" xfId="0" applyNumberFormat="1" applyFont="1" applyBorder="1" applyAlignment="1">
      <alignment horizontal="center" vertical="center" wrapText="1"/>
    </xf>
    <xf numFmtId="0" fontId="15" fillId="0" borderId="28" xfId="0" applyFont="1" applyFill="1" applyBorder="1" applyAlignment="1">
      <alignment horizontal="center" vertical="center" wrapText="1"/>
    </xf>
    <xf numFmtId="10" fontId="15" fillId="2" borderId="28" xfId="0" applyNumberFormat="1" applyFont="1" applyFill="1" applyBorder="1" applyAlignment="1">
      <alignment horizontal="center" vertical="center" wrapText="1"/>
    </xf>
    <xf numFmtId="0" fontId="15" fillId="0" borderId="75" xfId="0" applyFont="1" applyBorder="1" applyAlignment="1">
      <alignment horizontal="center" vertical="center" wrapText="1"/>
    </xf>
    <xf numFmtId="0" fontId="15" fillId="0" borderId="30" xfId="0" applyFont="1" applyBorder="1" applyAlignment="1">
      <alignment horizontal="center" vertical="center" wrapText="1"/>
    </xf>
    <xf numFmtId="2" fontId="15" fillId="2" borderId="2" xfId="0" applyNumberFormat="1" applyFont="1" applyFill="1" applyBorder="1" applyAlignment="1">
      <alignment horizontal="center" vertical="center" wrapText="1"/>
    </xf>
    <xf numFmtId="0" fontId="17" fillId="14" borderId="19" xfId="0" applyFont="1" applyFill="1" applyBorder="1" applyAlignment="1">
      <alignment horizontal="center" vertical="center" wrapText="1"/>
    </xf>
    <xf numFmtId="0" fontId="15" fillId="14" borderId="28" xfId="0" applyFont="1" applyFill="1" applyBorder="1" applyAlignment="1">
      <alignment horizontal="center" vertical="center" wrapText="1"/>
    </xf>
    <xf numFmtId="0" fontId="15" fillId="14" borderId="1" xfId="0" applyFont="1" applyFill="1" applyBorder="1" applyAlignment="1">
      <alignment horizontal="center" vertical="center" wrapText="1"/>
    </xf>
    <xf numFmtId="0" fontId="15" fillId="14" borderId="2" xfId="0" applyFont="1" applyFill="1" applyBorder="1" applyAlignment="1">
      <alignment horizontal="center" vertical="center" wrapText="1"/>
    </xf>
    <xf numFmtId="0" fontId="17" fillId="8" borderId="8" xfId="0" applyFont="1" applyFill="1" applyBorder="1" applyAlignment="1">
      <alignment horizontal="center" vertical="center" wrapText="1"/>
    </xf>
    <xf numFmtId="0" fontId="17" fillId="25" borderId="8" xfId="0" applyFont="1" applyFill="1" applyBorder="1" applyAlignment="1">
      <alignment horizontal="center" vertical="center" wrapText="1"/>
    </xf>
    <xf numFmtId="0" fontId="17" fillId="24" borderId="8" xfId="0" applyFont="1" applyFill="1" applyBorder="1" applyAlignment="1">
      <alignment horizontal="center" vertical="center" wrapText="1"/>
    </xf>
    <xf numFmtId="0" fontId="0" fillId="0" borderId="0" xfId="0" applyBorder="1" applyAlignment="1">
      <alignment horizontal="center"/>
    </xf>
    <xf numFmtId="0" fontId="0" fillId="2" borderId="0" xfId="0" applyFont="1" applyFill="1" applyBorder="1" applyAlignment="1">
      <alignment horizontal="center"/>
    </xf>
    <xf numFmtId="0" fontId="12" fillId="2" borderId="4" xfId="2" applyFont="1" applyFill="1" applyBorder="1" applyAlignment="1">
      <alignment horizontal="center"/>
    </xf>
    <xf numFmtId="0" fontId="12" fillId="2" borderId="11" xfId="2" applyFont="1" applyFill="1" applyBorder="1" applyAlignment="1">
      <alignment horizontal="center"/>
    </xf>
    <xf numFmtId="0" fontId="12" fillId="2" borderId="5" xfId="2" applyFont="1" applyFill="1" applyBorder="1" applyAlignment="1">
      <alignment horizontal="center"/>
    </xf>
    <xf numFmtId="0" fontId="12" fillId="2" borderId="1" xfId="2" applyFont="1" applyFill="1" applyBorder="1" applyAlignment="1">
      <alignment horizontal="center"/>
    </xf>
    <xf numFmtId="0" fontId="5" fillId="2" borderId="1" xfId="0" applyFont="1" applyFill="1" applyBorder="1" applyAlignment="1">
      <alignment horizontal="center"/>
    </xf>
    <xf numFmtId="0" fontId="12" fillId="0" borderId="1" xfId="2" applyFont="1" applyBorder="1" applyAlignment="1">
      <alignment horizontal="center"/>
    </xf>
    <xf numFmtId="0" fontId="4" fillId="2" borderId="10" xfId="0" applyFont="1" applyFill="1" applyBorder="1" applyAlignment="1">
      <alignment horizontal="center" wrapText="1"/>
    </xf>
    <xf numFmtId="0" fontId="4" fillId="2" borderId="0" xfId="0" applyFont="1" applyFill="1" applyBorder="1" applyAlignment="1">
      <alignment horizontal="center" wrapText="1"/>
    </xf>
    <xf numFmtId="49" fontId="42" fillId="0" borderId="0" xfId="0" applyNumberFormat="1" applyFont="1" applyAlignment="1">
      <alignment horizontal="center" vertical="center" wrapText="1"/>
    </xf>
    <xf numFmtId="49" fontId="35" fillId="2" borderId="2" xfId="0" applyNumberFormat="1" applyFont="1" applyFill="1" applyBorder="1" applyAlignment="1">
      <alignment horizontal="center" vertical="center" wrapText="1"/>
    </xf>
    <xf numFmtId="49" fontId="35" fillId="2" borderId="15" xfId="0" applyNumberFormat="1" applyFont="1" applyFill="1" applyBorder="1" applyAlignment="1">
      <alignment horizontal="center" vertical="center" wrapText="1"/>
    </xf>
    <xf numFmtId="0" fontId="41" fillId="5" borderId="6" xfId="0" applyFont="1" applyFill="1" applyBorder="1" applyAlignment="1">
      <alignment horizontal="center" vertical="center"/>
    </xf>
    <xf numFmtId="0" fontId="41" fillId="5" borderId="7" xfId="0" applyFont="1" applyFill="1" applyBorder="1" applyAlignment="1">
      <alignment horizontal="center" vertical="center"/>
    </xf>
    <xf numFmtId="0" fontId="41" fillId="5" borderId="3" xfId="0" applyFont="1" applyFill="1" applyBorder="1" applyAlignment="1">
      <alignment horizontal="center" vertical="center"/>
    </xf>
    <xf numFmtId="49" fontId="35" fillId="2" borderId="1" xfId="0" applyNumberFormat="1" applyFont="1" applyFill="1" applyBorder="1" applyAlignment="1">
      <alignment horizontal="center" vertical="center" wrapText="1"/>
    </xf>
    <xf numFmtId="0" fontId="41" fillId="4" borderId="6" xfId="0" applyFont="1" applyFill="1" applyBorder="1" applyAlignment="1">
      <alignment horizontal="center" vertical="center"/>
    </xf>
    <xf numFmtId="0" fontId="41" fillId="4" borderId="7" xfId="0" applyFont="1" applyFill="1" applyBorder="1" applyAlignment="1">
      <alignment horizontal="center" vertical="center"/>
    </xf>
    <xf numFmtId="0" fontId="41" fillId="4" borderId="3" xfId="0" applyFont="1" applyFill="1" applyBorder="1" applyAlignment="1">
      <alignment horizontal="center" vertical="center"/>
    </xf>
    <xf numFmtId="0" fontId="16" fillId="3" borderId="7" xfId="0" applyFont="1" applyFill="1" applyBorder="1" applyAlignment="1">
      <alignment horizontal="center" vertical="center" wrapText="1"/>
    </xf>
    <xf numFmtId="0" fontId="38" fillId="3" borderId="6" xfId="0" applyFont="1" applyFill="1" applyBorder="1" applyAlignment="1">
      <alignment horizontal="center" vertical="center" wrapText="1"/>
    </xf>
    <xf numFmtId="0" fontId="38" fillId="3" borderId="7" xfId="0" applyFont="1" applyFill="1" applyBorder="1" applyAlignment="1">
      <alignment horizontal="center" vertical="center" wrapText="1"/>
    </xf>
    <xf numFmtId="0" fontId="38" fillId="3" borderId="34" xfId="0" applyFont="1" applyFill="1" applyBorder="1" applyAlignment="1">
      <alignment horizontal="center" vertical="center" wrapText="1"/>
    </xf>
    <xf numFmtId="49" fontId="35" fillId="2" borderId="5" xfId="0" applyNumberFormat="1" applyFont="1" applyFill="1" applyBorder="1" applyAlignment="1">
      <alignment horizontal="center" vertical="center" wrapText="1"/>
    </xf>
    <xf numFmtId="49" fontId="35" fillId="2" borderId="36" xfId="0" applyNumberFormat="1" applyFont="1" applyFill="1" applyBorder="1" applyAlignment="1">
      <alignment horizontal="center" vertical="center" wrapText="1"/>
    </xf>
    <xf numFmtId="49" fontId="35" fillId="2" borderId="18" xfId="0" applyNumberFormat="1" applyFont="1" applyFill="1" applyBorder="1" applyAlignment="1">
      <alignment horizontal="center" vertical="center" wrapText="1"/>
    </xf>
    <xf numFmtId="49" fontId="35" fillId="2" borderId="12" xfId="0" applyNumberFormat="1" applyFont="1" applyFill="1" applyBorder="1" applyAlignment="1">
      <alignment horizontal="center" vertical="center" wrapText="1"/>
    </xf>
    <xf numFmtId="0" fontId="35" fillId="2" borderId="2" xfId="0" applyFont="1" applyFill="1" applyBorder="1" applyAlignment="1">
      <alignment horizontal="center" vertical="center" wrapText="1"/>
    </xf>
    <xf numFmtId="0" fontId="35" fillId="2" borderId="15" xfId="0" applyFont="1" applyFill="1" applyBorder="1" applyAlignment="1">
      <alignment horizontal="center" vertical="center" wrapText="1"/>
    </xf>
    <xf numFmtId="0" fontId="35" fillId="2" borderId="12" xfId="0" applyFont="1" applyFill="1" applyBorder="1" applyAlignment="1">
      <alignment horizontal="center" vertical="center" wrapText="1"/>
    </xf>
    <xf numFmtId="0" fontId="35" fillId="2" borderId="1" xfId="0" applyFont="1" applyFill="1" applyBorder="1" applyAlignment="1">
      <alignment horizontal="center" vertical="center" wrapText="1"/>
    </xf>
    <xf numFmtId="0" fontId="16" fillId="3" borderId="25" xfId="0" applyFont="1" applyFill="1" applyBorder="1" applyAlignment="1">
      <alignment horizontal="center" vertical="center" wrapText="1"/>
    </xf>
    <xf numFmtId="0" fontId="16" fillId="3" borderId="34" xfId="0" applyFont="1" applyFill="1" applyBorder="1" applyAlignment="1">
      <alignment horizontal="center" vertical="center" wrapText="1"/>
    </xf>
    <xf numFmtId="0" fontId="16" fillId="3" borderId="26" xfId="0" applyFont="1" applyFill="1" applyBorder="1" applyAlignment="1">
      <alignment horizontal="center" vertical="center" wrapText="1"/>
    </xf>
    <xf numFmtId="49" fontId="35" fillId="0" borderId="1" xfId="0" applyNumberFormat="1" applyFont="1" applyBorder="1" applyAlignment="1">
      <alignment horizontal="center" vertical="center" wrapText="1"/>
    </xf>
    <xf numFmtId="49" fontId="35" fillId="0" borderId="18" xfId="0" applyNumberFormat="1" applyFont="1" applyBorder="1" applyAlignment="1">
      <alignment horizontal="center" vertical="center" wrapText="1"/>
    </xf>
    <xf numFmtId="49" fontId="35" fillId="0" borderId="8" xfId="0" applyNumberFormat="1" applyFont="1" applyBorder="1" applyAlignment="1">
      <alignment horizontal="center" vertical="center" wrapText="1"/>
    </xf>
    <xf numFmtId="49" fontId="35" fillId="0" borderId="19" xfId="0" applyNumberFormat="1" applyFont="1" applyBorder="1" applyAlignment="1">
      <alignment horizontal="center" vertical="center" wrapText="1"/>
    </xf>
    <xf numFmtId="0" fontId="16" fillId="3" borderId="23" xfId="0" applyFont="1" applyFill="1" applyBorder="1" applyAlignment="1">
      <alignment horizontal="center" vertical="center" wrapText="1"/>
    </xf>
    <xf numFmtId="0" fontId="16" fillId="3" borderId="24" xfId="0" applyFont="1" applyFill="1" applyBorder="1" applyAlignment="1">
      <alignment horizontal="center" vertical="center" wrapText="1"/>
    </xf>
    <xf numFmtId="0" fontId="16" fillId="3" borderId="33" xfId="0" applyFont="1" applyFill="1" applyBorder="1" applyAlignment="1">
      <alignment horizontal="center" vertical="center" wrapText="1"/>
    </xf>
    <xf numFmtId="0" fontId="16" fillId="3" borderId="35" xfId="0" applyFont="1" applyFill="1" applyBorder="1" applyAlignment="1">
      <alignment horizontal="center" vertical="center" wrapText="1"/>
    </xf>
    <xf numFmtId="0" fontId="16" fillId="3" borderId="28" xfId="0" applyFont="1" applyFill="1" applyBorder="1" applyAlignment="1">
      <alignment horizontal="center" vertical="center" wrapText="1"/>
    </xf>
    <xf numFmtId="49" fontId="35" fillId="2" borderId="8" xfId="0" applyNumberFormat="1" applyFont="1" applyFill="1" applyBorder="1" applyAlignment="1">
      <alignment horizontal="center" vertical="center" wrapText="1"/>
    </xf>
    <xf numFmtId="49" fontId="35" fillId="2" borderId="19" xfId="0" applyNumberFormat="1" applyFont="1" applyFill="1" applyBorder="1" applyAlignment="1">
      <alignment horizontal="center" vertical="center" wrapText="1"/>
    </xf>
    <xf numFmtId="0" fontId="16" fillId="3" borderId="22" xfId="0" applyFont="1" applyFill="1" applyBorder="1" applyAlignment="1">
      <alignment horizontal="center" vertical="center" wrapText="1"/>
    </xf>
    <xf numFmtId="49" fontId="35" fillId="2" borderId="14" xfId="0" applyNumberFormat="1" applyFont="1" applyFill="1" applyBorder="1" applyAlignment="1">
      <alignment horizontal="center" vertical="center" wrapText="1"/>
    </xf>
    <xf numFmtId="49" fontId="35" fillId="2" borderId="48" xfId="0" applyNumberFormat="1" applyFont="1" applyFill="1" applyBorder="1" applyAlignment="1">
      <alignment horizontal="center" vertical="center" wrapText="1"/>
    </xf>
    <xf numFmtId="0" fontId="16" fillId="3" borderId="6" xfId="0" applyFont="1" applyFill="1" applyBorder="1" applyAlignment="1">
      <alignment horizontal="center" vertical="center" wrapText="1"/>
    </xf>
    <xf numFmtId="164" fontId="35" fillId="2" borderId="2" xfId="0" applyNumberFormat="1" applyFont="1" applyFill="1" applyBorder="1" applyAlignment="1">
      <alignment horizontal="center" vertical="center" wrapText="1"/>
    </xf>
    <xf numFmtId="164" fontId="35" fillId="2" borderId="12" xfId="0" applyNumberFormat="1" applyFont="1" applyFill="1" applyBorder="1" applyAlignment="1">
      <alignment horizontal="center" vertical="center" wrapText="1"/>
    </xf>
    <xf numFmtId="0" fontId="35" fillId="2" borderId="1" xfId="0" applyFont="1" applyFill="1" applyBorder="1" applyAlignment="1">
      <alignment horizontal="center"/>
    </xf>
    <xf numFmtId="0" fontId="41" fillId="4" borderId="22" xfId="0" applyFont="1" applyFill="1" applyBorder="1" applyAlignment="1">
      <alignment horizontal="center" vertical="center"/>
    </xf>
    <xf numFmtId="0" fontId="41" fillId="4" borderId="23" xfId="0" applyFont="1" applyFill="1" applyBorder="1" applyAlignment="1">
      <alignment horizontal="center" vertical="center"/>
    </xf>
    <xf numFmtId="0" fontId="41" fillId="4" borderId="24" xfId="0" applyFont="1" applyFill="1" applyBorder="1" applyAlignment="1">
      <alignment horizontal="center" vertical="center"/>
    </xf>
    <xf numFmtId="0" fontId="41" fillId="2" borderId="0" xfId="0" applyFont="1" applyFill="1" applyBorder="1" applyAlignment="1">
      <alignment horizontal="center"/>
    </xf>
    <xf numFmtId="0" fontId="35" fillId="0" borderId="1" xfId="0" applyFont="1" applyBorder="1" applyAlignment="1">
      <alignment horizontal="center" vertical="center" wrapText="1"/>
    </xf>
    <xf numFmtId="0" fontId="35" fillId="3" borderId="1" xfId="0" applyFont="1" applyFill="1" applyBorder="1" applyAlignment="1">
      <alignment horizontal="center"/>
    </xf>
    <xf numFmtId="0" fontId="41" fillId="5" borderId="22" xfId="0" applyFont="1" applyFill="1" applyBorder="1" applyAlignment="1">
      <alignment horizontal="center" vertical="center"/>
    </xf>
    <xf numFmtId="0" fontId="41" fillId="5" borderId="23" xfId="0" applyFont="1" applyFill="1" applyBorder="1" applyAlignment="1">
      <alignment horizontal="center" vertical="center"/>
    </xf>
    <xf numFmtId="0" fontId="41" fillId="5" borderId="24" xfId="0" applyFont="1" applyFill="1" applyBorder="1" applyAlignment="1">
      <alignment horizontal="center" vertical="center"/>
    </xf>
    <xf numFmtId="164" fontId="35" fillId="2" borderId="1" xfId="0" applyNumberFormat="1" applyFont="1" applyFill="1" applyBorder="1" applyAlignment="1">
      <alignment horizontal="center" vertical="center" wrapText="1"/>
    </xf>
    <xf numFmtId="0" fontId="35" fillId="2" borderId="1" xfId="0" applyFont="1" applyFill="1" applyBorder="1" applyAlignment="1">
      <alignment horizontal="center" vertical="center"/>
    </xf>
    <xf numFmtId="0" fontId="41" fillId="4" borderId="22" xfId="0" applyFont="1" applyFill="1" applyBorder="1" applyAlignment="1">
      <alignment horizontal="center" vertical="center" wrapText="1"/>
    </xf>
    <xf numFmtId="0" fontId="41" fillId="4" borderId="23" xfId="0" applyFont="1" applyFill="1" applyBorder="1" applyAlignment="1">
      <alignment horizontal="center" vertical="center" wrapText="1"/>
    </xf>
    <xf numFmtId="0" fontId="41" fillId="4" borderId="24" xfId="0" applyFont="1" applyFill="1" applyBorder="1" applyAlignment="1">
      <alignment horizontal="center" vertical="center" wrapText="1"/>
    </xf>
    <xf numFmtId="0" fontId="41" fillId="5" borderId="22" xfId="0" applyFont="1" applyFill="1" applyBorder="1" applyAlignment="1">
      <alignment horizontal="center" vertical="center" wrapText="1"/>
    </xf>
    <xf numFmtId="0" fontId="41" fillId="5" borderId="23" xfId="0" applyFont="1" applyFill="1" applyBorder="1" applyAlignment="1">
      <alignment horizontal="center" vertical="center" wrapText="1"/>
    </xf>
    <xf numFmtId="0" fontId="41" fillId="5" borderId="24" xfId="0" applyFont="1" applyFill="1" applyBorder="1" applyAlignment="1">
      <alignment horizontal="center" vertical="center" wrapText="1"/>
    </xf>
    <xf numFmtId="2" fontId="35" fillId="3" borderId="1" xfId="0" applyNumberFormat="1" applyFont="1" applyFill="1" applyBorder="1" applyAlignment="1">
      <alignment horizontal="center" vertical="center" wrapText="1"/>
    </xf>
    <xf numFmtId="2" fontId="35" fillId="3" borderId="9" xfId="0" applyNumberFormat="1" applyFont="1" applyFill="1" applyBorder="1" applyAlignment="1">
      <alignment horizontal="center" vertical="center" wrapText="1"/>
    </xf>
    <xf numFmtId="2" fontId="35" fillId="3" borderId="18" xfId="0" applyNumberFormat="1" applyFont="1" applyFill="1" applyBorder="1" applyAlignment="1">
      <alignment horizontal="center" vertical="center" wrapText="1"/>
    </xf>
    <xf numFmtId="2" fontId="35" fillId="3" borderId="21" xfId="0" applyNumberFormat="1" applyFont="1" applyFill="1" applyBorder="1" applyAlignment="1">
      <alignment horizontal="center" vertical="center" wrapText="1"/>
    </xf>
    <xf numFmtId="0" fontId="35" fillId="2" borderId="8" xfId="0" applyFont="1" applyFill="1" applyBorder="1" applyAlignment="1">
      <alignment horizontal="center" vertical="center" wrapText="1"/>
    </xf>
    <xf numFmtId="0" fontId="35" fillId="0" borderId="8" xfId="0" applyFont="1" applyBorder="1" applyAlignment="1">
      <alignment horizontal="center" vertical="center" wrapText="1"/>
    </xf>
    <xf numFmtId="0" fontId="45" fillId="2" borderId="1" xfId="0" applyFont="1" applyFill="1" applyBorder="1" applyAlignment="1">
      <alignment horizontal="center" vertical="center" wrapText="1"/>
    </xf>
    <xf numFmtId="0" fontId="45" fillId="2" borderId="8" xfId="0" applyFont="1" applyFill="1" applyBorder="1" applyAlignment="1">
      <alignment horizontal="center" vertical="center" wrapText="1"/>
    </xf>
    <xf numFmtId="0" fontId="16" fillId="3" borderId="41" xfId="0" applyFont="1" applyFill="1" applyBorder="1" applyAlignment="1">
      <alignment horizontal="center" vertical="center" wrapText="1"/>
    </xf>
    <xf numFmtId="0" fontId="16" fillId="3" borderId="27" xfId="0" applyFont="1" applyFill="1" applyBorder="1" applyAlignment="1">
      <alignment horizontal="center" vertical="center" wrapText="1"/>
    </xf>
    <xf numFmtId="0" fontId="35" fillId="0" borderId="19" xfId="0" applyFont="1" applyBorder="1" applyAlignment="1">
      <alignment horizontal="center" vertical="center" wrapText="1"/>
    </xf>
    <xf numFmtId="0" fontId="35" fillId="0" borderId="18" xfId="0" applyFont="1" applyBorder="1" applyAlignment="1">
      <alignment horizontal="center" vertical="center" wrapText="1"/>
    </xf>
    <xf numFmtId="0" fontId="16" fillId="3" borderId="39" xfId="0" applyFont="1" applyFill="1" applyBorder="1" applyAlignment="1">
      <alignment horizontal="center" vertical="center" wrapText="1"/>
    </xf>
    <xf numFmtId="0" fontId="41" fillId="5" borderId="6" xfId="0" applyFont="1" applyFill="1" applyBorder="1" applyAlignment="1">
      <alignment horizontal="center"/>
    </xf>
    <xf numFmtId="0" fontId="41" fillId="5" borderId="7" xfId="0" applyFont="1" applyFill="1" applyBorder="1" applyAlignment="1">
      <alignment horizontal="center"/>
    </xf>
    <xf numFmtId="0" fontId="41" fillId="5" borderId="3" xfId="0" applyFont="1" applyFill="1" applyBorder="1" applyAlignment="1">
      <alignment horizontal="center"/>
    </xf>
    <xf numFmtId="0" fontId="41" fillId="4" borderId="6" xfId="0" applyFont="1" applyFill="1" applyBorder="1" applyAlignment="1">
      <alignment horizontal="center"/>
    </xf>
    <xf numFmtId="0" fontId="41" fillId="4" borderId="7" xfId="0" applyFont="1" applyFill="1" applyBorder="1" applyAlignment="1">
      <alignment horizontal="center"/>
    </xf>
    <xf numFmtId="0" fontId="41" fillId="4" borderId="3" xfId="0" applyFont="1" applyFill="1" applyBorder="1" applyAlignment="1">
      <alignment horizontal="center"/>
    </xf>
    <xf numFmtId="0" fontId="35" fillId="3" borderId="1" xfId="0" applyFont="1" applyFill="1" applyBorder="1" applyAlignment="1">
      <alignment horizontal="center" vertical="center"/>
    </xf>
    <xf numFmtId="0" fontId="35" fillId="3" borderId="9" xfId="0" applyFont="1" applyFill="1" applyBorder="1" applyAlignment="1">
      <alignment horizontal="center" vertical="center"/>
    </xf>
    <xf numFmtId="0" fontId="35" fillId="3" borderId="18" xfId="0" applyFont="1" applyFill="1" applyBorder="1" applyAlignment="1">
      <alignment horizontal="center" vertical="center"/>
    </xf>
    <xf numFmtId="0" fontId="35" fillId="3" borderId="21" xfId="0" applyFont="1" applyFill="1" applyBorder="1" applyAlignment="1">
      <alignment horizontal="center" vertical="center"/>
    </xf>
    <xf numFmtId="0" fontId="35" fillId="0" borderId="14" xfId="0" applyFont="1" applyFill="1" applyBorder="1" applyAlignment="1">
      <alignment horizontal="center" vertical="center" wrapText="1"/>
    </xf>
    <xf numFmtId="0" fontId="35" fillId="0" borderId="48" xfId="0" applyFont="1" applyFill="1" applyBorder="1" applyAlignment="1">
      <alignment horizontal="center" vertical="center" wrapText="1"/>
    </xf>
    <xf numFmtId="0" fontId="16" fillId="3" borderId="3" xfId="0" applyFont="1" applyFill="1" applyBorder="1" applyAlignment="1">
      <alignment horizontal="center" vertical="center" wrapText="1"/>
    </xf>
    <xf numFmtId="0" fontId="35" fillId="0" borderId="58" xfId="0" applyFont="1" applyBorder="1" applyAlignment="1">
      <alignment horizontal="center" vertical="center" wrapText="1"/>
    </xf>
    <xf numFmtId="0" fontId="35" fillId="0" borderId="54" xfId="0" applyFont="1" applyBorder="1" applyAlignment="1">
      <alignment horizontal="center" vertical="center" wrapText="1"/>
    </xf>
    <xf numFmtId="0" fontId="35" fillId="0" borderId="58" xfId="0" applyFont="1" applyBorder="1" applyAlignment="1">
      <alignment vertical="center" wrapText="1"/>
    </xf>
    <xf numFmtId="0" fontId="35" fillId="0" borderId="60" xfId="0" applyFont="1" applyBorder="1" applyAlignment="1">
      <alignment vertical="center" wrapText="1"/>
    </xf>
    <xf numFmtId="0" fontId="35" fillId="0" borderId="54" xfId="0" applyFont="1" applyBorder="1" applyAlignment="1">
      <alignment vertical="center" wrapText="1"/>
    </xf>
    <xf numFmtId="0" fontId="35" fillId="0" borderId="60" xfId="0" applyFont="1" applyBorder="1" applyAlignment="1">
      <alignment horizontal="center" vertical="center" wrapText="1"/>
    </xf>
    <xf numFmtId="0" fontId="38" fillId="7" borderId="0" xfId="0" applyFont="1" applyFill="1" applyAlignment="1">
      <alignment horizontal="center" vertical="center" wrapText="1"/>
    </xf>
    <xf numFmtId="49" fontId="35" fillId="17" borderId="53" xfId="0" applyNumberFormat="1" applyFont="1" applyFill="1" applyBorder="1" applyAlignment="1">
      <alignment horizontal="center" vertical="center" wrapText="1"/>
    </xf>
    <xf numFmtId="49" fontId="35" fillId="17" borderId="7" xfId="0" applyNumberFormat="1" applyFont="1" applyFill="1" applyBorder="1" applyAlignment="1">
      <alignment horizontal="center" vertical="center" wrapText="1"/>
    </xf>
    <xf numFmtId="49" fontId="35" fillId="17" borderId="3" xfId="0" applyNumberFormat="1" applyFont="1" applyFill="1" applyBorder="1" applyAlignment="1">
      <alignment horizontal="center" vertical="center" wrapText="1"/>
    </xf>
    <xf numFmtId="0" fontId="17" fillId="0" borderId="19" xfId="0" applyFont="1" applyBorder="1" applyAlignment="1">
      <alignment horizontal="center" vertical="center" wrapText="1"/>
    </xf>
    <xf numFmtId="0" fontId="17" fillId="0" borderId="18" xfId="0" applyFont="1" applyBorder="1" applyAlignment="1">
      <alignment horizontal="center" vertical="center" wrapText="1"/>
    </xf>
    <xf numFmtId="0" fontId="24" fillId="13" borderId="25" xfId="0" applyFont="1" applyFill="1" applyBorder="1" applyAlignment="1">
      <alignment horizontal="center" vertical="center" wrapText="1"/>
    </xf>
    <xf numFmtId="0" fontId="24" fillId="13" borderId="26" xfId="0" applyFont="1" applyFill="1" applyBorder="1" applyAlignment="1">
      <alignment horizontal="center" vertical="center" wrapText="1"/>
    </xf>
    <xf numFmtId="0" fontId="24" fillId="13" borderId="52" xfId="0" applyFont="1" applyFill="1" applyBorder="1" applyAlignment="1">
      <alignment horizontal="center" vertical="center" wrapText="1"/>
    </xf>
    <xf numFmtId="0" fontId="14" fillId="0" borderId="8" xfId="0" applyFont="1" applyBorder="1" applyAlignment="1">
      <alignment horizontal="left" vertical="center" wrapText="1"/>
    </xf>
    <xf numFmtId="0" fontId="26" fillId="16" borderId="4" xfId="0" applyFont="1" applyFill="1" applyBorder="1" applyAlignment="1">
      <alignment horizontal="center" vertical="center" wrapText="1"/>
    </xf>
    <xf numFmtId="0" fontId="26" fillId="16" borderId="11" xfId="0" applyFont="1" applyFill="1" applyBorder="1" applyAlignment="1">
      <alignment horizontal="center" vertical="center" wrapText="1"/>
    </xf>
    <xf numFmtId="0" fontId="26" fillId="16" borderId="5" xfId="0" applyFont="1" applyFill="1" applyBorder="1" applyAlignment="1">
      <alignment horizontal="center" vertical="center" wrapText="1"/>
    </xf>
    <xf numFmtId="0" fontId="25" fillId="13" borderId="4" xfId="0" applyFont="1" applyFill="1" applyBorder="1" applyAlignment="1">
      <alignment horizontal="center" vertical="center" wrapText="1"/>
    </xf>
    <xf numFmtId="0" fontId="25" fillId="13" borderId="5" xfId="0" applyFont="1" applyFill="1" applyBorder="1" applyAlignment="1">
      <alignment horizontal="center" vertical="center" wrapText="1"/>
    </xf>
    <xf numFmtId="0" fontId="29" fillId="3" borderId="4" xfId="0" applyFont="1" applyFill="1" applyBorder="1" applyAlignment="1">
      <alignment horizontal="center" vertical="center" wrapText="1"/>
    </xf>
    <xf numFmtId="0" fontId="29" fillId="3" borderId="5" xfId="0" applyFont="1" applyFill="1" applyBorder="1" applyAlignment="1">
      <alignment horizontal="center" vertical="center" wrapText="1"/>
    </xf>
    <xf numFmtId="0" fontId="17" fillId="3" borderId="19" xfId="0" applyFont="1" applyFill="1" applyBorder="1" applyAlignment="1">
      <alignment horizontal="center" vertical="center" wrapText="1"/>
    </xf>
    <xf numFmtId="0" fontId="17" fillId="3" borderId="18" xfId="0" applyFont="1" applyFill="1" applyBorder="1" applyAlignment="1">
      <alignment horizontal="center" vertical="center" wrapText="1"/>
    </xf>
    <xf numFmtId="0" fontId="24" fillId="13" borderId="34" xfId="0" applyFont="1" applyFill="1" applyBorder="1" applyAlignment="1">
      <alignment horizontal="center" vertical="center" wrapText="1"/>
    </xf>
    <xf numFmtId="0" fontId="14" fillId="0" borderId="8" xfId="0" applyFont="1" applyBorder="1" applyAlignment="1">
      <alignment horizontal="center" vertical="center" wrapText="1"/>
    </xf>
    <xf numFmtId="0" fontId="14" fillId="0" borderId="13" xfId="0" applyFont="1" applyBorder="1" applyAlignment="1">
      <alignment horizontal="left" vertical="center" wrapText="1"/>
    </xf>
    <xf numFmtId="0" fontId="14" fillId="0" borderId="49" xfId="0" applyFont="1" applyBorder="1" applyAlignment="1">
      <alignment horizontal="left" vertical="center" wrapText="1"/>
    </xf>
    <xf numFmtId="0" fontId="14" fillId="0" borderId="37" xfId="0" applyFont="1" applyBorder="1" applyAlignment="1">
      <alignment horizontal="left" vertical="center" wrapText="1"/>
    </xf>
    <xf numFmtId="0" fontId="24" fillId="13" borderId="6" xfId="0" applyFont="1" applyFill="1" applyBorder="1" applyAlignment="1">
      <alignment horizontal="center" vertical="center" wrapText="1"/>
    </xf>
    <xf numFmtId="0" fontId="24" fillId="13" borderId="7" xfId="0" applyFont="1" applyFill="1" applyBorder="1" applyAlignment="1">
      <alignment horizontal="center" vertical="center" wrapText="1"/>
    </xf>
    <xf numFmtId="0" fontId="24" fillId="13" borderId="3" xfId="0" applyFont="1" applyFill="1" applyBorder="1" applyAlignment="1">
      <alignment horizontal="center" vertical="center" wrapText="1"/>
    </xf>
    <xf numFmtId="0" fontId="25" fillId="21" borderId="31" xfId="0" applyFont="1" applyFill="1" applyBorder="1" applyAlignment="1">
      <alignment horizontal="center" vertical="center" wrapText="1"/>
    </xf>
    <xf numFmtId="0" fontId="25" fillId="21" borderId="69" xfId="0" applyFont="1" applyFill="1" applyBorder="1" applyAlignment="1">
      <alignment horizontal="center" vertical="center" wrapText="1"/>
    </xf>
    <xf numFmtId="0" fontId="25" fillId="21" borderId="70" xfId="0" applyFont="1" applyFill="1" applyBorder="1" applyAlignment="1">
      <alignment horizontal="center" vertical="center" wrapText="1"/>
    </xf>
    <xf numFmtId="0" fontId="15" fillId="25" borderId="1" xfId="0" applyFont="1" applyFill="1" applyBorder="1" applyAlignment="1">
      <alignment horizontal="center" vertical="center" wrapText="1"/>
    </xf>
    <xf numFmtId="0" fontId="15" fillId="25" borderId="9" xfId="0" applyFont="1" applyFill="1" applyBorder="1" applyAlignment="1">
      <alignment horizontal="center" vertical="center" wrapText="1"/>
    </xf>
    <xf numFmtId="0" fontId="15" fillId="8" borderId="4" xfId="0" applyFont="1" applyFill="1" applyBorder="1" applyAlignment="1">
      <alignment horizontal="center" vertical="center" wrapText="1"/>
    </xf>
    <xf numFmtId="0" fontId="15" fillId="8" borderId="11" xfId="0" applyFont="1" applyFill="1" applyBorder="1" applyAlignment="1">
      <alignment horizontal="center" vertical="center" wrapText="1"/>
    </xf>
    <xf numFmtId="0" fontId="15" fillId="8" borderId="38" xfId="0" applyFont="1" applyFill="1" applyBorder="1" applyAlignment="1">
      <alignment horizontal="center" vertical="center" wrapText="1"/>
    </xf>
    <xf numFmtId="0" fontId="15" fillId="24" borderId="1" xfId="0" applyFont="1" applyFill="1" applyBorder="1" applyAlignment="1">
      <alignment horizontal="center" vertical="center" wrapText="1"/>
    </xf>
    <xf numFmtId="0" fontId="15" fillId="24" borderId="9" xfId="0" applyFont="1" applyFill="1" applyBorder="1" applyAlignment="1">
      <alignment horizontal="center" vertical="center" wrapText="1"/>
    </xf>
    <xf numFmtId="0" fontId="15" fillId="14" borderId="18" xfId="0" applyFont="1" applyFill="1" applyBorder="1" applyAlignment="1">
      <alignment horizontal="center" vertical="center" wrapText="1"/>
    </xf>
    <xf numFmtId="0" fontId="15" fillId="14" borderId="21" xfId="0" applyFont="1" applyFill="1" applyBorder="1" applyAlignment="1">
      <alignment horizontal="center" vertical="center" wrapText="1"/>
    </xf>
    <xf numFmtId="0" fontId="15" fillId="0" borderId="67" xfId="0" applyFont="1" applyBorder="1" applyAlignment="1">
      <alignment horizontal="center" vertical="center" wrapText="1"/>
    </xf>
    <xf numFmtId="0" fontId="15" fillId="0" borderId="74" xfId="0" applyFont="1" applyBorder="1" applyAlignment="1">
      <alignment horizontal="center" vertical="center" wrapText="1"/>
    </xf>
    <xf numFmtId="0" fontId="15" fillId="0" borderId="45" xfId="0" applyFont="1" applyBorder="1" applyAlignment="1">
      <alignment horizontal="center" vertical="center" wrapText="1"/>
    </xf>
    <xf numFmtId="0" fontId="15" fillId="0" borderId="46" xfId="0" applyFont="1" applyBorder="1" applyAlignment="1">
      <alignment horizontal="center" vertical="center" wrapText="1"/>
    </xf>
    <xf numFmtId="0" fontId="15" fillId="11" borderId="7" xfId="0" applyFont="1" applyFill="1" applyBorder="1" applyAlignment="1">
      <alignment horizontal="center" wrapText="1"/>
    </xf>
    <xf numFmtId="0" fontId="15" fillId="11" borderId="3" xfId="0" applyFont="1" applyFill="1" applyBorder="1" applyAlignment="1">
      <alignment horizontal="center" wrapText="1"/>
    </xf>
    <xf numFmtId="0" fontId="15" fillId="0" borderId="5" xfId="0" applyFont="1" applyBorder="1" applyAlignment="1">
      <alignment horizontal="center" vertical="center" wrapText="1"/>
    </xf>
    <xf numFmtId="0" fontId="15" fillId="0" borderId="33" xfId="0" applyFont="1" applyBorder="1" applyAlignment="1">
      <alignment horizontal="center" vertical="center" wrapText="1"/>
    </xf>
    <xf numFmtId="0" fontId="15" fillId="0" borderId="8" xfId="0" applyFont="1" applyBorder="1" applyAlignment="1">
      <alignment horizontal="center" vertical="center" wrapText="1"/>
    </xf>
    <xf numFmtId="0" fontId="15" fillId="0" borderId="13" xfId="0" applyFont="1" applyBorder="1" applyAlignment="1">
      <alignment horizontal="center" vertical="center" wrapText="1"/>
    </xf>
    <xf numFmtId="0" fontId="25" fillId="21" borderId="6" xfId="0" applyFont="1" applyFill="1" applyBorder="1" applyAlignment="1">
      <alignment horizontal="center" wrapText="1"/>
    </xf>
    <xf numFmtId="0" fontId="25" fillId="21" borderId="7" xfId="0" applyFont="1" applyFill="1" applyBorder="1" applyAlignment="1">
      <alignment horizontal="center" wrapText="1"/>
    </xf>
    <xf numFmtId="0" fontId="25" fillId="21" borderId="3" xfId="0" applyFont="1" applyFill="1" applyBorder="1" applyAlignment="1">
      <alignment horizontal="center" wrapText="1"/>
    </xf>
    <xf numFmtId="0" fontId="17" fillId="6" borderId="66" xfId="0" applyFont="1" applyFill="1" applyBorder="1" applyAlignment="1">
      <alignment horizontal="center" vertical="center" wrapText="1"/>
    </xf>
    <xf numFmtId="0" fontId="17" fillId="6" borderId="68" xfId="0" applyFont="1" applyFill="1" applyBorder="1" applyAlignment="1">
      <alignment horizontal="center" vertical="center" wrapText="1"/>
    </xf>
    <xf numFmtId="0" fontId="17" fillId="22" borderId="58" xfId="0" applyFont="1" applyFill="1" applyBorder="1" applyAlignment="1">
      <alignment horizontal="center" vertical="center" wrapText="1"/>
    </xf>
    <xf numFmtId="0" fontId="17" fillId="22" borderId="54" xfId="0" applyFont="1" applyFill="1" applyBorder="1" applyAlignment="1">
      <alignment horizontal="center" vertical="center" wrapText="1"/>
    </xf>
    <xf numFmtId="0" fontId="17" fillId="23" borderId="67" xfId="0" applyFont="1" applyFill="1" applyBorder="1" applyAlignment="1">
      <alignment horizontal="center" vertical="center" wrapText="1"/>
    </xf>
    <xf numFmtId="0" fontId="17" fillId="23" borderId="46" xfId="0" applyFont="1" applyFill="1" applyBorder="1" applyAlignment="1">
      <alignment horizontal="center" vertical="center" wrapText="1"/>
    </xf>
    <xf numFmtId="0" fontId="17" fillId="23" borderId="58" xfId="0" applyFont="1" applyFill="1" applyBorder="1" applyAlignment="1">
      <alignment horizontal="center" vertical="center" wrapText="1"/>
    </xf>
    <xf numFmtId="0" fontId="17" fillId="23" borderId="54" xfId="0" applyFont="1" applyFill="1" applyBorder="1" applyAlignment="1">
      <alignment horizontal="center" vertical="center" wrapText="1"/>
    </xf>
    <xf numFmtId="0" fontId="17" fillId="24" borderId="67" xfId="0" applyFont="1" applyFill="1" applyBorder="1" applyAlignment="1">
      <alignment horizontal="center" vertical="center" wrapText="1"/>
    </xf>
    <xf numFmtId="0" fontId="17" fillId="24" borderId="46" xfId="0" applyFont="1" applyFill="1" applyBorder="1" applyAlignment="1">
      <alignment horizontal="center" vertical="center" wrapText="1"/>
    </xf>
    <xf numFmtId="0" fontId="15" fillId="11" borderId="39" xfId="0" applyFont="1" applyFill="1" applyBorder="1" applyAlignment="1">
      <alignment horizontal="center" wrapText="1"/>
    </xf>
    <xf numFmtId="0" fontId="15" fillId="11" borderId="40" xfId="0" applyFont="1" applyFill="1" applyBorder="1" applyAlignment="1">
      <alignment horizontal="center" wrapText="1"/>
    </xf>
    <xf numFmtId="0" fontId="15" fillId="11" borderId="27" xfId="0" applyFont="1" applyFill="1" applyBorder="1" applyAlignment="1">
      <alignment horizontal="center" wrapText="1"/>
    </xf>
    <xf numFmtId="0" fontId="15" fillId="11" borderId="6" xfId="0" applyFont="1" applyFill="1" applyBorder="1" applyAlignment="1">
      <alignment horizontal="center" wrapText="1"/>
    </xf>
    <xf numFmtId="0" fontId="30" fillId="12" borderId="0" xfId="0" applyFont="1" applyFill="1" applyAlignment="1">
      <alignment horizontal="center" vertical="center" wrapText="1"/>
    </xf>
    <xf numFmtId="0" fontId="30" fillId="12" borderId="65" xfId="0" applyFont="1" applyFill="1" applyBorder="1" applyAlignment="1">
      <alignment horizontal="center" vertical="center" wrapText="1"/>
    </xf>
  </cellXfs>
  <cellStyles count="3">
    <cellStyle name="Hipervínculo" xfId="2" builtinId="8"/>
    <cellStyle name="Normal" xfId="0" builtinId="0"/>
    <cellStyle name="Porcentaje" xfId="1" builtinId="5"/>
  </cellStyles>
  <dxfs count="2586">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ill>
        <patternFill>
          <bgColor theme="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ill>
        <patternFill>
          <bgColor theme="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ill>
        <patternFill>
          <bgColor theme="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ill>
        <patternFill>
          <bgColor theme="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ill>
        <patternFill>
          <bgColor theme="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ill>
        <patternFill>
          <bgColor theme="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0"/>
      </font>
      <fill>
        <patternFill>
          <bgColor theme="6" tint="-0.24994659260841701"/>
        </patternFill>
      </fill>
    </dxf>
    <dxf>
      <fill>
        <patternFill>
          <bgColor theme="6" tint="0.59996337778862885"/>
        </patternFill>
      </fill>
    </dxf>
    <dxf>
      <fill>
        <patternFill>
          <bgColor theme="6" tint="0.39994506668294322"/>
        </patternFill>
      </fill>
    </dxf>
    <dxf>
      <fill>
        <patternFill>
          <bgColor theme="6" tint="0.79998168889431442"/>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ill>
        <patternFill>
          <bgColor theme="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ill>
        <patternFill>
          <bgColor theme="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ill>
        <patternFill>
          <bgColor theme="0"/>
        </patternFill>
      </fill>
    </dxf>
    <dxf>
      <fill>
        <patternFill>
          <bgColor theme="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ill>
        <patternFill>
          <bgColor theme="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ill>
        <patternFill>
          <bgColor theme="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ill>
        <patternFill>
          <bgColor theme="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ill>
        <patternFill>
          <bgColor theme="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ill>
        <patternFill>
          <bgColor theme="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ill>
        <patternFill>
          <bgColor theme="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ill>
        <patternFill>
          <bgColor theme="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ill>
        <patternFill>
          <bgColor theme="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ill>
        <patternFill>
          <bgColor theme="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ill>
        <patternFill>
          <bgColor theme="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ill>
        <patternFill>
          <bgColor theme="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ill>
        <patternFill>
          <bgColor theme="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ill>
        <patternFill>
          <bgColor theme="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ill>
        <patternFill>
          <bgColor theme="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ill>
        <patternFill>
          <bgColor theme="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ill>
        <patternFill>
          <bgColor theme="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ill>
        <patternFill>
          <bgColor theme="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ill>
        <patternFill>
          <bgColor theme="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ill>
        <patternFill>
          <bgColor theme="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ill>
        <patternFill>
          <bgColor theme="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ill>
        <patternFill>
          <bgColor theme="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ill>
        <patternFill>
          <bgColor theme="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ill>
        <patternFill>
          <bgColor theme="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ill>
        <patternFill>
          <bgColor theme="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ill>
        <patternFill>
          <bgColor theme="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ill>
        <patternFill>
          <bgColor theme="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ill>
        <patternFill>
          <bgColor theme="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ill>
        <patternFill>
          <bgColor theme="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ill>
        <patternFill>
          <bgColor theme="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ill>
        <patternFill>
          <bgColor theme="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ill>
        <patternFill>
          <bgColor theme="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ill>
        <patternFill>
          <bgColor theme="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ill>
        <patternFill>
          <bgColor theme="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ill>
        <patternFill>
          <bgColor theme="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ill>
        <patternFill>
          <bgColor theme="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ill>
        <patternFill>
          <bgColor theme="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ill>
        <patternFill>
          <bgColor theme="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
      <font>
        <color theme="1"/>
      </font>
      <fill>
        <patternFill>
          <bgColor rgb="FFFFFF00"/>
        </patternFill>
      </fill>
    </dxf>
    <dxf>
      <font>
        <color theme="1"/>
      </font>
      <fill>
        <patternFill>
          <bgColor rgb="FFFF0000"/>
        </patternFill>
      </fill>
    </dxf>
    <dxf>
      <font>
        <color theme="0"/>
      </font>
      <fill>
        <patternFill>
          <bgColor rgb="FF00B050"/>
        </patternFill>
      </fill>
    </dxf>
  </dxfs>
  <tableStyles count="0" defaultTableStyle="TableStyleMedium2" defaultPivotStyle="PivotStyleLight16"/>
  <colors>
    <mruColors>
      <color rgb="FFFF99FF"/>
      <color rgb="FF99CCFF"/>
      <color rgb="FFCC99FF"/>
      <color rgb="FF9D1B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C"/>
              <a:t>Reporte</a:t>
            </a:r>
            <a:r>
              <a:rPr lang="es-EC" baseline="0"/>
              <a:t> gráfico de cumplimiento</a:t>
            </a:r>
            <a:endParaRPr lang="es-EC"/>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4DC-4FED-B2BB-48FB1656B9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4DC-4FED-B2BB-48FB1656B99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4DC-4FED-B2BB-48FB1656B9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[1]Reportados!$D$48:$D$50</c:f>
              <c:strCache>
                <c:ptCount val="3"/>
                <c:pt idx="0">
                  <c:v>TOTAL</c:v>
                </c:pt>
              </c:strCache>
            </c:strRef>
          </c:cat>
          <c:val>
            <c:numRef>
              <c:f>[1]Reportados!$H$48:$H$50</c:f>
              <c:numCache>
                <c:formatCode>General</c:formatCode>
                <c:ptCount val="3"/>
                <c:pt idx="0">
                  <c:v>71</c:v>
                </c:pt>
              </c:numCache>
            </c:numRef>
          </c:val>
          <c:extLst>
            <c:ext xmlns:c16="http://schemas.microsoft.com/office/drawing/2014/chart" uri="{C3380CC4-5D6E-409C-BE32-E72D297353CC}">
              <c16:uniqueId val="{00000006-F4DC-4FED-B2BB-48FB1656B99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INDICADORES 2020'!A1"/><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8" Type="http://schemas.openxmlformats.org/officeDocument/2006/relationships/image" Target="../media/image13.emf"/><Relationship Id="rId13" Type="http://schemas.openxmlformats.org/officeDocument/2006/relationships/image" Target="../media/image18.emf"/><Relationship Id="rId18" Type="http://schemas.openxmlformats.org/officeDocument/2006/relationships/image" Target="../media/image23.emf"/><Relationship Id="rId3" Type="http://schemas.openxmlformats.org/officeDocument/2006/relationships/image" Target="../media/image8.png"/><Relationship Id="rId7" Type="http://schemas.openxmlformats.org/officeDocument/2006/relationships/image" Target="../media/image12.emf"/><Relationship Id="rId12" Type="http://schemas.openxmlformats.org/officeDocument/2006/relationships/image" Target="../media/image17.emf"/><Relationship Id="rId17" Type="http://schemas.openxmlformats.org/officeDocument/2006/relationships/image" Target="../media/image22.emf"/><Relationship Id="rId2" Type="http://schemas.openxmlformats.org/officeDocument/2006/relationships/image" Target="../media/image7.png"/><Relationship Id="rId16" Type="http://schemas.openxmlformats.org/officeDocument/2006/relationships/image" Target="../media/image21.emf"/><Relationship Id="rId1" Type="http://schemas.openxmlformats.org/officeDocument/2006/relationships/image" Target="../media/image6.png"/><Relationship Id="rId6" Type="http://schemas.openxmlformats.org/officeDocument/2006/relationships/image" Target="../media/image11.emf"/><Relationship Id="rId11" Type="http://schemas.openxmlformats.org/officeDocument/2006/relationships/image" Target="../media/image16.emf"/><Relationship Id="rId5" Type="http://schemas.openxmlformats.org/officeDocument/2006/relationships/image" Target="../media/image10.emf"/><Relationship Id="rId15" Type="http://schemas.openxmlformats.org/officeDocument/2006/relationships/image" Target="../media/image20.emf"/><Relationship Id="rId10" Type="http://schemas.openxmlformats.org/officeDocument/2006/relationships/image" Target="../media/image15.png"/><Relationship Id="rId19" Type="http://schemas.openxmlformats.org/officeDocument/2006/relationships/image" Target="../media/image24.emf"/><Relationship Id="rId4" Type="http://schemas.openxmlformats.org/officeDocument/2006/relationships/image" Target="../media/image9.emf"/><Relationship Id="rId9" Type="http://schemas.openxmlformats.org/officeDocument/2006/relationships/image" Target="../media/image14.emf"/><Relationship Id="rId14" Type="http://schemas.openxmlformats.org/officeDocument/2006/relationships/image" Target="../media/image19.emf"/></Relationships>
</file>

<file path=xl/drawings/_rels/drawing13.xml.rels><?xml version="1.0" encoding="UTF-8" standalone="yes"?>
<Relationships xmlns="http://schemas.openxmlformats.org/package/2006/relationships"><Relationship Id="rId3" Type="http://schemas.openxmlformats.org/officeDocument/2006/relationships/hyperlink" Target="Documentos%20DIGITALES/Direcci&#243;n%20de%20Operaciones%20y%20Servicios/GOS-OSA-MPP-01-P02%20Manejo%20residuos%20s&#243;lidos.pdf" TargetMode="External"/><Relationship Id="rId2" Type="http://schemas.openxmlformats.org/officeDocument/2006/relationships/image" Target="../media/image5.png"/><Relationship Id="rId1" Type="http://schemas.openxmlformats.org/officeDocument/2006/relationships/hyperlink" Target="Documentos%20DIGITALES/Direcci&#243;n%20de%20Operaciones%20y%20Servicios/GOS-OSA-MPP-01-P01%20Actualizar%20aspectos%20e%20impactos%20ambientales.pdf" TargetMode="External"/><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hyperlink" Target="Documentos%20DIGITALES/Direcci&#243;n%20de%20Operaciones%20y%20Servicios/GOS-OSA-MPP-01-P05%20Gesti&#243;n%20externa%20del%20PMA.pdf" TargetMode="External"/><Relationship Id="rId2" Type="http://schemas.openxmlformats.org/officeDocument/2006/relationships/hyperlink" Target="Documentos%20DIGITALES/Direcci&#243;n%20de%20Operaciones%20y%20Servicios/GOS-OSA-MPP-01-P01%20Actualizar%20aspectos%20e%20impactos%20ambientales.pdf" TargetMode="External"/><Relationship Id="rId1" Type="http://schemas.openxmlformats.org/officeDocument/2006/relationships/image" Target="../media/image4.jpeg"/><Relationship Id="rId6" Type="http://schemas.openxmlformats.org/officeDocument/2006/relationships/hyperlink" Target="Documentos%20DIGITALES/Direcci&#243;n%20de%20Operaciones%20y%20Servicios/GOS-OSA-MPP-01-P04%20Gesti&#243;n%20interna%20del%20PMA.pdf" TargetMode="External"/><Relationship Id="rId5" Type="http://schemas.openxmlformats.org/officeDocument/2006/relationships/hyperlink" Target="Documentos%20DIGITALES/Direcci&#243;n%20de%20Operaciones%20y%20Servicios/GOS-OSA-MPP-01-P03%20Monitoreo%20Ambiental.pdf" TargetMode="External"/><Relationship Id="rId4" Type="http://schemas.openxmlformats.org/officeDocument/2006/relationships/hyperlink" Target="Documentos%20DIGITALES/Direcci&#243;n%20de%20Operaciones%20y%20Servicios/GOS-OSA-MPP-01-P02%20Manejo%20residuos%20s&#243;lidos.pdf" TargetMode="Externa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14</xdr:col>
      <xdr:colOff>561293</xdr:colOff>
      <xdr:row>0</xdr:row>
      <xdr:rowOff>0</xdr:rowOff>
    </xdr:from>
    <xdr:to>
      <xdr:col>21</xdr:col>
      <xdr:colOff>323168</xdr:colOff>
      <xdr:row>9</xdr:row>
      <xdr:rowOff>560444</xdr:rowOff>
    </xdr:to>
    <xdr:pic>
      <xdr:nvPicPr>
        <xdr:cNvPr id="2" name="Imagen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229293" y="0"/>
          <a:ext cx="5095875" cy="2274944"/>
        </a:xfrm>
        <a:prstGeom prst="rect">
          <a:avLst/>
        </a:prstGeom>
      </xdr:spPr>
    </xdr:pic>
    <xdr:clientData/>
  </xdr:twoCellAnchor>
  <xdr:twoCellAnchor editAs="oneCell">
    <xdr:from>
      <xdr:col>4</xdr:col>
      <xdr:colOff>609600</xdr:colOff>
      <xdr:row>19</xdr:row>
      <xdr:rowOff>76462</xdr:rowOff>
    </xdr:from>
    <xdr:to>
      <xdr:col>13</xdr:col>
      <xdr:colOff>647700</xdr:colOff>
      <xdr:row>26</xdr:row>
      <xdr:rowOff>1538550</xdr:rowOff>
    </xdr:to>
    <xdr:pic>
      <xdr:nvPicPr>
        <xdr:cNvPr id="3" name="Imagen 2">
          <a:hlinkClick xmlns:r="http://schemas.openxmlformats.org/officeDocument/2006/relationships" r:id="rId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657600" y="11658862"/>
          <a:ext cx="6896100" cy="27955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114300</xdr:colOff>
      <xdr:row>16</xdr:row>
      <xdr:rowOff>134798</xdr:rowOff>
    </xdr:from>
    <xdr:to>
      <xdr:col>34</xdr:col>
      <xdr:colOff>571500</xdr:colOff>
      <xdr:row>27</xdr:row>
      <xdr:rowOff>314325</xdr:rowOff>
    </xdr:to>
    <xdr:pic>
      <xdr:nvPicPr>
        <xdr:cNvPr id="4" name="Imagen 3">
          <a:hlinkClick xmlns:r="http://schemas.openxmlformats.org/officeDocument/2006/relationships" r:id="rId1"/>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830300" y="9431198"/>
          <a:ext cx="12649200" cy="49706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1333500</xdr:colOff>
      <xdr:row>1</xdr:row>
      <xdr:rowOff>101297</xdr:rowOff>
    </xdr:from>
    <xdr:to>
      <xdr:col>4</xdr:col>
      <xdr:colOff>2311701</xdr:colOff>
      <xdr:row>1</xdr:row>
      <xdr:rowOff>1265464</xdr:rowOff>
    </xdr:to>
    <xdr:pic>
      <xdr:nvPicPr>
        <xdr:cNvPr id="2" name="Imagen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3500" y="291797"/>
          <a:ext cx="3250594" cy="116416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3</xdr:col>
      <xdr:colOff>535627</xdr:colOff>
      <xdr:row>1</xdr:row>
      <xdr:rowOff>90549</xdr:rowOff>
    </xdr:from>
    <xdr:to>
      <xdr:col>4</xdr:col>
      <xdr:colOff>2294042</xdr:colOff>
      <xdr:row>1</xdr:row>
      <xdr:rowOff>1646299</xdr:rowOff>
    </xdr:to>
    <xdr:pic>
      <xdr:nvPicPr>
        <xdr:cNvPr id="2" name="Imagen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5627" y="281049"/>
          <a:ext cx="4079051" cy="155575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371475</xdr:colOff>
      <xdr:row>5</xdr:row>
      <xdr:rowOff>76199</xdr:rowOff>
    </xdr:from>
    <xdr:to>
      <xdr:col>1</xdr:col>
      <xdr:colOff>3740243</xdr:colOff>
      <xdr:row>5</xdr:row>
      <xdr:rowOff>428624</xdr:rowOff>
    </xdr:to>
    <xdr:pic>
      <xdr:nvPicPr>
        <xdr:cNvPr id="2" name="Imagen 1">
          <a:extLst>
            <a:ext uri="{FF2B5EF4-FFF2-40B4-BE49-F238E27FC236}">
              <a16:creationId xmlns:a16="http://schemas.microsoft.com/office/drawing/2014/main" id="{DCB0D215-A17F-4032-ADB5-5DEE3EFCCD81}"/>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33475" y="1819274"/>
          <a:ext cx="3368768" cy="35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314325</xdr:colOff>
      <xdr:row>6</xdr:row>
      <xdr:rowOff>104775</xdr:rowOff>
    </xdr:from>
    <xdr:to>
      <xdr:col>1</xdr:col>
      <xdr:colOff>3701761</xdr:colOff>
      <xdr:row>6</xdr:row>
      <xdr:rowOff>447675</xdr:rowOff>
    </xdr:to>
    <xdr:pic>
      <xdr:nvPicPr>
        <xdr:cNvPr id="3" name="Imagen 2">
          <a:extLst>
            <a:ext uri="{FF2B5EF4-FFF2-40B4-BE49-F238E27FC236}">
              <a16:creationId xmlns:a16="http://schemas.microsoft.com/office/drawing/2014/main" id="{0B05E566-9106-4E05-B399-C8D195D7A5BA}"/>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076325" y="2362200"/>
          <a:ext cx="3387436"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447675</xdr:colOff>
      <xdr:row>7</xdr:row>
      <xdr:rowOff>228600</xdr:rowOff>
    </xdr:from>
    <xdr:to>
      <xdr:col>1</xdr:col>
      <xdr:colOff>3505200</xdr:colOff>
      <xdr:row>7</xdr:row>
      <xdr:rowOff>533400</xdr:rowOff>
    </xdr:to>
    <xdr:pic>
      <xdr:nvPicPr>
        <xdr:cNvPr id="4" name="Imagen 3">
          <a:extLst>
            <a:ext uri="{FF2B5EF4-FFF2-40B4-BE49-F238E27FC236}">
              <a16:creationId xmlns:a16="http://schemas.microsoft.com/office/drawing/2014/main" id="{E0CF7271-85AF-4D7A-8CCE-80B9CB690B9B}"/>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09675" y="2876550"/>
          <a:ext cx="3057525"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333375</xdr:colOff>
      <xdr:row>15</xdr:row>
      <xdr:rowOff>114300</xdr:rowOff>
    </xdr:from>
    <xdr:to>
      <xdr:col>1</xdr:col>
      <xdr:colOff>3686175</xdr:colOff>
      <xdr:row>16</xdr:row>
      <xdr:rowOff>0</xdr:rowOff>
    </xdr:to>
    <xdr:pic>
      <xdr:nvPicPr>
        <xdr:cNvPr id="5" name="Imagen 4">
          <a:extLst>
            <a:ext uri="{FF2B5EF4-FFF2-40B4-BE49-F238E27FC236}">
              <a16:creationId xmlns:a16="http://schemas.microsoft.com/office/drawing/2014/main" id="{5D99EE83-E193-41BE-90AD-C5B19954E1A7}"/>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l="16208" t="-7025" r="17372" b="12122"/>
        <a:stretch>
          <a:fillRect/>
        </a:stretch>
      </xdr:blipFill>
      <xdr:spPr bwMode="auto">
        <a:xfrm>
          <a:off x="1095375" y="6362700"/>
          <a:ext cx="3352800"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333375</xdr:colOff>
      <xdr:row>16</xdr:row>
      <xdr:rowOff>114300</xdr:rowOff>
    </xdr:from>
    <xdr:to>
      <xdr:col>1</xdr:col>
      <xdr:colOff>3733800</xdr:colOff>
      <xdr:row>17</xdr:row>
      <xdr:rowOff>0</xdr:rowOff>
    </xdr:to>
    <xdr:pic>
      <xdr:nvPicPr>
        <xdr:cNvPr id="6" name="Imagen 5">
          <a:extLst>
            <a:ext uri="{FF2B5EF4-FFF2-40B4-BE49-F238E27FC236}">
              <a16:creationId xmlns:a16="http://schemas.microsoft.com/office/drawing/2014/main" id="{A1704EC4-82FF-4D50-9FF3-F40D754FE8B2}"/>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l="14879" r="16055"/>
        <a:stretch>
          <a:fillRect/>
        </a:stretch>
      </xdr:blipFill>
      <xdr:spPr bwMode="auto">
        <a:xfrm>
          <a:off x="1095375" y="6753225"/>
          <a:ext cx="340042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238125</xdr:colOff>
      <xdr:row>17</xdr:row>
      <xdr:rowOff>95250</xdr:rowOff>
    </xdr:from>
    <xdr:to>
      <xdr:col>1</xdr:col>
      <xdr:colOff>3686175</xdr:colOff>
      <xdr:row>18</xdr:row>
      <xdr:rowOff>38100</xdr:rowOff>
    </xdr:to>
    <xdr:pic>
      <xdr:nvPicPr>
        <xdr:cNvPr id="7" name="Imagen 6">
          <a:extLst>
            <a:ext uri="{FF2B5EF4-FFF2-40B4-BE49-F238E27FC236}">
              <a16:creationId xmlns:a16="http://schemas.microsoft.com/office/drawing/2014/main" id="{63839B03-6494-49BC-8666-176EC8A9D7B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l="16267" r="17607"/>
        <a:stretch>
          <a:fillRect/>
        </a:stretch>
      </xdr:blipFill>
      <xdr:spPr bwMode="auto">
        <a:xfrm>
          <a:off x="1000125" y="7124700"/>
          <a:ext cx="3448050" cy="33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333375</xdr:colOff>
      <xdr:row>14</xdr:row>
      <xdr:rowOff>95250</xdr:rowOff>
    </xdr:from>
    <xdr:to>
      <xdr:col>1</xdr:col>
      <xdr:colOff>3743325</xdr:colOff>
      <xdr:row>15</xdr:row>
      <xdr:rowOff>0</xdr:rowOff>
    </xdr:to>
    <xdr:pic>
      <xdr:nvPicPr>
        <xdr:cNvPr id="8" name="Imagen 7">
          <a:extLst>
            <a:ext uri="{FF2B5EF4-FFF2-40B4-BE49-F238E27FC236}">
              <a16:creationId xmlns:a16="http://schemas.microsoft.com/office/drawing/2014/main" id="{B4F2614C-622B-4028-A23D-E8B0539938C4}"/>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l="14499" r="15903" b="2040"/>
        <a:stretch>
          <a:fillRect/>
        </a:stretch>
      </xdr:blipFill>
      <xdr:spPr bwMode="auto">
        <a:xfrm>
          <a:off x="1095375" y="5953125"/>
          <a:ext cx="34099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390524</xdr:colOff>
      <xdr:row>12</xdr:row>
      <xdr:rowOff>142875</xdr:rowOff>
    </xdr:from>
    <xdr:to>
      <xdr:col>1</xdr:col>
      <xdr:colOff>3695699</xdr:colOff>
      <xdr:row>12</xdr:row>
      <xdr:rowOff>847725</xdr:rowOff>
    </xdr:to>
    <xdr:pic>
      <xdr:nvPicPr>
        <xdr:cNvPr id="9" name="Imagen 8">
          <a:extLst>
            <a:ext uri="{FF2B5EF4-FFF2-40B4-BE49-F238E27FC236}">
              <a16:creationId xmlns:a16="http://schemas.microsoft.com/office/drawing/2014/main" id="{33AD92E7-E64C-4157-95D5-A93DA9C0E1D2}"/>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l="24254" r="24934" b="5957"/>
        <a:stretch>
          <a:fillRect/>
        </a:stretch>
      </xdr:blipFill>
      <xdr:spPr bwMode="auto">
        <a:xfrm>
          <a:off x="1152524" y="4457700"/>
          <a:ext cx="3305175" cy="628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333375</xdr:colOff>
      <xdr:row>13</xdr:row>
      <xdr:rowOff>276225</xdr:rowOff>
    </xdr:from>
    <xdr:to>
      <xdr:col>1</xdr:col>
      <xdr:colOff>3743325</xdr:colOff>
      <xdr:row>13</xdr:row>
      <xdr:rowOff>742950</xdr:rowOff>
    </xdr:to>
    <xdr:pic>
      <xdr:nvPicPr>
        <xdr:cNvPr id="10" name="Imagen 9">
          <a:extLst>
            <a:ext uri="{FF2B5EF4-FFF2-40B4-BE49-F238E27FC236}">
              <a16:creationId xmlns:a16="http://schemas.microsoft.com/office/drawing/2014/main" id="{7492148F-07C6-4676-87AB-655AF08C2054}"/>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l="22516" r="22398"/>
        <a:stretch>
          <a:fillRect/>
        </a:stretch>
      </xdr:blipFill>
      <xdr:spPr bwMode="auto">
        <a:xfrm>
          <a:off x="1095375" y="5362575"/>
          <a:ext cx="340995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104775</xdr:colOff>
      <xdr:row>25</xdr:row>
      <xdr:rowOff>219075</xdr:rowOff>
    </xdr:from>
    <xdr:to>
      <xdr:col>1</xdr:col>
      <xdr:colOff>2419350</xdr:colOff>
      <xdr:row>25</xdr:row>
      <xdr:rowOff>628650</xdr:rowOff>
    </xdr:to>
    <xdr:pic>
      <xdr:nvPicPr>
        <xdr:cNvPr id="11" name="Imagen 10">
          <a:extLst>
            <a:ext uri="{FF2B5EF4-FFF2-40B4-BE49-F238E27FC236}">
              <a16:creationId xmlns:a16="http://schemas.microsoft.com/office/drawing/2014/main" id="{EDD78A39-F6B5-4506-B103-FB26D9CD5C5D}"/>
            </a:ext>
          </a:extLst>
        </xdr:cNvPr>
        <xdr:cNvPicPr>
          <a:picLocks noChangeAspect="1" noChangeArrowheads="1"/>
        </xdr:cNvPicPr>
      </xdr:nvPicPr>
      <xdr:blipFill>
        <a:blip xmlns:r="http://schemas.openxmlformats.org/officeDocument/2006/relationships" r:embed="rId10">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66775" y="10106025"/>
          <a:ext cx="2314575" cy="361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171450</xdr:colOff>
      <xdr:row>21</xdr:row>
      <xdr:rowOff>95250</xdr:rowOff>
    </xdr:from>
    <xdr:to>
      <xdr:col>1</xdr:col>
      <xdr:colOff>2552700</xdr:colOff>
      <xdr:row>21</xdr:row>
      <xdr:rowOff>466725</xdr:rowOff>
    </xdr:to>
    <xdr:pic>
      <xdr:nvPicPr>
        <xdr:cNvPr id="12" name="Imagen 4">
          <a:extLst>
            <a:ext uri="{FF2B5EF4-FFF2-40B4-BE49-F238E27FC236}">
              <a16:creationId xmlns:a16="http://schemas.microsoft.com/office/drawing/2014/main" id="{00E84EA5-8D3C-43EB-A82A-7B406A4B879A}"/>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l="21773" r="21219" b="-9435"/>
        <a:stretch>
          <a:fillRect/>
        </a:stretch>
      </xdr:blipFill>
      <xdr:spPr bwMode="auto">
        <a:xfrm>
          <a:off x="933450" y="8486775"/>
          <a:ext cx="2381250"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57150</xdr:colOff>
      <xdr:row>22</xdr:row>
      <xdr:rowOff>57151</xdr:rowOff>
    </xdr:from>
    <xdr:to>
      <xdr:col>1</xdr:col>
      <xdr:colOff>2419350</xdr:colOff>
      <xdr:row>23</xdr:row>
      <xdr:rowOff>1</xdr:rowOff>
    </xdr:to>
    <xdr:pic>
      <xdr:nvPicPr>
        <xdr:cNvPr id="13" name="Imagen 7">
          <a:extLst>
            <a:ext uri="{FF2B5EF4-FFF2-40B4-BE49-F238E27FC236}">
              <a16:creationId xmlns:a16="http://schemas.microsoft.com/office/drawing/2014/main" id="{68697228-5F55-4A33-BD36-EB424D42AED6}"/>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l="20416" r="22501"/>
        <a:stretch>
          <a:fillRect/>
        </a:stretch>
      </xdr:blipFill>
      <xdr:spPr bwMode="auto">
        <a:xfrm>
          <a:off x="819150" y="8782051"/>
          <a:ext cx="2362200"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323850</xdr:colOff>
      <xdr:row>23</xdr:row>
      <xdr:rowOff>57151</xdr:rowOff>
    </xdr:from>
    <xdr:to>
      <xdr:col>1</xdr:col>
      <xdr:colOff>2667000</xdr:colOff>
      <xdr:row>24</xdr:row>
      <xdr:rowOff>66675</xdr:rowOff>
    </xdr:to>
    <xdr:pic>
      <xdr:nvPicPr>
        <xdr:cNvPr id="14" name="Imagen 8">
          <a:extLst>
            <a:ext uri="{FF2B5EF4-FFF2-40B4-BE49-F238E27FC236}">
              <a16:creationId xmlns:a16="http://schemas.microsoft.com/office/drawing/2014/main" id="{11652566-F673-431A-84DF-57160EDD9B42}"/>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l="23334" r="20000"/>
        <a:stretch>
          <a:fillRect/>
        </a:stretch>
      </xdr:blipFill>
      <xdr:spPr bwMode="auto">
        <a:xfrm>
          <a:off x="1085850" y="9115426"/>
          <a:ext cx="2343150" cy="3428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24</xdr:row>
      <xdr:rowOff>104775</xdr:rowOff>
    </xdr:from>
    <xdr:to>
      <xdr:col>1</xdr:col>
      <xdr:colOff>2628900</xdr:colOff>
      <xdr:row>25</xdr:row>
      <xdr:rowOff>0</xdr:rowOff>
    </xdr:to>
    <xdr:pic>
      <xdr:nvPicPr>
        <xdr:cNvPr id="15" name="Imagen 9">
          <a:extLst>
            <a:ext uri="{FF2B5EF4-FFF2-40B4-BE49-F238E27FC236}">
              <a16:creationId xmlns:a16="http://schemas.microsoft.com/office/drawing/2014/main" id="{A8FCEEAB-E4BD-414A-8A17-9CA742225483}"/>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l="19167" r="20416"/>
        <a:stretch>
          <a:fillRect/>
        </a:stretch>
      </xdr:blipFill>
      <xdr:spPr bwMode="auto">
        <a:xfrm>
          <a:off x="762000" y="9496425"/>
          <a:ext cx="262890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30</xdr:row>
      <xdr:rowOff>85725</xdr:rowOff>
    </xdr:from>
    <xdr:to>
      <xdr:col>1</xdr:col>
      <xdr:colOff>3314700</xdr:colOff>
      <xdr:row>30</xdr:row>
      <xdr:rowOff>466725</xdr:rowOff>
    </xdr:to>
    <xdr:pic>
      <xdr:nvPicPr>
        <xdr:cNvPr id="16" name="Imagen 13">
          <a:extLst>
            <a:ext uri="{FF2B5EF4-FFF2-40B4-BE49-F238E27FC236}">
              <a16:creationId xmlns:a16="http://schemas.microsoft.com/office/drawing/2014/main" id="{19356D00-D517-44D4-97FB-1895CB3127BC}"/>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l="27690" t="-2" r="30592" b="11111"/>
        <a:stretch>
          <a:fillRect/>
        </a:stretch>
      </xdr:blipFill>
      <xdr:spPr bwMode="auto">
        <a:xfrm>
          <a:off x="762000" y="11934825"/>
          <a:ext cx="33147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31</xdr:row>
      <xdr:rowOff>123825</xdr:rowOff>
    </xdr:from>
    <xdr:to>
      <xdr:col>1</xdr:col>
      <xdr:colOff>3019425</xdr:colOff>
      <xdr:row>31</xdr:row>
      <xdr:rowOff>466725</xdr:rowOff>
    </xdr:to>
    <xdr:pic>
      <xdr:nvPicPr>
        <xdr:cNvPr id="17" name="Imagen 15">
          <a:extLst>
            <a:ext uri="{FF2B5EF4-FFF2-40B4-BE49-F238E27FC236}">
              <a16:creationId xmlns:a16="http://schemas.microsoft.com/office/drawing/2014/main" id="{11AAB58E-2EBF-43ED-9813-3A683AEC0D76}"/>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l="23810" t="-2" r="25877" b="10001"/>
        <a:stretch>
          <a:fillRect/>
        </a:stretch>
      </xdr:blipFill>
      <xdr:spPr bwMode="auto">
        <a:xfrm>
          <a:off x="762000" y="12468225"/>
          <a:ext cx="3019425"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32</xdr:row>
      <xdr:rowOff>0</xdr:rowOff>
    </xdr:from>
    <xdr:to>
      <xdr:col>1</xdr:col>
      <xdr:colOff>3686175</xdr:colOff>
      <xdr:row>32</xdr:row>
      <xdr:rowOff>457200</xdr:rowOff>
    </xdr:to>
    <xdr:pic>
      <xdr:nvPicPr>
        <xdr:cNvPr id="18" name="Imagen 16">
          <a:extLst>
            <a:ext uri="{FF2B5EF4-FFF2-40B4-BE49-F238E27FC236}">
              <a16:creationId xmlns:a16="http://schemas.microsoft.com/office/drawing/2014/main" id="{A445423F-F1B5-4AA7-B423-3CC645B98CA5}"/>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l="21341" t="34666" r="21869"/>
        <a:stretch>
          <a:fillRect/>
        </a:stretch>
      </xdr:blipFill>
      <xdr:spPr bwMode="auto">
        <a:xfrm>
          <a:off x="762000" y="13001625"/>
          <a:ext cx="368617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33</xdr:row>
      <xdr:rowOff>180975</xdr:rowOff>
    </xdr:from>
    <xdr:to>
      <xdr:col>1</xdr:col>
      <xdr:colOff>3457575</xdr:colOff>
      <xdr:row>33</xdr:row>
      <xdr:rowOff>600075</xdr:rowOff>
    </xdr:to>
    <xdr:pic>
      <xdr:nvPicPr>
        <xdr:cNvPr id="19" name="Imagen 17">
          <a:extLst>
            <a:ext uri="{FF2B5EF4-FFF2-40B4-BE49-F238E27FC236}">
              <a16:creationId xmlns:a16="http://schemas.microsoft.com/office/drawing/2014/main" id="{6BB3294E-910B-4B9A-8750-AF062ADE2CAB}"/>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l="23810" t="2222" r="23810"/>
        <a:stretch>
          <a:fillRect/>
        </a:stretch>
      </xdr:blipFill>
      <xdr:spPr bwMode="auto">
        <a:xfrm>
          <a:off x="762000" y="13839825"/>
          <a:ext cx="3457575"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200025</xdr:colOff>
      <xdr:row>38</xdr:row>
      <xdr:rowOff>0</xdr:rowOff>
    </xdr:from>
    <xdr:to>
      <xdr:col>1</xdr:col>
      <xdr:colOff>3552825</xdr:colOff>
      <xdr:row>38</xdr:row>
      <xdr:rowOff>323850</xdr:rowOff>
    </xdr:to>
    <xdr:pic>
      <xdr:nvPicPr>
        <xdr:cNvPr id="20" name="Imagen 3">
          <a:extLst>
            <a:ext uri="{FF2B5EF4-FFF2-40B4-BE49-F238E27FC236}">
              <a16:creationId xmlns:a16="http://schemas.microsoft.com/office/drawing/2014/main" id="{79353C85-B678-4FE7-AE83-D1F885A21816}"/>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l="27690" t="-2" r="30592" b="11111"/>
        <a:stretch>
          <a:fillRect/>
        </a:stretch>
      </xdr:blipFill>
      <xdr:spPr bwMode="auto">
        <a:xfrm>
          <a:off x="962025" y="15582900"/>
          <a:ext cx="3352800" cy="32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457200</xdr:colOff>
      <xdr:row>40</xdr:row>
      <xdr:rowOff>123824</xdr:rowOff>
    </xdr:from>
    <xdr:to>
      <xdr:col>1</xdr:col>
      <xdr:colOff>3267075</xdr:colOff>
      <xdr:row>40</xdr:row>
      <xdr:rowOff>598381</xdr:rowOff>
    </xdr:to>
    <xdr:pic>
      <xdr:nvPicPr>
        <xdr:cNvPr id="21" name="Imagen 4">
          <a:extLst>
            <a:ext uri="{FF2B5EF4-FFF2-40B4-BE49-F238E27FC236}">
              <a16:creationId xmlns:a16="http://schemas.microsoft.com/office/drawing/2014/main" id="{0A0BE9AF-3BF7-4403-83EC-07AFC02599A9}"/>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l="23810" t="-2" r="25877" b="10001"/>
        <a:stretch>
          <a:fillRect/>
        </a:stretch>
      </xdr:blipFill>
      <xdr:spPr bwMode="auto">
        <a:xfrm>
          <a:off x="1219200" y="16287749"/>
          <a:ext cx="2809875" cy="4745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219075</xdr:colOff>
      <xdr:row>42</xdr:row>
      <xdr:rowOff>85725</xdr:rowOff>
    </xdr:from>
    <xdr:to>
      <xdr:col>1</xdr:col>
      <xdr:colOff>3467100</xdr:colOff>
      <xdr:row>43</xdr:row>
      <xdr:rowOff>457200</xdr:rowOff>
    </xdr:to>
    <xdr:pic>
      <xdr:nvPicPr>
        <xdr:cNvPr id="22" name="Imagen 5">
          <a:extLst>
            <a:ext uri="{FF2B5EF4-FFF2-40B4-BE49-F238E27FC236}">
              <a16:creationId xmlns:a16="http://schemas.microsoft.com/office/drawing/2014/main" id="{1506A36D-7027-4C31-8D09-D54055CE86EC}"/>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l="21341" t="34666" r="21869"/>
        <a:stretch>
          <a:fillRect/>
        </a:stretch>
      </xdr:blipFill>
      <xdr:spPr bwMode="auto">
        <a:xfrm>
          <a:off x="981075" y="17164050"/>
          <a:ext cx="3248025" cy="561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142875</xdr:colOff>
      <xdr:row>44</xdr:row>
      <xdr:rowOff>190499</xdr:rowOff>
    </xdr:from>
    <xdr:to>
      <xdr:col>1</xdr:col>
      <xdr:colOff>3819525</xdr:colOff>
      <xdr:row>45</xdr:row>
      <xdr:rowOff>295274</xdr:rowOff>
    </xdr:to>
    <xdr:pic>
      <xdr:nvPicPr>
        <xdr:cNvPr id="23" name="Imagen 6">
          <a:extLst>
            <a:ext uri="{FF2B5EF4-FFF2-40B4-BE49-F238E27FC236}">
              <a16:creationId xmlns:a16="http://schemas.microsoft.com/office/drawing/2014/main" id="{DACF11B3-399E-405B-A351-4E62562A25A8}"/>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l="23810" t="2222" r="23810"/>
        <a:stretch>
          <a:fillRect/>
        </a:stretch>
      </xdr:blipFill>
      <xdr:spPr bwMode="auto">
        <a:xfrm>
          <a:off x="904875" y="18183224"/>
          <a:ext cx="36766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152400</xdr:colOff>
      <xdr:row>46</xdr:row>
      <xdr:rowOff>219075</xdr:rowOff>
    </xdr:from>
    <xdr:to>
      <xdr:col>1</xdr:col>
      <xdr:colOff>3626203</xdr:colOff>
      <xdr:row>47</xdr:row>
      <xdr:rowOff>323850</xdr:rowOff>
    </xdr:to>
    <xdr:pic>
      <xdr:nvPicPr>
        <xdr:cNvPr id="24" name="Imagen 23">
          <a:extLst>
            <a:ext uri="{FF2B5EF4-FFF2-40B4-BE49-F238E27FC236}">
              <a16:creationId xmlns:a16="http://schemas.microsoft.com/office/drawing/2014/main" id="{B9683191-E85B-4B18-B4E8-22990EA01A4E}"/>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l="15038" r="16478" b="11111"/>
        <a:stretch>
          <a:fillRect/>
        </a:stretch>
      </xdr:blipFill>
      <xdr:spPr bwMode="auto">
        <a:xfrm>
          <a:off x="914400" y="19050000"/>
          <a:ext cx="3473803"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1552575</xdr:colOff>
      <xdr:row>0</xdr:row>
      <xdr:rowOff>0</xdr:rowOff>
    </xdr:from>
    <xdr:to>
      <xdr:col>3</xdr:col>
      <xdr:colOff>13951</xdr:colOff>
      <xdr:row>5</xdr:row>
      <xdr:rowOff>560490</xdr:rowOff>
    </xdr:to>
    <xdr:pic>
      <xdr:nvPicPr>
        <xdr:cNvPr id="3" name="Imagen 5">
          <a:hlinkClick xmlns:r="http://schemas.openxmlformats.org/officeDocument/2006/relationships" r:id="rId1"/>
          <a:extLst>
            <a:ext uri="{FF2B5EF4-FFF2-40B4-BE49-F238E27FC236}">
              <a16:creationId xmlns:a16="http://schemas.microsoft.com/office/drawing/2014/main" id="{FC7A8077-4071-4764-B683-FCA1D2935062}"/>
            </a:ext>
          </a:extLst>
        </xdr:cNvPr>
        <xdr:cNvPicPr>
          <a:picLocks noChangeAspect="1"/>
        </xdr:cNvPicPr>
      </xdr:nvPicPr>
      <xdr:blipFill>
        <a:blip xmlns:r="http://schemas.openxmlformats.org/officeDocument/2006/relationships" r:embed="rId2" cstate="print">
          <a:biLevel thresh="25000"/>
          <a:extLst>
            <a:ext uri="{28A0092B-C50C-407E-A947-70E740481C1C}">
              <a14:useLocalDpi xmlns:a14="http://schemas.microsoft.com/office/drawing/2010/main" val="0"/>
            </a:ext>
          </a:extLst>
        </a:blip>
        <a:stretch>
          <a:fillRect/>
        </a:stretch>
      </xdr:blipFill>
      <xdr:spPr>
        <a:xfrm>
          <a:off x="2295525" y="847725"/>
          <a:ext cx="8660" cy="1605065"/>
        </a:xfrm>
        <a:prstGeom prst="rect">
          <a:avLst/>
        </a:prstGeom>
      </xdr:spPr>
    </xdr:pic>
    <xdr:clientData/>
  </xdr:twoCellAnchor>
  <xdr:twoCellAnchor editAs="oneCell">
    <xdr:from>
      <xdr:col>2</xdr:col>
      <xdr:colOff>1552575</xdr:colOff>
      <xdr:row>0</xdr:row>
      <xdr:rowOff>0</xdr:rowOff>
    </xdr:from>
    <xdr:to>
      <xdr:col>3</xdr:col>
      <xdr:colOff>13951</xdr:colOff>
      <xdr:row>5</xdr:row>
      <xdr:rowOff>121429</xdr:rowOff>
    </xdr:to>
    <xdr:pic>
      <xdr:nvPicPr>
        <xdr:cNvPr id="4" name="Imagen 6">
          <a:hlinkClick xmlns:r="http://schemas.openxmlformats.org/officeDocument/2006/relationships" r:id="rId3"/>
          <a:extLst>
            <a:ext uri="{FF2B5EF4-FFF2-40B4-BE49-F238E27FC236}">
              <a16:creationId xmlns:a16="http://schemas.microsoft.com/office/drawing/2014/main" id="{96E8DC40-C75F-4FD3-9A2A-737B346B6BDE}"/>
            </a:ext>
          </a:extLst>
        </xdr:cNvPr>
        <xdr:cNvPicPr>
          <a:picLocks noChangeAspect="1"/>
        </xdr:cNvPicPr>
      </xdr:nvPicPr>
      <xdr:blipFill>
        <a:blip xmlns:r="http://schemas.openxmlformats.org/officeDocument/2006/relationships" r:embed="rId2" cstate="print">
          <a:biLevel thresh="25000"/>
          <a:extLst>
            <a:ext uri="{28A0092B-C50C-407E-A947-70E740481C1C}">
              <a14:useLocalDpi xmlns:a14="http://schemas.microsoft.com/office/drawing/2010/main" val="0"/>
            </a:ext>
          </a:extLst>
        </a:blip>
        <a:stretch>
          <a:fillRect/>
        </a:stretch>
      </xdr:blipFill>
      <xdr:spPr>
        <a:xfrm>
          <a:off x="2295525" y="1047750"/>
          <a:ext cx="8660" cy="1166004"/>
        </a:xfrm>
        <a:prstGeom prst="rect">
          <a:avLst/>
        </a:prstGeom>
      </xdr:spPr>
    </xdr:pic>
    <xdr:clientData/>
  </xdr:twoCellAnchor>
  <xdr:twoCellAnchor>
    <xdr:from>
      <xdr:col>4</xdr:col>
      <xdr:colOff>6802</xdr:colOff>
      <xdr:row>51</xdr:row>
      <xdr:rowOff>16327</xdr:rowOff>
    </xdr:from>
    <xdr:to>
      <xdr:col>11</xdr:col>
      <xdr:colOff>1115785</xdr:colOff>
      <xdr:row>70</xdr:row>
      <xdr:rowOff>54428</xdr:rowOff>
    </xdr:to>
    <xdr:graphicFrame macro="">
      <xdr:nvGraphicFramePr>
        <xdr:cNvPr id="5" name="Gráfico 4">
          <a:extLst>
            <a:ext uri="{FF2B5EF4-FFF2-40B4-BE49-F238E27FC236}">
              <a16:creationId xmlns:a16="http://schemas.microsoft.com/office/drawing/2014/main" id="{E1DC7A13-22A2-4217-8A02-4CE1B7BDDA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1552575</xdr:colOff>
      <xdr:row>4</xdr:row>
      <xdr:rowOff>57150</xdr:rowOff>
    </xdr:from>
    <xdr:to>
      <xdr:col>3</xdr:col>
      <xdr:colOff>14623</xdr:colOff>
      <xdr:row>7</xdr:row>
      <xdr:rowOff>326598</xdr:rowOff>
    </xdr:to>
    <xdr:pic>
      <xdr:nvPicPr>
        <xdr:cNvPr id="6" name="Imagen 5">
          <a:hlinkClick xmlns:r="http://schemas.openxmlformats.org/officeDocument/2006/relationships" r:id="rId1"/>
          <a:extLst>
            <a:ext uri="{FF2B5EF4-FFF2-40B4-BE49-F238E27FC236}">
              <a16:creationId xmlns:a16="http://schemas.microsoft.com/office/drawing/2014/main" id="{CAB41722-0C1C-4122-886F-EACF83FF0CD1}"/>
            </a:ext>
          </a:extLst>
        </xdr:cNvPr>
        <xdr:cNvPicPr>
          <a:picLocks noChangeAspect="1"/>
        </xdr:cNvPicPr>
      </xdr:nvPicPr>
      <xdr:blipFill>
        <a:blip xmlns:r="http://schemas.openxmlformats.org/officeDocument/2006/relationships" r:embed="rId2" cstate="print">
          <a:biLevel thresh="25000"/>
          <a:extLst>
            <a:ext uri="{28A0092B-C50C-407E-A947-70E740481C1C}">
              <a14:useLocalDpi xmlns:a14="http://schemas.microsoft.com/office/drawing/2010/main" val="0"/>
            </a:ext>
          </a:extLst>
        </a:blip>
        <a:stretch>
          <a:fillRect/>
        </a:stretch>
      </xdr:blipFill>
      <xdr:spPr>
        <a:xfrm>
          <a:off x="2295525" y="847725"/>
          <a:ext cx="10390" cy="1909865"/>
        </a:xfrm>
        <a:prstGeom prst="rect">
          <a:avLst/>
        </a:prstGeom>
      </xdr:spPr>
    </xdr:pic>
    <xdr:clientData/>
  </xdr:twoCellAnchor>
  <xdr:twoCellAnchor editAs="oneCell">
    <xdr:from>
      <xdr:col>2</xdr:col>
      <xdr:colOff>1552575</xdr:colOff>
      <xdr:row>5</xdr:row>
      <xdr:rowOff>57150</xdr:rowOff>
    </xdr:from>
    <xdr:to>
      <xdr:col>3</xdr:col>
      <xdr:colOff>14623</xdr:colOff>
      <xdr:row>7</xdr:row>
      <xdr:rowOff>226204</xdr:rowOff>
    </xdr:to>
    <xdr:pic>
      <xdr:nvPicPr>
        <xdr:cNvPr id="7" name="Imagen 6">
          <a:hlinkClick xmlns:r="http://schemas.openxmlformats.org/officeDocument/2006/relationships" r:id="rId3"/>
          <a:extLst>
            <a:ext uri="{FF2B5EF4-FFF2-40B4-BE49-F238E27FC236}">
              <a16:creationId xmlns:a16="http://schemas.microsoft.com/office/drawing/2014/main" id="{CAB79707-E6CD-44DB-8804-363AE08D5693}"/>
            </a:ext>
          </a:extLst>
        </xdr:cNvPr>
        <xdr:cNvPicPr>
          <a:picLocks noChangeAspect="1"/>
        </xdr:cNvPicPr>
      </xdr:nvPicPr>
      <xdr:blipFill>
        <a:blip xmlns:r="http://schemas.openxmlformats.org/officeDocument/2006/relationships" r:embed="rId2" cstate="print">
          <a:biLevel thresh="25000"/>
          <a:extLst>
            <a:ext uri="{28A0092B-C50C-407E-A947-70E740481C1C}">
              <a14:useLocalDpi xmlns:a14="http://schemas.microsoft.com/office/drawing/2010/main" val="0"/>
            </a:ext>
          </a:extLst>
        </a:blip>
        <a:stretch>
          <a:fillRect/>
        </a:stretch>
      </xdr:blipFill>
      <xdr:spPr>
        <a:xfrm>
          <a:off x="2295525" y="1047750"/>
          <a:ext cx="10390" cy="14708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1190627</xdr:colOff>
      <xdr:row>0</xdr:row>
      <xdr:rowOff>1</xdr:rowOff>
    </xdr:from>
    <xdr:to>
      <xdr:col>2</xdr:col>
      <xdr:colOff>166687</xdr:colOff>
      <xdr:row>7</xdr:row>
      <xdr:rowOff>381001</xdr:rowOff>
    </xdr:to>
    <xdr:pic>
      <xdr:nvPicPr>
        <xdr:cNvPr id="2" name="Imagen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90627" y="1"/>
          <a:ext cx="2047873" cy="381000"/>
        </a:xfrm>
        <a:prstGeom prst="rect">
          <a:avLst/>
        </a:prstGeom>
      </xdr:spPr>
    </xdr:pic>
    <xdr:clientData/>
  </xdr:twoCellAnchor>
  <xdr:twoCellAnchor editAs="oneCell">
    <xdr:from>
      <xdr:col>6</xdr:col>
      <xdr:colOff>1552575</xdr:colOff>
      <xdr:row>27</xdr:row>
      <xdr:rowOff>57150</xdr:rowOff>
    </xdr:from>
    <xdr:to>
      <xdr:col>7</xdr:col>
      <xdr:colOff>8660</xdr:colOff>
      <xdr:row>29</xdr:row>
      <xdr:rowOff>126424</xdr:rowOff>
    </xdr:to>
    <xdr:pic>
      <xdr:nvPicPr>
        <xdr:cNvPr id="3" name="Imagen 5">
          <a:hlinkClick xmlns:r="http://schemas.openxmlformats.org/officeDocument/2006/relationships" r:id="rId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3" cstate="print">
          <a:biLevel thresh="25000"/>
          <a:extLst>
            <a:ext uri="{28A0092B-C50C-407E-A947-70E740481C1C}">
              <a14:useLocalDpi xmlns:a14="http://schemas.microsoft.com/office/drawing/2010/main" val="0"/>
            </a:ext>
          </a:extLst>
        </a:blip>
        <a:stretch>
          <a:fillRect/>
        </a:stretch>
      </xdr:blipFill>
      <xdr:spPr>
        <a:xfrm>
          <a:off x="9305925" y="15182850"/>
          <a:ext cx="8660" cy="355023"/>
        </a:xfrm>
        <a:prstGeom prst="rect">
          <a:avLst/>
        </a:prstGeom>
      </xdr:spPr>
    </xdr:pic>
    <xdr:clientData/>
  </xdr:twoCellAnchor>
  <xdr:twoCellAnchor editAs="oneCell">
    <xdr:from>
      <xdr:col>6</xdr:col>
      <xdr:colOff>1552575</xdr:colOff>
      <xdr:row>28</xdr:row>
      <xdr:rowOff>57150</xdr:rowOff>
    </xdr:from>
    <xdr:to>
      <xdr:col>7</xdr:col>
      <xdr:colOff>8660</xdr:colOff>
      <xdr:row>29</xdr:row>
      <xdr:rowOff>332798</xdr:rowOff>
    </xdr:to>
    <xdr:pic>
      <xdr:nvPicPr>
        <xdr:cNvPr id="4" name="Imagen 6">
          <a:hlinkClick xmlns:r="http://schemas.openxmlformats.org/officeDocument/2006/relationships" r:id="rId4"/>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cstate="print">
          <a:biLevel thresh="25000"/>
          <a:extLst>
            <a:ext uri="{28A0092B-C50C-407E-A947-70E740481C1C}">
              <a14:useLocalDpi xmlns:a14="http://schemas.microsoft.com/office/drawing/2010/main" val="0"/>
            </a:ext>
          </a:extLst>
        </a:blip>
        <a:stretch>
          <a:fillRect/>
        </a:stretch>
      </xdr:blipFill>
      <xdr:spPr>
        <a:xfrm>
          <a:off x="9305925" y="16954500"/>
          <a:ext cx="8660" cy="355023"/>
        </a:xfrm>
        <a:prstGeom prst="rect">
          <a:avLst/>
        </a:prstGeom>
      </xdr:spPr>
    </xdr:pic>
    <xdr:clientData/>
  </xdr:twoCellAnchor>
  <xdr:twoCellAnchor editAs="oneCell">
    <xdr:from>
      <xdr:col>6</xdr:col>
      <xdr:colOff>1552575</xdr:colOff>
      <xdr:row>29</xdr:row>
      <xdr:rowOff>57150</xdr:rowOff>
    </xdr:from>
    <xdr:to>
      <xdr:col>7</xdr:col>
      <xdr:colOff>8660</xdr:colOff>
      <xdr:row>30</xdr:row>
      <xdr:rowOff>242083</xdr:rowOff>
    </xdr:to>
    <xdr:pic>
      <xdr:nvPicPr>
        <xdr:cNvPr id="5" name="Imagen 7">
          <a:hlinkClick xmlns:r="http://schemas.openxmlformats.org/officeDocument/2006/relationships" r:id="rId5"/>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3" cstate="print">
          <a:biLevel thresh="25000"/>
          <a:extLst>
            <a:ext uri="{28A0092B-C50C-407E-A947-70E740481C1C}">
              <a14:useLocalDpi xmlns:a14="http://schemas.microsoft.com/office/drawing/2010/main" val="0"/>
            </a:ext>
          </a:extLst>
        </a:blip>
        <a:stretch>
          <a:fillRect/>
        </a:stretch>
      </xdr:blipFill>
      <xdr:spPr>
        <a:xfrm>
          <a:off x="9305925" y="18021300"/>
          <a:ext cx="8660" cy="355023"/>
        </a:xfrm>
        <a:prstGeom prst="rect">
          <a:avLst/>
        </a:prstGeom>
      </xdr:spPr>
    </xdr:pic>
    <xdr:clientData/>
  </xdr:twoCellAnchor>
  <xdr:twoCellAnchor editAs="oneCell">
    <xdr:from>
      <xdr:col>6</xdr:col>
      <xdr:colOff>1552575</xdr:colOff>
      <xdr:row>32</xdr:row>
      <xdr:rowOff>57150</xdr:rowOff>
    </xdr:from>
    <xdr:to>
      <xdr:col>7</xdr:col>
      <xdr:colOff>8660</xdr:colOff>
      <xdr:row>33</xdr:row>
      <xdr:rowOff>534637</xdr:rowOff>
    </xdr:to>
    <xdr:pic>
      <xdr:nvPicPr>
        <xdr:cNvPr id="6" name="Imagen 8">
          <a:hlinkClick xmlns:r="http://schemas.openxmlformats.org/officeDocument/2006/relationships" r:id="rId6"/>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cstate="print">
          <a:biLevel thresh="25000"/>
          <a:extLst>
            <a:ext uri="{28A0092B-C50C-407E-A947-70E740481C1C}">
              <a14:useLocalDpi xmlns:a14="http://schemas.microsoft.com/office/drawing/2010/main" val="0"/>
            </a:ext>
          </a:extLst>
        </a:blip>
        <a:stretch>
          <a:fillRect/>
        </a:stretch>
      </xdr:blipFill>
      <xdr:spPr>
        <a:xfrm>
          <a:off x="9305925" y="21316950"/>
          <a:ext cx="8660" cy="355023"/>
        </a:xfrm>
        <a:prstGeom prst="rect">
          <a:avLst/>
        </a:prstGeom>
      </xdr:spPr>
    </xdr:pic>
    <xdr:clientData/>
  </xdr:twoCellAnchor>
  <xdr:twoCellAnchor editAs="oneCell">
    <xdr:from>
      <xdr:col>6</xdr:col>
      <xdr:colOff>1552575</xdr:colOff>
      <xdr:row>33</xdr:row>
      <xdr:rowOff>57150</xdr:rowOff>
    </xdr:from>
    <xdr:to>
      <xdr:col>7</xdr:col>
      <xdr:colOff>8660</xdr:colOff>
      <xdr:row>34</xdr:row>
      <xdr:rowOff>180852</xdr:rowOff>
    </xdr:to>
    <xdr:pic>
      <xdr:nvPicPr>
        <xdr:cNvPr id="7" name="Imagen 9">
          <a:hlinkClick xmlns:r="http://schemas.openxmlformats.org/officeDocument/2006/relationships" r:id="rId7"/>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3" cstate="print">
          <a:biLevel thresh="25000"/>
          <a:extLst>
            <a:ext uri="{28A0092B-C50C-407E-A947-70E740481C1C}">
              <a14:useLocalDpi xmlns:a14="http://schemas.microsoft.com/office/drawing/2010/main" val="0"/>
            </a:ext>
          </a:extLst>
        </a:blip>
        <a:stretch>
          <a:fillRect/>
        </a:stretch>
      </xdr:blipFill>
      <xdr:spPr>
        <a:xfrm>
          <a:off x="9305925" y="22926675"/>
          <a:ext cx="8660" cy="355023"/>
        </a:xfrm>
        <a:prstGeom prst="rect">
          <a:avLst/>
        </a:prstGeom>
      </xdr:spPr>
    </xdr:pic>
    <xdr:clientData/>
  </xdr:twoCellAnchor>
  <xdr:twoCellAnchor editAs="oneCell">
    <xdr:from>
      <xdr:col>6</xdr:col>
      <xdr:colOff>1552575</xdr:colOff>
      <xdr:row>30</xdr:row>
      <xdr:rowOff>57150</xdr:rowOff>
    </xdr:from>
    <xdr:to>
      <xdr:col>7</xdr:col>
      <xdr:colOff>8660</xdr:colOff>
      <xdr:row>31</xdr:row>
      <xdr:rowOff>208066</xdr:rowOff>
    </xdr:to>
    <xdr:pic>
      <xdr:nvPicPr>
        <xdr:cNvPr id="8" name="Imagen 7">
          <a:hlinkClick xmlns:r="http://schemas.openxmlformats.org/officeDocument/2006/relationships" r:id="rId5"/>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3" cstate="print">
          <a:biLevel thresh="25000"/>
          <a:extLst>
            <a:ext uri="{28A0092B-C50C-407E-A947-70E740481C1C}">
              <a14:useLocalDpi xmlns:a14="http://schemas.microsoft.com/office/drawing/2010/main" val="0"/>
            </a:ext>
          </a:extLst>
        </a:blip>
        <a:stretch>
          <a:fillRect/>
        </a:stretch>
      </xdr:blipFill>
      <xdr:spPr>
        <a:xfrm>
          <a:off x="9305925" y="19088100"/>
          <a:ext cx="8660" cy="355023"/>
        </a:xfrm>
        <a:prstGeom prst="rect">
          <a:avLst/>
        </a:prstGeom>
      </xdr:spPr>
    </xdr:pic>
    <xdr:clientData/>
  </xdr:twoCellAnchor>
  <xdr:twoCellAnchor editAs="oneCell">
    <xdr:from>
      <xdr:col>6</xdr:col>
      <xdr:colOff>1552575</xdr:colOff>
      <xdr:row>29</xdr:row>
      <xdr:rowOff>57150</xdr:rowOff>
    </xdr:from>
    <xdr:to>
      <xdr:col>7</xdr:col>
      <xdr:colOff>8660</xdr:colOff>
      <xdr:row>30</xdr:row>
      <xdr:rowOff>242083</xdr:rowOff>
    </xdr:to>
    <xdr:pic>
      <xdr:nvPicPr>
        <xdr:cNvPr id="9" name="Imagen 7">
          <a:hlinkClick xmlns:r="http://schemas.openxmlformats.org/officeDocument/2006/relationships" r:id="rId5"/>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3" cstate="print">
          <a:biLevel thresh="25000"/>
          <a:extLst>
            <a:ext uri="{28A0092B-C50C-407E-A947-70E740481C1C}">
              <a14:useLocalDpi xmlns:a14="http://schemas.microsoft.com/office/drawing/2010/main" val="0"/>
            </a:ext>
          </a:extLst>
        </a:blip>
        <a:stretch>
          <a:fillRect/>
        </a:stretch>
      </xdr:blipFill>
      <xdr:spPr>
        <a:xfrm>
          <a:off x="9305925" y="18021300"/>
          <a:ext cx="8660" cy="355023"/>
        </a:xfrm>
        <a:prstGeom prst="rect">
          <a:avLst/>
        </a:prstGeom>
      </xdr:spPr>
    </xdr:pic>
    <xdr:clientData/>
  </xdr:twoCellAnchor>
  <xdr:oneCellAnchor>
    <xdr:from>
      <xdr:col>6</xdr:col>
      <xdr:colOff>1552575</xdr:colOff>
      <xdr:row>28</xdr:row>
      <xdr:rowOff>57150</xdr:rowOff>
    </xdr:from>
    <xdr:ext cx="11835" cy="1323399"/>
    <xdr:pic>
      <xdr:nvPicPr>
        <xdr:cNvPr id="17" name="Imagen 5">
          <a:hlinkClick xmlns:r="http://schemas.openxmlformats.org/officeDocument/2006/relationships" r:id="rId2"/>
          <a:extLst>
            <a:ext uri="{FF2B5EF4-FFF2-40B4-BE49-F238E27FC236}">
              <a16:creationId xmlns:a16="http://schemas.microsoft.com/office/drawing/2014/main" id="{00000000-0008-0000-0100-000011000000}"/>
            </a:ext>
          </a:extLst>
        </xdr:cNvPr>
        <xdr:cNvPicPr>
          <a:picLocks noChangeAspect="1"/>
        </xdr:cNvPicPr>
      </xdr:nvPicPr>
      <xdr:blipFill>
        <a:blip xmlns:r="http://schemas.openxmlformats.org/officeDocument/2006/relationships" r:embed="rId3" cstate="print">
          <a:biLevel thresh="25000"/>
          <a:extLst>
            <a:ext uri="{28A0092B-C50C-407E-A947-70E740481C1C}">
              <a14:useLocalDpi xmlns:a14="http://schemas.microsoft.com/office/drawing/2010/main" val="0"/>
            </a:ext>
          </a:extLst>
        </a:blip>
        <a:stretch>
          <a:fillRect/>
        </a:stretch>
      </xdr:blipFill>
      <xdr:spPr>
        <a:xfrm>
          <a:off x="9696450" y="17186275"/>
          <a:ext cx="11835" cy="1323399"/>
        </a:xfrm>
        <a:prstGeom prst="rect">
          <a:avLst/>
        </a:prstGeom>
      </xdr:spPr>
    </xdr:pic>
    <xdr:clientData/>
  </xdr:oneCellAnchor>
  <xdr:oneCellAnchor>
    <xdr:from>
      <xdr:col>6</xdr:col>
      <xdr:colOff>1552575</xdr:colOff>
      <xdr:row>29</xdr:row>
      <xdr:rowOff>57150</xdr:rowOff>
    </xdr:from>
    <xdr:ext cx="11835" cy="1323399"/>
    <xdr:pic>
      <xdr:nvPicPr>
        <xdr:cNvPr id="18" name="Imagen 5">
          <a:hlinkClick xmlns:r="http://schemas.openxmlformats.org/officeDocument/2006/relationships" r:id="rId2"/>
          <a:extLst>
            <a:ext uri="{FF2B5EF4-FFF2-40B4-BE49-F238E27FC236}">
              <a16:creationId xmlns:a16="http://schemas.microsoft.com/office/drawing/2014/main" id="{00000000-0008-0000-0100-000012000000}"/>
            </a:ext>
          </a:extLst>
        </xdr:cNvPr>
        <xdr:cNvPicPr>
          <a:picLocks noChangeAspect="1"/>
        </xdr:cNvPicPr>
      </xdr:nvPicPr>
      <xdr:blipFill>
        <a:blip xmlns:r="http://schemas.openxmlformats.org/officeDocument/2006/relationships" r:embed="rId3" cstate="print">
          <a:biLevel thresh="25000"/>
          <a:extLst>
            <a:ext uri="{28A0092B-C50C-407E-A947-70E740481C1C}">
              <a14:useLocalDpi xmlns:a14="http://schemas.microsoft.com/office/drawing/2010/main" val="0"/>
            </a:ext>
          </a:extLst>
        </a:blip>
        <a:stretch>
          <a:fillRect/>
        </a:stretch>
      </xdr:blipFill>
      <xdr:spPr>
        <a:xfrm>
          <a:off x="9696450" y="17186275"/>
          <a:ext cx="11835" cy="1323399"/>
        </a:xfrm>
        <a:prstGeom prst="rect">
          <a:avLst/>
        </a:prstGeom>
      </xdr:spPr>
    </xdr:pic>
    <xdr:clientData/>
  </xdr:oneCellAnchor>
  <xdr:oneCellAnchor>
    <xdr:from>
      <xdr:col>6</xdr:col>
      <xdr:colOff>1552575</xdr:colOff>
      <xdr:row>30</xdr:row>
      <xdr:rowOff>57150</xdr:rowOff>
    </xdr:from>
    <xdr:ext cx="11835" cy="1323399"/>
    <xdr:pic>
      <xdr:nvPicPr>
        <xdr:cNvPr id="19" name="Imagen 5">
          <a:hlinkClick xmlns:r="http://schemas.openxmlformats.org/officeDocument/2006/relationships" r:id="rId2"/>
          <a:extLst>
            <a:ext uri="{FF2B5EF4-FFF2-40B4-BE49-F238E27FC236}">
              <a16:creationId xmlns:a16="http://schemas.microsoft.com/office/drawing/2014/main" id="{00000000-0008-0000-0100-000013000000}"/>
            </a:ext>
          </a:extLst>
        </xdr:cNvPr>
        <xdr:cNvPicPr>
          <a:picLocks noChangeAspect="1"/>
        </xdr:cNvPicPr>
      </xdr:nvPicPr>
      <xdr:blipFill>
        <a:blip xmlns:r="http://schemas.openxmlformats.org/officeDocument/2006/relationships" r:embed="rId3" cstate="print">
          <a:biLevel thresh="25000"/>
          <a:extLst>
            <a:ext uri="{28A0092B-C50C-407E-A947-70E740481C1C}">
              <a14:useLocalDpi xmlns:a14="http://schemas.microsoft.com/office/drawing/2010/main" val="0"/>
            </a:ext>
          </a:extLst>
        </a:blip>
        <a:stretch>
          <a:fillRect/>
        </a:stretch>
      </xdr:blipFill>
      <xdr:spPr>
        <a:xfrm>
          <a:off x="9696450" y="17186275"/>
          <a:ext cx="11835" cy="1323399"/>
        </a:xfrm>
        <a:prstGeom prst="rect">
          <a:avLst/>
        </a:prstGeom>
      </xdr:spPr>
    </xdr:pic>
    <xdr:clientData/>
  </xdr:oneCellAnchor>
  <xdr:oneCellAnchor>
    <xdr:from>
      <xdr:col>6</xdr:col>
      <xdr:colOff>1552575</xdr:colOff>
      <xdr:row>31</xdr:row>
      <xdr:rowOff>57150</xdr:rowOff>
    </xdr:from>
    <xdr:ext cx="11835" cy="1323399"/>
    <xdr:pic>
      <xdr:nvPicPr>
        <xdr:cNvPr id="20" name="Imagen 5">
          <a:hlinkClick xmlns:r="http://schemas.openxmlformats.org/officeDocument/2006/relationships" r:id="rId2"/>
          <a:extLst>
            <a:ext uri="{FF2B5EF4-FFF2-40B4-BE49-F238E27FC236}">
              <a16:creationId xmlns:a16="http://schemas.microsoft.com/office/drawing/2014/main" id="{00000000-0008-0000-0100-000014000000}"/>
            </a:ext>
          </a:extLst>
        </xdr:cNvPr>
        <xdr:cNvPicPr>
          <a:picLocks noChangeAspect="1"/>
        </xdr:cNvPicPr>
      </xdr:nvPicPr>
      <xdr:blipFill>
        <a:blip xmlns:r="http://schemas.openxmlformats.org/officeDocument/2006/relationships" r:embed="rId3" cstate="print">
          <a:biLevel thresh="25000"/>
          <a:extLst>
            <a:ext uri="{28A0092B-C50C-407E-A947-70E740481C1C}">
              <a14:useLocalDpi xmlns:a14="http://schemas.microsoft.com/office/drawing/2010/main" val="0"/>
            </a:ext>
          </a:extLst>
        </a:blip>
        <a:stretch>
          <a:fillRect/>
        </a:stretch>
      </xdr:blipFill>
      <xdr:spPr>
        <a:xfrm>
          <a:off x="9696450" y="17186275"/>
          <a:ext cx="11835" cy="1323399"/>
        </a:xfrm>
        <a:prstGeom prst="rect">
          <a:avLst/>
        </a:prstGeom>
      </xdr:spPr>
    </xdr:pic>
    <xdr:clientData/>
  </xdr:oneCellAnchor>
  <xdr:oneCellAnchor>
    <xdr:from>
      <xdr:col>6</xdr:col>
      <xdr:colOff>1552575</xdr:colOff>
      <xdr:row>32</xdr:row>
      <xdr:rowOff>57150</xdr:rowOff>
    </xdr:from>
    <xdr:ext cx="11835" cy="1323399"/>
    <xdr:pic>
      <xdr:nvPicPr>
        <xdr:cNvPr id="21" name="Imagen 5">
          <a:hlinkClick xmlns:r="http://schemas.openxmlformats.org/officeDocument/2006/relationships" r:id="rId2"/>
          <a:extLst>
            <a:ext uri="{FF2B5EF4-FFF2-40B4-BE49-F238E27FC236}">
              <a16:creationId xmlns:a16="http://schemas.microsoft.com/office/drawing/2014/main" id="{00000000-0008-0000-0100-000015000000}"/>
            </a:ext>
          </a:extLst>
        </xdr:cNvPr>
        <xdr:cNvPicPr>
          <a:picLocks noChangeAspect="1"/>
        </xdr:cNvPicPr>
      </xdr:nvPicPr>
      <xdr:blipFill>
        <a:blip xmlns:r="http://schemas.openxmlformats.org/officeDocument/2006/relationships" r:embed="rId3" cstate="print">
          <a:biLevel thresh="25000"/>
          <a:extLst>
            <a:ext uri="{28A0092B-C50C-407E-A947-70E740481C1C}">
              <a14:useLocalDpi xmlns:a14="http://schemas.microsoft.com/office/drawing/2010/main" val="0"/>
            </a:ext>
          </a:extLst>
        </a:blip>
        <a:stretch>
          <a:fillRect/>
        </a:stretch>
      </xdr:blipFill>
      <xdr:spPr>
        <a:xfrm>
          <a:off x="9696450" y="17186275"/>
          <a:ext cx="11835" cy="1323399"/>
        </a:xfrm>
        <a:prstGeom prst="rect">
          <a:avLst/>
        </a:prstGeom>
      </xdr:spPr>
    </xdr:pic>
    <xdr:clientData/>
  </xdr:oneCellAnchor>
  <xdr:oneCellAnchor>
    <xdr:from>
      <xdr:col>6</xdr:col>
      <xdr:colOff>1552575</xdr:colOff>
      <xdr:row>33</xdr:row>
      <xdr:rowOff>57150</xdr:rowOff>
    </xdr:from>
    <xdr:ext cx="11835" cy="1323399"/>
    <xdr:pic>
      <xdr:nvPicPr>
        <xdr:cNvPr id="22" name="Imagen 5">
          <a:hlinkClick xmlns:r="http://schemas.openxmlformats.org/officeDocument/2006/relationships" r:id="rId2"/>
          <a:extLst>
            <a:ext uri="{FF2B5EF4-FFF2-40B4-BE49-F238E27FC236}">
              <a16:creationId xmlns:a16="http://schemas.microsoft.com/office/drawing/2014/main" id="{00000000-0008-0000-0100-000016000000}"/>
            </a:ext>
          </a:extLst>
        </xdr:cNvPr>
        <xdr:cNvPicPr>
          <a:picLocks noChangeAspect="1"/>
        </xdr:cNvPicPr>
      </xdr:nvPicPr>
      <xdr:blipFill>
        <a:blip xmlns:r="http://schemas.openxmlformats.org/officeDocument/2006/relationships" r:embed="rId3" cstate="print">
          <a:biLevel thresh="25000"/>
          <a:extLst>
            <a:ext uri="{28A0092B-C50C-407E-A947-70E740481C1C}">
              <a14:useLocalDpi xmlns:a14="http://schemas.microsoft.com/office/drawing/2010/main" val="0"/>
            </a:ext>
          </a:extLst>
        </a:blip>
        <a:stretch>
          <a:fillRect/>
        </a:stretch>
      </xdr:blipFill>
      <xdr:spPr>
        <a:xfrm>
          <a:off x="9696450" y="17186275"/>
          <a:ext cx="11835" cy="1323399"/>
        </a:xfrm>
        <a:prstGeom prst="rect">
          <a:avLst/>
        </a:prstGeom>
      </xdr:spPr>
    </xdr:pic>
    <xdr:clientData/>
  </xdr:oneCellAnchor>
  <xdr:oneCellAnchor>
    <xdr:from>
      <xdr:col>6</xdr:col>
      <xdr:colOff>1552575</xdr:colOff>
      <xdr:row>29</xdr:row>
      <xdr:rowOff>57150</xdr:rowOff>
    </xdr:from>
    <xdr:ext cx="11835" cy="878898"/>
    <xdr:pic>
      <xdr:nvPicPr>
        <xdr:cNvPr id="23" name="Imagen 6">
          <a:hlinkClick xmlns:r="http://schemas.openxmlformats.org/officeDocument/2006/relationships" r:id="rId4"/>
          <a:extLst>
            <a:ext uri="{FF2B5EF4-FFF2-40B4-BE49-F238E27FC236}">
              <a16:creationId xmlns:a16="http://schemas.microsoft.com/office/drawing/2014/main" id="{00000000-0008-0000-0100-000017000000}"/>
            </a:ext>
          </a:extLst>
        </xdr:cNvPr>
        <xdr:cNvPicPr>
          <a:picLocks noChangeAspect="1"/>
        </xdr:cNvPicPr>
      </xdr:nvPicPr>
      <xdr:blipFill>
        <a:blip xmlns:r="http://schemas.openxmlformats.org/officeDocument/2006/relationships" r:embed="rId3" cstate="print">
          <a:biLevel thresh="25000"/>
          <a:extLst>
            <a:ext uri="{28A0092B-C50C-407E-A947-70E740481C1C}">
              <a14:useLocalDpi xmlns:a14="http://schemas.microsoft.com/office/drawing/2010/main" val="0"/>
            </a:ext>
          </a:extLst>
        </a:blip>
        <a:stretch>
          <a:fillRect/>
        </a:stretch>
      </xdr:blipFill>
      <xdr:spPr>
        <a:xfrm>
          <a:off x="9696450" y="17980025"/>
          <a:ext cx="11835" cy="878898"/>
        </a:xfrm>
        <a:prstGeom prst="rect">
          <a:avLst/>
        </a:prstGeom>
      </xdr:spPr>
    </xdr:pic>
    <xdr:clientData/>
  </xdr:oneCellAnchor>
  <xdr:oneCellAnchor>
    <xdr:from>
      <xdr:col>6</xdr:col>
      <xdr:colOff>1552575</xdr:colOff>
      <xdr:row>30</xdr:row>
      <xdr:rowOff>57150</xdr:rowOff>
    </xdr:from>
    <xdr:ext cx="11835" cy="899308"/>
    <xdr:pic>
      <xdr:nvPicPr>
        <xdr:cNvPr id="24" name="Imagen 7">
          <a:hlinkClick xmlns:r="http://schemas.openxmlformats.org/officeDocument/2006/relationships" r:id="rId5"/>
          <a:extLst>
            <a:ext uri="{FF2B5EF4-FFF2-40B4-BE49-F238E27FC236}">
              <a16:creationId xmlns:a16="http://schemas.microsoft.com/office/drawing/2014/main" id="{00000000-0008-0000-0100-000018000000}"/>
            </a:ext>
          </a:extLst>
        </xdr:cNvPr>
        <xdr:cNvPicPr>
          <a:picLocks noChangeAspect="1"/>
        </xdr:cNvPicPr>
      </xdr:nvPicPr>
      <xdr:blipFill>
        <a:blip xmlns:r="http://schemas.openxmlformats.org/officeDocument/2006/relationships" r:embed="rId3" cstate="print">
          <a:biLevel thresh="25000"/>
          <a:extLst>
            <a:ext uri="{28A0092B-C50C-407E-A947-70E740481C1C}">
              <a14:useLocalDpi xmlns:a14="http://schemas.microsoft.com/office/drawing/2010/main" val="0"/>
            </a:ext>
          </a:extLst>
        </a:blip>
        <a:stretch>
          <a:fillRect/>
        </a:stretch>
      </xdr:blipFill>
      <xdr:spPr>
        <a:xfrm>
          <a:off x="9696450" y="18583275"/>
          <a:ext cx="11835" cy="899308"/>
        </a:xfrm>
        <a:prstGeom prst="rect">
          <a:avLst/>
        </a:prstGeom>
      </xdr:spPr>
    </xdr:pic>
    <xdr:clientData/>
  </xdr:oneCellAnchor>
  <xdr:oneCellAnchor>
    <xdr:from>
      <xdr:col>6</xdr:col>
      <xdr:colOff>1552575</xdr:colOff>
      <xdr:row>30</xdr:row>
      <xdr:rowOff>57150</xdr:rowOff>
    </xdr:from>
    <xdr:ext cx="11835" cy="899308"/>
    <xdr:pic>
      <xdr:nvPicPr>
        <xdr:cNvPr id="25" name="Imagen 7">
          <a:hlinkClick xmlns:r="http://schemas.openxmlformats.org/officeDocument/2006/relationships" r:id="rId5"/>
          <a:extLst>
            <a:ext uri="{FF2B5EF4-FFF2-40B4-BE49-F238E27FC236}">
              <a16:creationId xmlns:a16="http://schemas.microsoft.com/office/drawing/2014/main" id="{00000000-0008-0000-0100-000019000000}"/>
            </a:ext>
          </a:extLst>
        </xdr:cNvPr>
        <xdr:cNvPicPr>
          <a:picLocks noChangeAspect="1"/>
        </xdr:cNvPicPr>
      </xdr:nvPicPr>
      <xdr:blipFill>
        <a:blip xmlns:r="http://schemas.openxmlformats.org/officeDocument/2006/relationships" r:embed="rId3" cstate="print">
          <a:biLevel thresh="25000"/>
          <a:extLst>
            <a:ext uri="{28A0092B-C50C-407E-A947-70E740481C1C}">
              <a14:useLocalDpi xmlns:a14="http://schemas.microsoft.com/office/drawing/2010/main" val="0"/>
            </a:ext>
          </a:extLst>
        </a:blip>
        <a:stretch>
          <a:fillRect/>
        </a:stretch>
      </xdr:blipFill>
      <xdr:spPr>
        <a:xfrm>
          <a:off x="9696450" y="18583275"/>
          <a:ext cx="11835" cy="899308"/>
        </a:xfrm>
        <a:prstGeom prst="rect">
          <a:avLst/>
        </a:prstGeom>
      </xdr:spPr>
    </xdr:pic>
    <xdr:clientData/>
  </xdr:oneCellAnchor>
  <xdr:oneCellAnchor>
    <xdr:from>
      <xdr:col>6</xdr:col>
      <xdr:colOff>1552575</xdr:colOff>
      <xdr:row>29</xdr:row>
      <xdr:rowOff>57150</xdr:rowOff>
    </xdr:from>
    <xdr:ext cx="11835" cy="1323399"/>
    <xdr:pic>
      <xdr:nvPicPr>
        <xdr:cNvPr id="26" name="Imagen 5">
          <a:hlinkClick xmlns:r="http://schemas.openxmlformats.org/officeDocument/2006/relationships" r:id="rId2"/>
          <a:extLst>
            <a:ext uri="{FF2B5EF4-FFF2-40B4-BE49-F238E27FC236}">
              <a16:creationId xmlns:a16="http://schemas.microsoft.com/office/drawing/2014/main" id="{00000000-0008-0000-0100-00001A000000}"/>
            </a:ext>
          </a:extLst>
        </xdr:cNvPr>
        <xdr:cNvPicPr>
          <a:picLocks noChangeAspect="1"/>
        </xdr:cNvPicPr>
      </xdr:nvPicPr>
      <xdr:blipFill>
        <a:blip xmlns:r="http://schemas.openxmlformats.org/officeDocument/2006/relationships" r:embed="rId3" cstate="print">
          <a:biLevel thresh="25000"/>
          <a:extLst>
            <a:ext uri="{28A0092B-C50C-407E-A947-70E740481C1C}">
              <a14:useLocalDpi xmlns:a14="http://schemas.microsoft.com/office/drawing/2010/main" val="0"/>
            </a:ext>
          </a:extLst>
        </a:blip>
        <a:stretch>
          <a:fillRect/>
        </a:stretch>
      </xdr:blipFill>
      <xdr:spPr>
        <a:xfrm>
          <a:off x="9696450" y="17980025"/>
          <a:ext cx="11835" cy="1323399"/>
        </a:xfrm>
        <a:prstGeom prst="rect">
          <a:avLst/>
        </a:prstGeom>
      </xdr:spPr>
    </xdr:pic>
    <xdr:clientData/>
  </xdr:oneCellAnchor>
  <xdr:oneCellAnchor>
    <xdr:from>
      <xdr:col>6</xdr:col>
      <xdr:colOff>1552575</xdr:colOff>
      <xdr:row>30</xdr:row>
      <xdr:rowOff>57150</xdr:rowOff>
    </xdr:from>
    <xdr:ext cx="11835" cy="878898"/>
    <xdr:pic>
      <xdr:nvPicPr>
        <xdr:cNvPr id="27" name="Imagen 6">
          <a:hlinkClick xmlns:r="http://schemas.openxmlformats.org/officeDocument/2006/relationships" r:id="rId4"/>
          <a:extLst>
            <a:ext uri="{FF2B5EF4-FFF2-40B4-BE49-F238E27FC236}">
              <a16:creationId xmlns:a16="http://schemas.microsoft.com/office/drawing/2014/main" id="{00000000-0008-0000-0100-00001B000000}"/>
            </a:ext>
          </a:extLst>
        </xdr:cNvPr>
        <xdr:cNvPicPr>
          <a:picLocks noChangeAspect="1"/>
        </xdr:cNvPicPr>
      </xdr:nvPicPr>
      <xdr:blipFill>
        <a:blip xmlns:r="http://schemas.openxmlformats.org/officeDocument/2006/relationships" r:embed="rId3" cstate="print">
          <a:biLevel thresh="25000"/>
          <a:extLst>
            <a:ext uri="{28A0092B-C50C-407E-A947-70E740481C1C}">
              <a14:useLocalDpi xmlns:a14="http://schemas.microsoft.com/office/drawing/2010/main" val="0"/>
            </a:ext>
          </a:extLst>
        </a:blip>
        <a:stretch>
          <a:fillRect/>
        </a:stretch>
      </xdr:blipFill>
      <xdr:spPr>
        <a:xfrm>
          <a:off x="9696450" y="17980025"/>
          <a:ext cx="11835" cy="878898"/>
        </a:xfrm>
        <a:prstGeom prst="rect">
          <a:avLst/>
        </a:prstGeom>
      </xdr:spPr>
    </xdr:pic>
    <xdr:clientData/>
  </xdr:oneCellAnchor>
  <xdr:oneCellAnchor>
    <xdr:from>
      <xdr:col>6</xdr:col>
      <xdr:colOff>1552575</xdr:colOff>
      <xdr:row>31</xdr:row>
      <xdr:rowOff>57150</xdr:rowOff>
    </xdr:from>
    <xdr:ext cx="11835" cy="899308"/>
    <xdr:pic>
      <xdr:nvPicPr>
        <xdr:cNvPr id="28" name="Imagen 7">
          <a:hlinkClick xmlns:r="http://schemas.openxmlformats.org/officeDocument/2006/relationships" r:id="rId5"/>
          <a:extLst>
            <a:ext uri="{FF2B5EF4-FFF2-40B4-BE49-F238E27FC236}">
              <a16:creationId xmlns:a16="http://schemas.microsoft.com/office/drawing/2014/main" id="{00000000-0008-0000-0100-00001C000000}"/>
            </a:ext>
          </a:extLst>
        </xdr:cNvPr>
        <xdr:cNvPicPr>
          <a:picLocks noChangeAspect="1"/>
        </xdr:cNvPicPr>
      </xdr:nvPicPr>
      <xdr:blipFill>
        <a:blip xmlns:r="http://schemas.openxmlformats.org/officeDocument/2006/relationships" r:embed="rId3" cstate="print">
          <a:biLevel thresh="25000"/>
          <a:extLst>
            <a:ext uri="{28A0092B-C50C-407E-A947-70E740481C1C}">
              <a14:useLocalDpi xmlns:a14="http://schemas.microsoft.com/office/drawing/2010/main" val="0"/>
            </a:ext>
          </a:extLst>
        </a:blip>
        <a:stretch>
          <a:fillRect/>
        </a:stretch>
      </xdr:blipFill>
      <xdr:spPr>
        <a:xfrm>
          <a:off x="9696450" y="18583275"/>
          <a:ext cx="11835" cy="899308"/>
        </a:xfrm>
        <a:prstGeom prst="rect">
          <a:avLst/>
        </a:prstGeom>
      </xdr:spPr>
    </xdr:pic>
    <xdr:clientData/>
  </xdr:oneCellAnchor>
  <xdr:oneCellAnchor>
    <xdr:from>
      <xdr:col>6</xdr:col>
      <xdr:colOff>1552575</xdr:colOff>
      <xdr:row>31</xdr:row>
      <xdr:rowOff>57150</xdr:rowOff>
    </xdr:from>
    <xdr:ext cx="11835" cy="899308"/>
    <xdr:pic>
      <xdr:nvPicPr>
        <xdr:cNvPr id="29" name="Imagen 7">
          <a:hlinkClick xmlns:r="http://schemas.openxmlformats.org/officeDocument/2006/relationships" r:id="rId5"/>
          <a:extLst>
            <a:ext uri="{FF2B5EF4-FFF2-40B4-BE49-F238E27FC236}">
              <a16:creationId xmlns:a16="http://schemas.microsoft.com/office/drawing/2014/main" id="{00000000-0008-0000-0100-00001D000000}"/>
            </a:ext>
          </a:extLst>
        </xdr:cNvPr>
        <xdr:cNvPicPr>
          <a:picLocks noChangeAspect="1"/>
        </xdr:cNvPicPr>
      </xdr:nvPicPr>
      <xdr:blipFill>
        <a:blip xmlns:r="http://schemas.openxmlformats.org/officeDocument/2006/relationships" r:embed="rId3" cstate="print">
          <a:biLevel thresh="25000"/>
          <a:extLst>
            <a:ext uri="{28A0092B-C50C-407E-A947-70E740481C1C}">
              <a14:useLocalDpi xmlns:a14="http://schemas.microsoft.com/office/drawing/2010/main" val="0"/>
            </a:ext>
          </a:extLst>
        </a:blip>
        <a:stretch>
          <a:fillRect/>
        </a:stretch>
      </xdr:blipFill>
      <xdr:spPr>
        <a:xfrm>
          <a:off x="9696450" y="18583275"/>
          <a:ext cx="11835" cy="899308"/>
        </a:xfrm>
        <a:prstGeom prst="rect">
          <a:avLst/>
        </a:prstGeom>
      </xdr:spPr>
    </xdr:pic>
    <xdr:clientData/>
  </xdr:oneCellAnchor>
  <xdr:oneCellAnchor>
    <xdr:from>
      <xdr:col>6</xdr:col>
      <xdr:colOff>1552575</xdr:colOff>
      <xdr:row>30</xdr:row>
      <xdr:rowOff>57150</xdr:rowOff>
    </xdr:from>
    <xdr:ext cx="11835" cy="1323399"/>
    <xdr:pic>
      <xdr:nvPicPr>
        <xdr:cNvPr id="30" name="Imagen 5">
          <a:hlinkClick xmlns:r="http://schemas.openxmlformats.org/officeDocument/2006/relationships" r:id="rId2"/>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3" cstate="print">
          <a:biLevel thresh="25000"/>
          <a:extLst>
            <a:ext uri="{28A0092B-C50C-407E-A947-70E740481C1C}">
              <a14:useLocalDpi xmlns:a14="http://schemas.microsoft.com/office/drawing/2010/main" val="0"/>
            </a:ext>
          </a:extLst>
        </a:blip>
        <a:stretch>
          <a:fillRect/>
        </a:stretch>
      </xdr:blipFill>
      <xdr:spPr>
        <a:xfrm>
          <a:off x="9696450" y="17980025"/>
          <a:ext cx="11835" cy="1323399"/>
        </a:xfrm>
        <a:prstGeom prst="rect">
          <a:avLst/>
        </a:prstGeom>
      </xdr:spPr>
    </xdr:pic>
    <xdr:clientData/>
  </xdr:oneCellAnchor>
  <xdr:oneCellAnchor>
    <xdr:from>
      <xdr:col>6</xdr:col>
      <xdr:colOff>1552575</xdr:colOff>
      <xdr:row>31</xdr:row>
      <xdr:rowOff>57150</xdr:rowOff>
    </xdr:from>
    <xdr:ext cx="11835" cy="878898"/>
    <xdr:pic>
      <xdr:nvPicPr>
        <xdr:cNvPr id="31" name="Imagen 6">
          <a:hlinkClick xmlns:r="http://schemas.openxmlformats.org/officeDocument/2006/relationships" r:id="rId4"/>
          <a:extLst>
            <a:ext uri="{FF2B5EF4-FFF2-40B4-BE49-F238E27FC236}">
              <a16:creationId xmlns:a16="http://schemas.microsoft.com/office/drawing/2014/main" id="{00000000-0008-0000-0100-00001F000000}"/>
            </a:ext>
          </a:extLst>
        </xdr:cNvPr>
        <xdr:cNvPicPr>
          <a:picLocks noChangeAspect="1"/>
        </xdr:cNvPicPr>
      </xdr:nvPicPr>
      <xdr:blipFill>
        <a:blip xmlns:r="http://schemas.openxmlformats.org/officeDocument/2006/relationships" r:embed="rId3" cstate="print">
          <a:biLevel thresh="25000"/>
          <a:extLst>
            <a:ext uri="{28A0092B-C50C-407E-A947-70E740481C1C}">
              <a14:useLocalDpi xmlns:a14="http://schemas.microsoft.com/office/drawing/2010/main" val="0"/>
            </a:ext>
          </a:extLst>
        </a:blip>
        <a:stretch>
          <a:fillRect/>
        </a:stretch>
      </xdr:blipFill>
      <xdr:spPr>
        <a:xfrm>
          <a:off x="9696450" y="18583275"/>
          <a:ext cx="11835" cy="878898"/>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0</xdr:row>
      <xdr:rowOff>1</xdr:rowOff>
    </xdr:from>
    <xdr:to>
      <xdr:col>5</xdr:col>
      <xdr:colOff>484188</xdr:colOff>
      <xdr:row>0</xdr:row>
      <xdr:rowOff>1306287</xdr:rowOff>
    </xdr:to>
    <xdr:pic>
      <xdr:nvPicPr>
        <xdr:cNvPr id="2" name="Imagen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4539117" cy="13062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552223</xdr:colOff>
      <xdr:row>0</xdr:row>
      <xdr:rowOff>126998</xdr:rowOff>
    </xdr:from>
    <xdr:to>
      <xdr:col>4</xdr:col>
      <xdr:colOff>2032001</xdr:colOff>
      <xdr:row>0</xdr:row>
      <xdr:rowOff>1197429</xdr:rowOff>
    </xdr:to>
    <xdr:pic>
      <xdr:nvPicPr>
        <xdr:cNvPr id="2" name="Imagen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2223" y="126998"/>
          <a:ext cx="3221492" cy="107043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932090</xdr:colOff>
      <xdr:row>0</xdr:row>
      <xdr:rowOff>108858</xdr:rowOff>
    </xdr:from>
    <xdr:to>
      <xdr:col>5</xdr:col>
      <xdr:colOff>1232884</xdr:colOff>
      <xdr:row>1</xdr:row>
      <xdr:rowOff>365125</xdr:rowOff>
    </xdr:to>
    <xdr:pic>
      <xdr:nvPicPr>
        <xdr:cNvPr id="2" name="Imagen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2090" y="108858"/>
          <a:ext cx="4079044" cy="149451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1119189</xdr:colOff>
      <xdr:row>0</xdr:row>
      <xdr:rowOff>47626</xdr:rowOff>
    </xdr:from>
    <xdr:to>
      <xdr:col>5</xdr:col>
      <xdr:colOff>534459</xdr:colOff>
      <xdr:row>1</xdr:row>
      <xdr:rowOff>412750</xdr:rowOff>
    </xdr:to>
    <xdr:pic>
      <xdr:nvPicPr>
        <xdr:cNvPr id="2" name="Imagen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19189" y="47626"/>
          <a:ext cx="3780895" cy="119062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1023939</xdr:colOff>
      <xdr:row>0</xdr:row>
      <xdr:rowOff>0</xdr:rowOff>
    </xdr:from>
    <xdr:to>
      <xdr:col>6</xdr:col>
      <xdr:colOff>769937</xdr:colOff>
      <xdr:row>0</xdr:row>
      <xdr:rowOff>1635125</xdr:rowOff>
    </xdr:to>
    <xdr:pic>
      <xdr:nvPicPr>
        <xdr:cNvPr id="2" name="Imagen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14564" y="0"/>
          <a:ext cx="4226717" cy="16351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316706</xdr:colOff>
      <xdr:row>1</xdr:row>
      <xdr:rowOff>1144</xdr:rowOff>
    </xdr:from>
    <xdr:to>
      <xdr:col>4</xdr:col>
      <xdr:colOff>1928813</xdr:colOff>
      <xdr:row>1</xdr:row>
      <xdr:rowOff>1095375</xdr:rowOff>
    </xdr:to>
    <xdr:pic>
      <xdr:nvPicPr>
        <xdr:cNvPr id="2" name="Imagen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6706" y="191644"/>
          <a:ext cx="3874294" cy="109423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0</xdr:colOff>
      <xdr:row>0</xdr:row>
      <xdr:rowOff>378619</xdr:rowOff>
    </xdr:from>
    <xdr:to>
      <xdr:col>5</xdr:col>
      <xdr:colOff>809625</xdr:colOff>
      <xdr:row>1</xdr:row>
      <xdr:rowOff>642937</xdr:rowOff>
    </xdr:to>
    <xdr:pic>
      <xdr:nvPicPr>
        <xdr:cNvPr id="2" name="Imagen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378619"/>
          <a:ext cx="3393281" cy="97869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ORIS%20VALENCIA/Downloads/Informaci&#243;n%20Indicadores%20Reportados%20Bor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ados"/>
      <sheetName val="No reportados"/>
      <sheetName val="No reportados (2)"/>
      <sheetName val="Hoja3"/>
    </sheetNames>
    <sheetDataSet>
      <sheetData sheetId="0">
        <row r="48">
          <cell r="D48" t="str">
            <v>TOTAL</v>
          </cell>
          <cell r="H48">
            <v>71</v>
          </cell>
        </row>
      </sheetData>
      <sheetData sheetId="1"/>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8" Type="http://schemas.openxmlformats.org/officeDocument/2006/relationships/hyperlink" Target="../../../../../Microsoft/Windows/AppData/Local/Microsoft/Windows/Temporary%20Internet%20Files/Content.Outlook/Microsoft/Windows/AppData/Local/Microsoft/Windows/Temporary%20Internet%20Files/AppData/Roaming/AppData/Local/Microsoft/Windows/INetCache/Content.Outlook/AppData/AppData/Local/Microsoft/Windows/rcuenca/AppData/Local/Microsoft/Windows/INetCache/Content.Outlook/AppData/Roaming/Microsoft/Excel/Documentos%20DIGITALES/Direcci&#243;n%20Administrativa%20y%20de%20Talento%20Humano/GAT-GTH-MPP-06-P03%20Visita%20Domiciliar&#237;a.pdf" TargetMode="External"/><Relationship Id="rId13" Type="http://schemas.openxmlformats.org/officeDocument/2006/relationships/vmlDrawing" Target="../drawings/vmlDrawing3.vml"/><Relationship Id="rId3" Type="http://schemas.openxmlformats.org/officeDocument/2006/relationships/hyperlink" Target="../../../../../Microsoft/Windows/AppData/Local/Microsoft/Windows/Temporary%20Internet%20Files/Content.Outlook/Microsoft/Windows/AppData/Local/Microsoft/Windows/Temporary%20Internet%20Files/AppData/Roaming/AppData/Local/Microsoft/Windows/INetCache/Content.Outlook/AppData/AppData/Local/Microsoft/Windows/rcuenca/AppData/Local/Microsoft/Windows/INetCache/Content.Outlook/AppData/Roaming/Microsoft/Excel/Documentos%20DIGITALES/Direcci&#243;n%20Administrativa%20y%20de%20Talento%20Humano/GAT-GTH-MPP-06-I03%20Para%20realizar%20calificaci&#243;n%20de%20accidentes%20en%20el%20IESS.pdf" TargetMode="External"/><Relationship Id="rId7" Type="http://schemas.openxmlformats.org/officeDocument/2006/relationships/hyperlink" Target="../../../../../Microsoft/Windows/AppData/Local/Microsoft/Windows/Temporary%20Internet%20Files/Content.Outlook/Microsoft/Windows/AppData/Local/Microsoft/Windows/Temporary%20Internet%20Files/AppData/Roaming/AppData/Local/Microsoft/Windows/INetCache/Content.Outlook/AppData/AppData/Local/Microsoft/Windows/rcuenca/AppData/Local/Microsoft/Windows/INetCache/Content.Outlook/AppData/Roaming/Microsoft/Excel/Documentos%20DIGITALES/Direcci&#243;n%20Administrativa%20y%20de%20Talento%20Humano/GAT-GTH-MPP-06-P02%20Realizar%20visita%20hospitalaria.pdf" TargetMode="External"/><Relationship Id="rId12" Type="http://schemas.openxmlformats.org/officeDocument/2006/relationships/drawing" Target="../drawings/drawing6.xml"/><Relationship Id="rId2" Type="http://schemas.openxmlformats.org/officeDocument/2006/relationships/hyperlink" Target="../../../../../Microsoft/Windows/AppData/Local/Microsoft/Windows/Temporary%20Internet%20Files/Content.Outlook/Microsoft/Windows/AppData/Local/Microsoft/Windows/Temporary%20Internet%20Files/AppData/Roaming/AppData/Local/Microsoft/Windows/INetCache/Content.Outlook/AppData/AppData/Local/Microsoft/Windows/rcuenca/AppData/Local/Microsoft/Windows/INetCache/Content.Outlook/AppData/Roaming/Microsoft/Excel/Documentos%20DIGITALES/Direcci&#243;n%20Administrativa%20y%20de%20Talento%20Humano/GAT-GTH-MPP-06-I04%20Para%20realizar%20prestaciones%20sociales%20del%20IESS.pdf" TargetMode="External"/><Relationship Id="rId1" Type="http://schemas.openxmlformats.org/officeDocument/2006/relationships/hyperlink" Target="../../../../../Microsoft/Windows/AppData/Local/Microsoft/Windows/Temporary%20Internet%20Files/Content.Outlook/Microsoft/Windows/AppData/Local/Microsoft/Windows/Temporary%20Internet%20Files/AppData/Roaming/AppData/Local/Microsoft/Windows/INetCache/Content.Outlook/AppData/AppData/Local/Microsoft/Windows/rcuenca/AppData/Local/Microsoft/Windows/INetCache/Content.Outlook/AppData/Roaming/Microsoft/Excel/Documentos%20DIGITALES/Direcci&#243;n%20Administrativa%20y%20de%20Talento%20Humano/GAT-GTH-MPP-06-I05%20Para%20retiro%20voluntario.pdf" TargetMode="External"/><Relationship Id="rId6" Type="http://schemas.openxmlformats.org/officeDocument/2006/relationships/hyperlink" Target="../../../../../Microsoft/Windows/AppData/Local/Microsoft/Windows/Temporary%20Internet%20Files/Content.Outlook/Microsoft/Windows/AppData/Local/Microsoft/Windows/Temporary%20Internet%20Files/AppData/Roaming/AppData/Local/Microsoft/Windows/INetCache/Content.Outlook/AppData/AppData/Local/Microsoft/Windows/rcuenca/AppData/Local/Microsoft/Windows/INetCache/Content.Outlook/AppData/Roaming/Microsoft/Excel/Documentos%20DIGITALES/Direcci&#243;n%20Administrativa%20y%20de%20Talento%20Humano/GAT-GTH-MPP-06-P01%20Trabajo%20Social.pdf" TargetMode="External"/><Relationship Id="rId11" Type="http://schemas.openxmlformats.org/officeDocument/2006/relationships/printerSettings" Target="../printerSettings/printerSettings6.bin"/><Relationship Id="rId5" Type="http://schemas.openxmlformats.org/officeDocument/2006/relationships/hyperlink" Target="../../../../../Microsoft/Windows/AppData/Local/Microsoft/Windows/Temporary%20Internet%20Files/Content.Outlook/Microsoft/Windows/AppData/Local/Microsoft/Windows/Temporary%20Internet%20Files/AppData/Roaming/AppData/Local/Microsoft/Windows/INetCache/Content.Outlook/AppData/AppData/Local/Microsoft/Windows/rcuenca/AppData/Local/Microsoft/Windows/INetCache/Content.Outlook/AppData/Roaming/Microsoft/Excel/Documentos%20DIGITALES/Direcci&#243;n%20Administrativa%20y%20de%20Talento%20Humano/GAT-GTH-MPP-06-I01%20Para%20realizar%20visitas%20hospitalarias.pdf" TargetMode="External"/><Relationship Id="rId10" Type="http://schemas.openxmlformats.org/officeDocument/2006/relationships/hyperlink" Target="../../../../../Microsoft/Windows/AppData/Local/Microsoft/Windows/Temporary%20Internet%20Files/Content.Outlook/Microsoft/Windows/AppData/Local/Microsoft/Windows/Temporary%20Internet%20Files/AppData/Roaming/AppData/Local/Microsoft/Windows/INetCache/Content.Outlook/AppData/AppData/Local/Microsoft/Windows/rcuenca/AppData/Local/Microsoft/Windows/INetCache/Content.Outlook/AppData/Roaming/Microsoft/Excel/Documentos%20DIGITALES/Direcci&#243;n%20Administrativa%20y%20de%20Talento%20Humano/GAT-GTH-MPP-06-P05%20Brindar%20apoyo%20familiar.pdf" TargetMode="External"/><Relationship Id="rId4" Type="http://schemas.openxmlformats.org/officeDocument/2006/relationships/hyperlink" Target="../../../../../Microsoft/Windows/AppData/Local/Microsoft/Windows/Temporary%20Internet%20Files/Content.Outlook/Microsoft/Windows/AppData/Local/Microsoft/Windows/Temporary%20Internet%20Files/AppData/Roaming/AppData/Local/Microsoft/Windows/INetCache/Content.Outlook/AppData/AppData/Local/Microsoft/Windows/rcuenca/AppData/Local/Microsoft/Windows/INetCache/Content.Outlook/AppData/Roaming/Microsoft/Excel/Documentos%20DIGITALES/Direcci&#243;n%20Administrativa%20y%20de%20Talento%20Humano/GAT-GTH-MPP-06-I02%20Para%20realizar%20supervivencia%20del%20personal%20jubilado.pdf" TargetMode="External"/><Relationship Id="rId9" Type="http://schemas.openxmlformats.org/officeDocument/2006/relationships/hyperlink" Target="../../../../../Microsoft/Windows/AppData/Local/Microsoft/Windows/Temporary%20Internet%20Files/Content.Outlook/Microsoft/Windows/AppData/Local/Microsoft/Windows/Temporary%20Internet%20Files/AppData/Roaming/AppData/Local/Microsoft/Windows/INetCache/Content.Outlook/AppData/AppData/Local/Microsoft/Windows/rcuenca/AppData/Local/Microsoft/Windows/INetCache/Content.Outlook/AppData/Roaming/Microsoft/Excel/Documentos%20DIGITALES/Direcci&#243;n%20Administrativa%20y%20de%20Talento%20Humano/GAT-GTH-MPP-06-P04%20Prevenir%20consumo%20drogas.pdf" TargetMode="External"/><Relationship Id="rId1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BB32"/>
  <sheetViews>
    <sheetView zoomScale="40" zoomScaleNormal="40" workbookViewId="0">
      <selection activeCell="AO12" sqref="AO12"/>
    </sheetView>
  </sheetViews>
  <sheetFormatPr baseColWidth="10" defaultRowHeight="15" x14ac:dyDescent="0.25"/>
  <cols>
    <col min="42" max="42" width="18.42578125" hidden="1" customWidth="1"/>
    <col min="43" max="46" width="11.42578125" hidden="1" customWidth="1"/>
  </cols>
  <sheetData>
    <row r="1" spans="1:54" x14ac:dyDescent="0.25">
      <c r="A1" s="516"/>
      <c r="B1" s="516"/>
      <c r="C1" s="516"/>
      <c r="D1" s="516"/>
      <c r="E1" s="516"/>
      <c r="F1" s="516"/>
      <c r="G1" s="516"/>
      <c r="H1" s="516"/>
      <c r="I1" s="516"/>
      <c r="J1" s="516"/>
      <c r="K1" s="516"/>
      <c r="L1" s="516"/>
      <c r="M1" s="516"/>
      <c r="N1" s="516"/>
      <c r="O1" s="516"/>
      <c r="P1" s="516"/>
      <c r="Q1" s="516"/>
      <c r="R1" s="516"/>
      <c r="S1" s="516"/>
      <c r="T1" s="516"/>
      <c r="U1" s="516"/>
      <c r="V1" s="516"/>
      <c r="W1" s="516"/>
      <c r="X1" s="516"/>
      <c r="Y1" s="516"/>
      <c r="Z1" s="516"/>
      <c r="AA1" s="516"/>
      <c r="AB1" s="516"/>
      <c r="AC1" s="516"/>
      <c r="AD1" s="516"/>
      <c r="AE1" s="516"/>
      <c r="AF1" s="516"/>
      <c r="AG1" s="516"/>
      <c r="AH1" s="516"/>
      <c r="AI1" s="516"/>
    </row>
    <row r="2" spans="1:54" x14ac:dyDescent="0.25">
      <c r="A2" s="516"/>
      <c r="B2" s="516"/>
      <c r="C2" s="516"/>
      <c r="D2" s="516"/>
      <c r="E2" s="516"/>
      <c r="F2" s="516"/>
      <c r="G2" s="516"/>
      <c r="H2" s="516"/>
      <c r="I2" s="516"/>
      <c r="J2" s="516"/>
      <c r="K2" s="516"/>
      <c r="L2" s="516"/>
      <c r="M2" s="516"/>
      <c r="N2" s="516"/>
      <c r="O2" s="516"/>
      <c r="P2" s="516"/>
      <c r="Q2" s="516"/>
      <c r="R2" s="516"/>
      <c r="S2" s="516"/>
      <c r="T2" s="516"/>
      <c r="U2" s="516"/>
      <c r="V2" s="516"/>
      <c r="W2" s="516"/>
      <c r="X2" s="516"/>
      <c r="Y2" s="516"/>
      <c r="Z2" s="516"/>
      <c r="AA2" s="516"/>
      <c r="AB2" s="516"/>
      <c r="AC2" s="516"/>
      <c r="AD2" s="516"/>
      <c r="AE2" s="516"/>
      <c r="AF2" s="516"/>
      <c r="AG2" s="516"/>
      <c r="AH2" s="516"/>
      <c r="AI2" s="516"/>
    </row>
    <row r="3" spans="1:54" x14ac:dyDescent="0.25">
      <c r="A3" s="516"/>
      <c r="B3" s="516"/>
      <c r="C3" s="516"/>
      <c r="D3" s="516"/>
      <c r="E3" s="516"/>
      <c r="F3" s="516"/>
      <c r="G3" s="516"/>
      <c r="H3" s="516"/>
      <c r="I3" s="516"/>
      <c r="J3" s="516"/>
      <c r="K3" s="516"/>
      <c r="L3" s="516"/>
      <c r="M3" s="516"/>
      <c r="N3" s="516"/>
      <c r="O3" s="516"/>
      <c r="P3" s="516"/>
      <c r="Q3" s="516"/>
      <c r="R3" s="516"/>
      <c r="S3" s="516"/>
      <c r="T3" s="516"/>
      <c r="U3" s="516"/>
      <c r="V3" s="516"/>
      <c r="W3" s="516"/>
      <c r="X3" s="516"/>
      <c r="Y3" s="516"/>
      <c r="Z3" s="516"/>
      <c r="AA3" s="516"/>
      <c r="AB3" s="516"/>
      <c r="AC3" s="516"/>
      <c r="AD3" s="516"/>
      <c r="AE3" s="516"/>
      <c r="AF3" s="516"/>
      <c r="AG3" s="516"/>
      <c r="AH3" s="516"/>
      <c r="AI3" s="516"/>
    </row>
    <row r="4" spans="1:54" x14ac:dyDescent="0.25">
      <c r="A4" s="516"/>
      <c r="B4" s="516"/>
      <c r="C4" s="516"/>
      <c r="D4" s="516"/>
      <c r="E4" s="516"/>
      <c r="F4" s="516"/>
      <c r="G4" s="516"/>
      <c r="H4" s="516"/>
      <c r="I4" s="516"/>
      <c r="J4" s="516"/>
      <c r="K4" s="516"/>
      <c r="L4" s="516"/>
      <c r="M4" s="516"/>
      <c r="N4" s="516"/>
      <c r="O4" s="516"/>
      <c r="P4" s="516"/>
      <c r="Q4" s="516"/>
      <c r="R4" s="516"/>
      <c r="S4" s="516"/>
      <c r="T4" s="516"/>
      <c r="U4" s="516"/>
      <c r="V4" s="516"/>
      <c r="W4" s="516"/>
      <c r="X4" s="516"/>
      <c r="Y4" s="516"/>
      <c r="Z4" s="516"/>
      <c r="AA4" s="516"/>
      <c r="AB4" s="516"/>
      <c r="AC4" s="516"/>
      <c r="AD4" s="516"/>
      <c r="AE4" s="516"/>
      <c r="AF4" s="516"/>
      <c r="AG4" s="516"/>
      <c r="AH4" s="516"/>
      <c r="AI4" s="516"/>
    </row>
    <row r="5" spans="1:54" x14ac:dyDescent="0.25">
      <c r="A5" s="516"/>
      <c r="B5" s="516"/>
      <c r="C5" s="516"/>
      <c r="D5" s="516"/>
      <c r="E5" s="516"/>
      <c r="F5" s="516"/>
      <c r="G5" s="516"/>
      <c r="H5" s="516"/>
      <c r="I5" s="516"/>
      <c r="J5" s="516"/>
      <c r="K5" s="516"/>
      <c r="L5" s="516"/>
      <c r="M5" s="516"/>
      <c r="N5" s="516"/>
      <c r="O5" s="516"/>
      <c r="P5" s="516"/>
      <c r="Q5" s="516"/>
      <c r="R5" s="516"/>
      <c r="S5" s="516"/>
      <c r="T5" s="516"/>
      <c r="U5" s="516"/>
      <c r="V5" s="516"/>
      <c r="W5" s="516"/>
      <c r="X5" s="516"/>
      <c r="Y5" s="516"/>
      <c r="Z5" s="516"/>
      <c r="AA5" s="516"/>
      <c r="AB5" s="516"/>
      <c r="AC5" s="516"/>
      <c r="AD5" s="516"/>
      <c r="AE5" s="516"/>
      <c r="AF5" s="516"/>
      <c r="AG5" s="516"/>
      <c r="AH5" s="516"/>
      <c r="AI5" s="516"/>
    </row>
    <row r="6" spans="1:54" x14ac:dyDescent="0.25">
      <c r="A6" s="516"/>
      <c r="B6" s="516"/>
      <c r="C6" s="516"/>
      <c r="D6" s="516"/>
      <c r="E6" s="516"/>
      <c r="F6" s="516"/>
      <c r="G6" s="516"/>
      <c r="H6" s="516"/>
      <c r="I6" s="516"/>
      <c r="J6" s="516"/>
      <c r="K6" s="516"/>
      <c r="L6" s="516"/>
      <c r="M6" s="516"/>
      <c r="N6" s="516"/>
      <c r="O6" s="516"/>
      <c r="P6" s="516"/>
      <c r="Q6" s="516"/>
      <c r="R6" s="516"/>
      <c r="S6" s="516"/>
      <c r="T6" s="516"/>
      <c r="U6" s="516"/>
      <c r="V6" s="516"/>
      <c r="W6" s="516"/>
      <c r="X6" s="516"/>
      <c r="Y6" s="516"/>
      <c r="Z6" s="516"/>
      <c r="AA6" s="516"/>
      <c r="AB6" s="516"/>
      <c r="AC6" s="516"/>
      <c r="AD6" s="516"/>
      <c r="AE6" s="516"/>
      <c r="AF6" s="516"/>
      <c r="AG6" s="516"/>
      <c r="AH6" s="516"/>
      <c r="AI6" s="516"/>
    </row>
    <row r="7" spans="1:54" x14ac:dyDescent="0.25">
      <c r="A7" s="516"/>
      <c r="B7" s="516"/>
      <c r="C7" s="516"/>
      <c r="D7" s="516"/>
      <c r="E7" s="516"/>
      <c r="F7" s="516"/>
      <c r="G7" s="516"/>
      <c r="H7" s="516"/>
      <c r="I7" s="516"/>
      <c r="J7" s="516"/>
      <c r="K7" s="516"/>
      <c r="L7" s="516"/>
      <c r="M7" s="516"/>
      <c r="N7" s="516"/>
      <c r="O7" s="516"/>
      <c r="P7" s="516"/>
      <c r="Q7" s="516"/>
      <c r="R7" s="516"/>
      <c r="S7" s="516"/>
      <c r="T7" s="516"/>
      <c r="U7" s="516"/>
      <c r="V7" s="516"/>
      <c r="W7" s="516"/>
      <c r="X7" s="516"/>
      <c r="Y7" s="516"/>
      <c r="Z7" s="516"/>
      <c r="AA7" s="516"/>
      <c r="AB7" s="516"/>
      <c r="AC7" s="516"/>
      <c r="AD7" s="516"/>
      <c r="AE7" s="516"/>
      <c r="AF7" s="516"/>
      <c r="AG7" s="516"/>
      <c r="AH7" s="516"/>
      <c r="AI7" s="516"/>
    </row>
    <row r="8" spans="1:54" x14ac:dyDescent="0.25">
      <c r="A8" s="516"/>
      <c r="B8" s="516"/>
      <c r="C8" s="516"/>
      <c r="D8" s="516"/>
      <c r="E8" s="516"/>
      <c r="F8" s="516"/>
      <c r="G8" s="516"/>
      <c r="H8" s="516"/>
      <c r="I8" s="516"/>
      <c r="J8" s="516"/>
      <c r="K8" s="516"/>
      <c r="L8" s="516"/>
      <c r="M8" s="516"/>
      <c r="N8" s="516"/>
      <c r="O8" s="516"/>
      <c r="P8" s="516"/>
      <c r="Q8" s="516"/>
      <c r="R8" s="516"/>
      <c r="S8" s="516"/>
      <c r="T8" s="516"/>
      <c r="U8" s="516"/>
      <c r="V8" s="516"/>
      <c r="W8" s="516"/>
      <c r="X8" s="516"/>
      <c r="Y8" s="516"/>
      <c r="Z8" s="516"/>
      <c r="AA8" s="516"/>
      <c r="AB8" s="516"/>
      <c r="AC8" s="516"/>
      <c r="AD8" s="516"/>
      <c r="AE8" s="516"/>
      <c r="AF8" s="516"/>
      <c r="AG8" s="516"/>
      <c r="AH8" s="516"/>
      <c r="AI8" s="516"/>
    </row>
    <row r="9" spans="1:54" x14ac:dyDescent="0.25">
      <c r="A9" s="516"/>
      <c r="B9" s="516"/>
      <c r="C9" s="516"/>
      <c r="D9" s="516"/>
      <c r="E9" s="516"/>
      <c r="F9" s="516"/>
      <c r="G9" s="516"/>
      <c r="H9" s="516"/>
      <c r="I9" s="516"/>
      <c r="J9" s="516"/>
      <c r="K9" s="516"/>
      <c r="L9" s="516"/>
      <c r="M9" s="516"/>
      <c r="N9" s="516"/>
      <c r="O9" s="516"/>
      <c r="P9" s="516"/>
      <c r="Q9" s="516"/>
      <c r="R9" s="516"/>
      <c r="S9" s="516"/>
      <c r="T9" s="516"/>
      <c r="U9" s="516"/>
      <c r="V9" s="516"/>
      <c r="W9" s="516"/>
      <c r="X9" s="516"/>
      <c r="Y9" s="516"/>
      <c r="Z9" s="516"/>
      <c r="AA9" s="516"/>
      <c r="AB9" s="516"/>
      <c r="AC9" s="516"/>
      <c r="AD9" s="516"/>
      <c r="AE9" s="516"/>
      <c r="AF9" s="516"/>
      <c r="AG9" s="516"/>
      <c r="AH9" s="516"/>
      <c r="AI9" s="516"/>
    </row>
    <row r="10" spans="1:54" ht="49.5" customHeight="1" x14ac:dyDescent="0.25">
      <c r="A10" s="516"/>
      <c r="B10" s="516"/>
      <c r="C10" s="516"/>
      <c r="D10" s="516"/>
      <c r="E10" s="516"/>
      <c r="F10" s="516"/>
      <c r="G10" s="516"/>
      <c r="H10" s="516"/>
      <c r="I10" s="516"/>
      <c r="J10" s="516"/>
      <c r="K10" s="516"/>
      <c r="L10" s="516"/>
      <c r="M10" s="516"/>
      <c r="N10" s="516"/>
      <c r="O10" s="516"/>
      <c r="P10" s="516"/>
      <c r="Q10" s="516"/>
      <c r="R10" s="516"/>
      <c r="S10" s="516"/>
      <c r="T10" s="516"/>
      <c r="U10" s="516"/>
      <c r="V10" s="516"/>
      <c r="W10" s="516"/>
      <c r="X10" s="516"/>
      <c r="Y10" s="516"/>
      <c r="Z10" s="516"/>
      <c r="AA10" s="516"/>
      <c r="AB10" s="516"/>
      <c r="AC10" s="516"/>
      <c r="AD10" s="516"/>
      <c r="AE10" s="516"/>
      <c r="AF10" s="516"/>
      <c r="AG10" s="516"/>
      <c r="AH10" s="516"/>
      <c r="AI10" s="516"/>
    </row>
    <row r="11" spans="1:54" ht="61.5" customHeight="1" x14ac:dyDescent="0.9">
      <c r="A11" s="524" t="s">
        <v>731</v>
      </c>
      <c r="B11" s="525"/>
      <c r="C11" s="525"/>
      <c r="D11" s="525"/>
      <c r="E11" s="525"/>
      <c r="F11" s="525"/>
      <c r="G11" s="525"/>
      <c r="H11" s="525"/>
      <c r="I11" s="525"/>
      <c r="J11" s="525"/>
      <c r="K11" s="525"/>
      <c r="L11" s="525"/>
      <c r="M11" s="525"/>
      <c r="N11" s="525"/>
      <c r="O11" s="525"/>
      <c r="P11" s="525"/>
      <c r="Q11" s="525"/>
      <c r="R11" s="525"/>
      <c r="S11" s="525"/>
      <c r="T11" s="525"/>
      <c r="U11" s="525"/>
      <c r="V11" s="525"/>
      <c r="W11" s="525"/>
      <c r="X11" s="525"/>
      <c r="Y11" s="525"/>
      <c r="Z11" s="525"/>
      <c r="AA11" s="525"/>
      <c r="AB11" s="525"/>
      <c r="AC11" s="525"/>
      <c r="AD11" s="525"/>
      <c r="AE11" s="525"/>
      <c r="AF11" s="525"/>
      <c r="AG11" s="525"/>
      <c r="AH11" s="525"/>
      <c r="AI11" s="525"/>
    </row>
    <row r="12" spans="1:54" ht="110.25" customHeight="1" x14ac:dyDescent="0.9">
      <c r="A12" s="524" t="s">
        <v>1645</v>
      </c>
      <c r="B12" s="525"/>
      <c r="C12" s="525"/>
      <c r="D12" s="525"/>
      <c r="E12" s="525"/>
      <c r="F12" s="525"/>
      <c r="G12" s="525"/>
      <c r="H12" s="525"/>
      <c r="I12" s="525"/>
      <c r="J12" s="525"/>
      <c r="K12" s="525"/>
      <c r="L12" s="525"/>
      <c r="M12" s="525"/>
      <c r="N12" s="525"/>
      <c r="O12" s="525"/>
      <c r="P12" s="525"/>
      <c r="Q12" s="525"/>
      <c r="R12" s="525"/>
      <c r="S12" s="525"/>
      <c r="T12" s="525"/>
      <c r="U12" s="525"/>
      <c r="V12" s="525"/>
      <c r="W12" s="525"/>
      <c r="X12" s="525"/>
      <c r="Y12" s="525"/>
      <c r="Z12" s="525"/>
      <c r="AA12" s="525"/>
      <c r="AB12" s="525"/>
      <c r="AC12" s="525"/>
      <c r="AD12" s="525"/>
      <c r="AE12" s="525"/>
      <c r="AF12" s="525"/>
      <c r="AG12" s="525"/>
      <c r="AH12" s="525"/>
      <c r="AI12" s="525"/>
    </row>
    <row r="13" spans="1:54" ht="61.5" x14ac:dyDescent="0.9">
      <c r="A13" s="518" t="s">
        <v>479</v>
      </c>
      <c r="B13" s="519"/>
      <c r="C13" s="519"/>
      <c r="D13" s="519"/>
      <c r="E13" s="519"/>
      <c r="F13" s="519"/>
      <c r="G13" s="519"/>
      <c r="H13" s="519"/>
      <c r="I13" s="519"/>
      <c r="J13" s="519"/>
      <c r="K13" s="519"/>
      <c r="L13" s="519"/>
      <c r="M13" s="519"/>
      <c r="N13" s="519"/>
      <c r="O13" s="519"/>
      <c r="P13" s="519"/>
      <c r="Q13" s="519"/>
      <c r="R13" s="520"/>
      <c r="S13" s="518" t="s">
        <v>480</v>
      </c>
      <c r="T13" s="519"/>
      <c r="U13" s="519"/>
      <c r="V13" s="519"/>
      <c r="W13" s="519"/>
      <c r="X13" s="519"/>
      <c r="Y13" s="519"/>
      <c r="Z13" s="519"/>
      <c r="AA13" s="519"/>
      <c r="AB13" s="519"/>
      <c r="AC13" s="519"/>
      <c r="AD13" s="519"/>
      <c r="AE13" s="519"/>
      <c r="AF13" s="519"/>
      <c r="AG13" s="519"/>
      <c r="AH13" s="519"/>
      <c r="AI13" s="519"/>
      <c r="AO13" s="9"/>
      <c r="AP13" s="21" t="str">
        <f>IF(AN13="","Llenar datos en Metas y Resultados",IF(AN13&gt;=((0.9999*AM13)/1),"Cumple la meta establecida",IF(AN13&gt;=((0.84999*AM13)/1),"Cumple parcialmente la meta establecida",IF(AN13&lt;((0.84999*AM13)/1),"No cumple la meta establecida"))))</f>
        <v>Llenar datos en Metas y Resultados</v>
      </c>
      <c r="AQ13" s="22"/>
      <c r="AR13" s="22"/>
      <c r="AS13" s="22"/>
      <c r="AT13" s="22"/>
      <c r="AU13" s="21" t="str">
        <f>IF(AS13="","Llenar datos en Metas y Resultados",IF(AS13&lt;=((1*AR13)/1),"Cumple la meta establecida",IF(AS13&gt;=((1.15*AR13)/1),"No cumple la meta establecida",IF(AS13&gt;((1*AR13)/1),"Cumple parcialmente la meta establecida"))))</f>
        <v>Llenar datos en Metas y Resultados</v>
      </c>
      <c r="AV13" s="9"/>
      <c r="AW13" s="9"/>
      <c r="AX13" s="9"/>
      <c r="AY13" s="9"/>
      <c r="AZ13" s="7" t="str">
        <f>IF(AX13="","Llenar datos en Metas y Resultados",IF(AX13&lt;=((0.1*AW13)/1),"Cumple la meta establecida",IF(AX13&lt;((0.15*AW13)/1),"Cumple parcialmente la meta establecida",IF(AX13&gt;=((0.15*AW13)/1),"No cumple la meta establecida"))))</f>
        <v>Llenar datos en Metas y Resultados</v>
      </c>
      <c r="BA13" s="9"/>
      <c r="BB13" s="9"/>
    </row>
    <row r="14" spans="1:54" ht="61.5" x14ac:dyDescent="0.9">
      <c r="A14" s="521" t="s">
        <v>481</v>
      </c>
      <c r="B14" s="521"/>
      <c r="C14" s="521"/>
      <c r="D14" s="521"/>
      <c r="E14" s="521"/>
      <c r="F14" s="521"/>
      <c r="G14" s="521"/>
      <c r="H14" s="521"/>
      <c r="I14" s="521"/>
      <c r="J14" s="521"/>
      <c r="K14" s="521"/>
      <c r="L14" s="521"/>
      <c r="M14" s="521"/>
      <c r="N14" s="521"/>
      <c r="O14" s="521"/>
      <c r="P14" s="521"/>
      <c r="Q14" s="521"/>
      <c r="R14" s="521"/>
      <c r="S14" s="523" t="s">
        <v>482</v>
      </c>
      <c r="T14" s="523"/>
      <c r="U14" s="523"/>
      <c r="V14" s="523"/>
      <c r="W14" s="523"/>
      <c r="X14" s="523"/>
      <c r="Y14" s="523"/>
      <c r="Z14" s="523"/>
      <c r="AA14" s="523"/>
      <c r="AB14" s="523"/>
      <c r="AC14" s="523"/>
      <c r="AD14" s="523"/>
      <c r="AE14" s="523"/>
      <c r="AF14" s="523"/>
      <c r="AG14" s="523"/>
      <c r="AH14" s="523"/>
      <c r="AI14" s="523"/>
      <c r="AP14" s="22"/>
      <c r="AQ14" s="22"/>
      <c r="AR14" s="22"/>
      <c r="AS14" s="22"/>
      <c r="AT14" s="22"/>
      <c r="AU14" s="22"/>
    </row>
    <row r="15" spans="1:54" ht="61.5" x14ac:dyDescent="0.9">
      <c r="A15" s="521" t="s">
        <v>483</v>
      </c>
      <c r="B15" s="521"/>
      <c r="C15" s="521"/>
      <c r="D15" s="521"/>
      <c r="E15" s="521"/>
      <c r="F15" s="521"/>
      <c r="G15" s="521"/>
      <c r="H15" s="521"/>
      <c r="I15" s="521"/>
      <c r="J15" s="521"/>
      <c r="K15" s="521"/>
      <c r="L15" s="521"/>
      <c r="M15" s="521"/>
      <c r="N15" s="521"/>
      <c r="O15" s="521"/>
      <c r="P15" s="521"/>
      <c r="Q15" s="521"/>
      <c r="R15" s="521"/>
      <c r="S15" s="523" t="s">
        <v>484</v>
      </c>
      <c r="T15" s="523"/>
      <c r="U15" s="523"/>
      <c r="V15" s="523"/>
      <c r="W15" s="523"/>
      <c r="X15" s="523"/>
      <c r="Y15" s="523"/>
      <c r="Z15" s="523"/>
      <c r="AA15" s="523"/>
      <c r="AB15" s="523"/>
      <c r="AC15" s="523"/>
      <c r="AD15" s="523"/>
      <c r="AE15" s="523"/>
      <c r="AF15" s="523"/>
      <c r="AG15" s="523"/>
      <c r="AH15" s="523"/>
      <c r="AI15" s="523"/>
      <c r="AP15" s="22"/>
      <c r="AQ15" s="22"/>
      <c r="AR15" s="22"/>
      <c r="AS15" s="22"/>
      <c r="AT15" s="22"/>
      <c r="AU15" s="22"/>
    </row>
    <row r="16" spans="1:54" ht="61.5" x14ac:dyDescent="0.9">
      <c r="A16" s="521" t="s">
        <v>485</v>
      </c>
      <c r="B16" s="521"/>
      <c r="C16" s="521"/>
      <c r="D16" s="521"/>
      <c r="E16" s="521"/>
      <c r="F16" s="521"/>
      <c r="G16" s="521"/>
      <c r="H16" s="521"/>
      <c r="I16" s="521"/>
      <c r="J16" s="521"/>
      <c r="K16" s="521"/>
      <c r="L16" s="521"/>
      <c r="M16" s="521"/>
      <c r="N16" s="521"/>
      <c r="O16" s="521"/>
      <c r="P16" s="521"/>
      <c r="Q16" s="521"/>
      <c r="R16" s="521"/>
      <c r="S16" s="523" t="s">
        <v>486</v>
      </c>
      <c r="T16" s="523"/>
      <c r="U16" s="523"/>
      <c r="V16" s="523"/>
      <c r="W16" s="523"/>
      <c r="X16" s="523"/>
      <c r="Y16" s="523"/>
      <c r="Z16" s="523"/>
      <c r="AA16" s="523"/>
      <c r="AB16" s="523"/>
      <c r="AC16" s="523"/>
      <c r="AD16" s="523"/>
      <c r="AE16" s="523"/>
      <c r="AF16" s="523"/>
      <c r="AG16" s="523"/>
      <c r="AH16" s="523"/>
      <c r="AI16" s="523"/>
      <c r="AP16" s="22"/>
      <c r="AQ16" s="22"/>
      <c r="AR16" s="22"/>
      <c r="AS16" s="22"/>
      <c r="AT16" s="22"/>
      <c r="AU16" s="22"/>
    </row>
    <row r="17" spans="1:47" ht="61.5" x14ac:dyDescent="0.9">
      <c r="A17" s="521" t="s">
        <v>487</v>
      </c>
      <c r="B17" s="521"/>
      <c r="C17" s="521"/>
      <c r="D17" s="521"/>
      <c r="E17" s="521"/>
      <c r="F17" s="521"/>
      <c r="G17" s="521"/>
      <c r="H17" s="521"/>
      <c r="I17" s="521"/>
      <c r="J17" s="521"/>
      <c r="K17" s="521"/>
      <c r="L17" s="521"/>
      <c r="M17" s="521"/>
      <c r="N17" s="521"/>
      <c r="O17" s="521"/>
      <c r="P17" s="521"/>
      <c r="Q17" s="521"/>
      <c r="R17" s="521"/>
      <c r="S17" s="522"/>
      <c r="T17" s="522"/>
      <c r="U17" s="522"/>
      <c r="V17" s="522"/>
      <c r="W17" s="522"/>
      <c r="X17" s="522"/>
      <c r="Y17" s="522"/>
      <c r="Z17" s="522"/>
      <c r="AA17" s="522"/>
      <c r="AB17" s="522"/>
      <c r="AC17" s="522"/>
      <c r="AD17" s="522"/>
      <c r="AE17" s="522"/>
      <c r="AF17" s="522"/>
      <c r="AG17" s="522"/>
      <c r="AH17" s="522"/>
      <c r="AI17" s="522"/>
      <c r="AP17" s="22"/>
      <c r="AQ17" s="22"/>
      <c r="AR17" s="22"/>
      <c r="AS17" s="22"/>
      <c r="AT17" s="22"/>
      <c r="AU17" s="22"/>
    </row>
    <row r="18" spans="1:47" ht="61.5" x14ac:dyDescent="0.9">
      <c r="A18" s="521" t="s">
        <v>488</v>
      </c>
      <c r="B18" s="521"/>
      <c r="C18" s="521"/>
      <c r="D18" s="521"/>
      <c r="E18" s="521"/>
      <c r="F18" s="521"/>
      <c r="G18" s="521"/>
      <c r="H18" s="521"/>
      <c r="I18" s="521"/>
      <c r="J18" s="521"/>
      <c r="K18" s="521"/>
      <c r="L18" s="521"/>
      <c r="M18" s="521"/>
      <c r="N18" s="521"/>
      <c r="O18" s="521"/>
      <c r="P18" s="521"/>
      <c r="Q18" s="521"/>
      <c r="R18" s="521"/>
      <c r="S18" s="522"/>
      <c r="T18" s="522"/>
      <c r="U18" s="522"/>
      <c r="V18" s="522"/>
      <c r="W18" s="522"/>
      <c r="X18" s="522"/>
      <c r="Y18" s="522"/>
      <c r="Z18" s="522"/>
      <c r="AA18" s="522"/>
      <c r="AB18" s="522"/>
      <c r="AC18" s="522"/>
      <c r="AD18" s="522"/>
      <c r="AE18" s="522"/>
      <c r="AF18" s="522"/>
      <c r="AG18" s="522"/>
      <c r="AH18" s="522"/>
      <c r="AI18" s="522"/>
    </row>
    <row r="19" spans="1:47" ht="15" customHeight="1" x14ac:dyDescent="0.25">
      <c r="A19" s="522"/>
      <c r="B19" s="522"/>
      <c r="C19" s="522"/>
      <c r="D19" s="522"/>
      <c r="E19" s="522"/>
      <c r="F19" s="522"/>
      <c r="G19" s="522"/>
      <c r="H19" s="522"/>
      <c r="I19" s="522"/>
      <c r="J19" s="522"/>
      <c r="K19" s="522"/>
      <c r="L19" s="522"/>
      <c r="M19" s="522"/>
      <c r="N19" s="522"/>
      <c r="O19" s="522"/>
      <c r="P19" s="522"/>
      <c r="Q19" s="522"/>
      <c r="R19" s="522"/>
      <c r="S19" s="522"/>
      <c r="T19" s="522"/>
      <c r="U19" s="522"/>
      <c r="V19" s="522"/>
      <c r="W19" s="522"/>
      <c r="X19" s="522"/>
      <c r="Y19" s="522"/>
      <c r="Z19" s="522"/>
      <c r="AA19" s="522"/>
      <c r="AB19" s="522"/>
      <c r="AC19" s="522"/>
      <c r="AD19" s="522"/>
      <c r="AE19" s="522"/>
      <c r="AF19" s="522"/>
      <c r="AG19" s="522"/>
      <c r="AH19" s="522"/>
      <c r="AI19" s="522"/>
    </row>
    <row r="20" spans="1:47" ht="15" customHeight="1" x14ac:dyDescent="0.25">
      <c r="A20" s="522"/>
      <c r="B20" s="522"/>
      <c r="C20" s="522"/>
      <c r="D20" s="522"/>
      <c r="E20" s="522"/>
      <c r="F20" s="522"/>
      <c r="G20" s="522"/>
      <c r="H20" s="522"/>
      <c r="I20" s="522"/>
      <c r="J20" s="522"/>
      <c r="K20" s="522"/>
      <c r="L20" s="522"/>
      <c r="M20" s="522"/>
      <c r="N20" s="522"/>
      <c r="O20" s="522"/>
      <c r="P20" s="522"/>
      <c r="Q20" s="522"/>
      <c r="R20" s="522"/>
      <c r="S20" s="522"/>
      <c r="T20" s="522"/>
      <c r="U20" s="522"/>
      <c r="V20" s="522"/>
      <c r="W20" s="522"/>
      <c r="X20" s="522"/>
      <c r="Y20" s="522"/>
      <c r="Z20" s="522"/>
      <c r="AA20" s="522"/>
      <c r="AB20" s="522"/>
      <c r="AC20" s="522"/>
      <c r="AD20" s="522"/>
      <c r="AE20" s="522"/>
      <c r="AF20" s="522"/>
      <c r="AG20" s="522"/>
      <c r="AH20" s="522"/>
      <c r="AI20" s="522"/>
    </row>
    <row r="21" spans="1:47" ht="15" customHeight="1" x14ac:dyDescent="0.25">
      <c r="A21" s="522"/>
      <c r="B21" s="522"/>
      <c r="C21" s="522"/>
      <c r="D21" s="522"/>
      <c r="E21" s="522"/>
      <c r="F21" s="522"/>
      <c r="G21" s="522"/>
      <c r="H21" s="522"/>
      <c r="I21" s="522"/>
      <c r="J21" s="522"/>
      <c r="K21" s="522"/>
      <c r="L21" s="522"/>
      <c r="M21" s="522"/>
      <c r="N21" s="522"/>
      <c r="O21" s="522"/>
      <c r="P21" s="522"/>
      <c r="Q21" s="522"/>
      <c r="R21" s="522"/>
      <c r="S21" s="522"/>
      <c r="T21" s="522"/>
      <c r="U21" s="522"/>
      <c r="V21" s="522"/>
      <c r="W21" s="522"/>
      <c r="X21" s="522"/>
      <c r="Y21" s="522"/>
      <c r="Z21" s="522"/>
      <c r="AA21" s="522"/>
      <c r="AB21" s="522"/>
      <c r="AC21" s="522"/>
      <c r="AD21" s="522"/>
      <c r="AE21" s="522"/>
      <c r="AF21" s="522"/>
      <c r="AG21" s="522"/>
      <c r="AH21" s="522"/>
      <c r="AI21" s="522"/>
    </row>
    <row r="22" spans="1:47" ht="15" customHeight="1" x14ac:dyDescent="0.25">
      <c r="A22" s="522"/>
      <c r="B22" s="522"/>
      <c r="C22" s="522"/>
      <c r="D22" s="522"/>
      <c r="E22" s="522"/>
      <c r="F22" s="522"/>
      <c r="G22" s="522"/>
      <c r="H22" s="522"/>
      <c r="I22" s="522"/>
      <c r="J22" s="522"/>
      <c r="K22" s="522"/>
      <c r="L22" s="522"/>
      <c r="M22" s="522"/>
      <c r="N22" s="522"/>
      <c r="O22" s="522"/>
      <c r="P22" s="522"/>
      <c r="Q22" s="522"/>
      <c r="R22" s="522"/>
      <c r="S22" s="522"/>
      <c r="T22" s="522"/>
      <c r="U22" s="522"/>
      <c r="V22" s="522"/>
      <c r="W22" s="522"/>
      <c r="X22" s="522"/>
      <c r="Y22" s="522"/>
      <c r="Z22" s="522"/>
      <c r="AA22" s="522"/>
      <c r="AB22" s="522"/>
      <c r="AC22" s="522"/>
      <c r="AD22" s="522"/>
      <c r="AE22" s="522"/>
      <c r="AF22" s="522"/>
      <c r="AG22" s="522"/>
      <c r="AH22" s="522"/>
      <c r="AI22" s="522"/>
    </row>
    <row r="23" spans="1:47" ht="15" customHeight="1" x14ac:dyDescent="0.25">
      <c r="A23" s="522"/>
      <c r="B23" s="522"/>
      <c r="C23" s="522"/>
      <c r="D23" s="522"/>
      <c r="E23" s="522"/>
      <c r="F23" s="522"/>
      <c r="G23" s="522"/>
      <c r="H23" s="522"/>
      <c r="I23" s="522"/>
      <c r="J23" s="522"/>
      <c r="K23" s="522"/>
      <c r="L23" s="522"/>
      <c r="M23" s="522"/>
      <c r="N23" s="522"/>
      <c r="O23" s="522"/>
      <c r="P23" s="522"/>
      <c r="Q23" s="522"/>
      <c r="R23" s="522"/>
      <c r="S23" s="522"/>
      <c r="T23" s="522"/>
      <c r="U23" s="522"/>
      <c r="V23" s="522"/>
      <c r="W23" s="522"/>
      <c r="X23" s="522"/>
      <c r="Y23" s="522"/>
      <c r="Z23" s="522"/>
      <c r="AA23" s="522"/>
      <c r="AB23" s="522"/>
      <c r="AC23" s="522"/>
      <c r="AD23" s="522"/>
      <c r="AE23" s="522"/>
      <c r="AF23" s="522"/>
      <c r="AG23" s="522"/>
      <c r="AH23" s="522"/>
      <c r="AI23" s="522"/>
    </row>
    <row r="24" spans="1:47" ht="15" customHeight="1" x14ac:dyDescent="0.25">
      <c r="A24" s="522"/>
      <c r="B24" s="522"/>
      <c r="C24" s="522"/>
      <c r="D24" s="522"/>
      <c r="E24" s="522"/>
      <c r="F24" s="522"/>
      <c r="G24" s="522"/>
      <c r="H24" s="522"/>
      <c r="I24" s="522"/>
      <c r="J24" s="522"/>
      <c r="K24" s="522"/>
      <c r="L24" s="522"/>
      <c r="M24" s="522"/>
      <c r="N24" s="522"/>
      <c r="O24" s="522"/>
      <c r="P24" s="522"/>
      <c r="Q24" s="522"/>
      <c r="R24" s="522"/>
      <c r="S24" s="522"/>
      <c r="T24" s="522"/>
      <c r="U24" s="522"/>
      <c r="V24" s="522"/>
      <c r="W24" s="522"/>
      <c r="X24" s="522"/>
      <c r="Y24" s="522"/>
      <c r="Z24" s="522"/>
      <c r="AA24" s="522"/>
      <c r="AB24" s="522"/>
      <c r="AC24" s="522"/>
      <c r="AD24" s="522"/>
      <c r="AE24" s="522"/>
      <c r="AF24" s="522"/>
      <c r="AG24" s="522"/>
      <c r="AH24" s="522"/>
      <c r="AI24" s="522"/>
    </row>
    <row r="25" spans="1:47" ht="15" customHeight="1" x14ac:dyDescent="0.25">
      <c r="A25" s="522"/>
      <c r="B25" s="522"/>
      <c r="C25" s="522"/>
      <c r="D25" s="522"/>
      <c r="E25" s="522"/>
      <c r="F25" s="522"/>
      <c r="G25" s="522"/>
      <c r="H25" s="522"/>
      <c r="I25" s="522"/>
      <c r="J25" s="522"/>
      <c r="K25" s="522"/>
      <c r="L25" s="522"/>
      <c r="M25" s="522"/>
      <c r="N25" s="522"/>
      <c r="O25" s="522"/>
      <c r="P25" s="522"/>
      <c r="Q25" s="522"/>
      <c r="R25" s="522"/>
      <c r="S25" s="522"/>
      <c r="T25" s="522"/>
      <c r="U25" s="522"/>
      <c r="V25" s="522"/>
      <c r="W25" s="522"/>
      <c r="X25" s="522"/>
      <c r="Y25" s="522"/>
      <c r="Z25" s="522"/>
      <c r="AA25" s="522"/>
      <c r="AB25" s="522"/>
      <c r="AC25" s="522"/>
      <c r="AD25" s="522"/>
      <c r="AE25" s="522"/>
      <c r="AF25" s="522"/>
      <c r="AG25" s="522"/>
      <c r="AH25" s="522"/>
      <c r="AI25" s="522"/>
    </row>
    <row r="26" spans="1:47" ht="15" customHeight="1" x14ac:dyDescent="0.25">
      <c r="A26" s="522"/>
      <c r="B26" s="522"/>
      <c r="C26" s="522"/>
      <c r="D26" s="522"/>
      <c r="E26" s="522"/>
      <c r="F26" s="522"/>
      <c r="G26" s="522"/>
      <c r="H26" s="522"/>
      <c r="I26" s="522"/>
      <c r="J26" s="522"/>
      <c r="K26" s="522"/>
      <c r="L26" s="522"/>
      <c r="M26" s="522"/>
      <c r="N26" s="522"/>
      <c r="O26" s="522"/>
      <c r="P26" s="522"/>
      <c r="Q26" s="522"/>
      <c r="R26" s="522"/>
      <c r="S26" s="522"/>
      <c r="T26" s="522"/>
      <c r="U26" s="522"/>
      <c r="V26" s="522"/>
      <c r="W26" s="522"/>
      <c r="X26" s="522"/>
      <c r="Y26" s="522"/>
      <c r="Z26" s="522"/>
      <c r="AA26" s="522"/>
      <c r="AB26" s="522"/>
      <c r="AC26" s="522"/>
      <c r="AD26" s="522"/>
      <c r="AE26" s="522"/>
      <c r="AF26" s="522"/>
      <c r="AG26" s="522"/>
      <c r="AH26" s="522"/>
      <c r="AI26" s="522"/>
    </row>
    <row r="27" spans="1:47" ht="132" customHeight="1" x14ac:dyDescent="0.25">
      <c r="A27" s="522"/>
      <c r="B27" s="522"/>
      <c r="C27" s="522"/>
      <c r="D27" s="522"/>
      <c r="E27" s="522"/>
      <c r="F27" s="522"/>
      <c r="G27" s="522"/>
      <c r="H27" s="522"/>
      <c r="I27" s="522"/>
      <c r="J27" s="522"/>
      <c r="K27" s="522"/>
      <c r="L27" s="522"/>
      <c r="M27" s="522"/>
      <c r="N27" s="522"/>
      <c r="O27" s="522"/>
      <c r="P27" s="522"/>
      <c r="Q27" s="522"/>
      <c r="R27" s="522"/>
      <c r="S27" s="522"/>
      <c r="T27" s="522"/>
      <c r="U27" s="522"/>
      <c r="V27" s="522"/>
      <c r="W27" s="522"/>
      <c r="X27" s="522"/>
      <c r="Y27" s="522"/>
      <c r="Z27" s="522"/>
      <c r="AA27" s="522"/>
      <c r="AB27" s="522"/>
      <c r="AC27" s="522"/>
      <c r="AD27" s="522"/>
      <c r="AE27" s="522"/>
      <c r="AF27" s="522"/>
      <c r="AG27" s="522"/>
      <c r="AH27" s="522"/>
      <c r="AI27" s="522"/>
      <c r="AP27" s="13" t="s">
        <v>521</v>
      </c>
      <c r="AQ27" s="10">
        <v>3</v>
      </c>
      <c r="AR27" s="11">
        <v>5</v>
      </c>
      <c r="AS27" s="14">
        <f>AR27/AQ27</f>
        <v>1.6666666666666667</v>
      </c>
      <c r="AT27" s="12" t="str">
        <f>IF(AR27="","Llenar datos en Metas y Resultados",IF(AR27&lt;=((1*AQ27)/1),"Cumple la meta establecida",IF(AR27&gt;=((1.15*AQ27)/1),"No cumple la meta establecida",IF(AR27&gt;((1*AQ27)/1),"Cumple parcialmente la meta establecida"))))</f>
        <v>No cumple la meta establecida</v>
      </c>
    </row>
    <row r="28" spans="1:47" ht="57" x14ac:dyDescent="0.25">
      <c r="A28" s="2"/>
      <c r="B28" s="2"/>
      <c r="C28" s="2"/>
      <c r="D28" s="2"/>
      <c r="E28" s="2"/>
      <c r="F28" s="2"/>
      <c r="G28" s="2"/>
      <c r="H28" s="2"/>
      <c r="I28" s="2"/>
      <c r="J28" s="2"/>
      <c r="K28" s="2"/>
      <c r="L28" s="2"/>
      <c r="M28" s="2"/>
      <c r="N28" s="2"/>
      <c r="O28" s="2"/>
      <c r="P28" s="2"/>
      <c r="Q28" s="2"/>
      <c r="R28" s="517"/>
      <c r="S28" s="517"/>
      <c r="T28" s="517"/>
      <c r="U28" s="517"/>
      <c r="V28" s="517"/>
      <c r="W28" s="517"/>
      <c r="X28" s="517"/>
      <c r="Y28" s="517"/>
      <c r="Z28" s="517"/>
      <c r="AA28" s="517"/>
      <c r="AB28" s="517"/>
      <c r="AC28" s="517"/>
      <c r="AD28" s="517"/>
      <c r="AE28" s="517"/>
      <c r="AF28" s="517"/>
      <c r="AG28" s="517"/>
      <c r="AH28" s="517"/>
      <c r="AI28" s="517"/>
      <c r="AP28" s="1" t="s">
        <v>522</v>
      </c>
      <c r="AQ28" s="15">
        <v>1</v>
      </c>
      <c r="AR28" s="16">
        <v>0.86</v>
      </c>
      <c r="AS28" s="14">
        <f>-(AR28-AQ28)</f>
        <v>0.14000000000000001</v>
      </c>
      <c r="AT28" s="12" t="str">
        <f>IF(AR28="","Llenar datos en Metas y Resultados",IF(AS28&lt;=(0.1),"Cumple la meta establecida",IF(AS28&lt;(0.15),"Cumple parcialmente la meta establecida",IF(AS28&gt;=(0.15),"No cumple la meta establecida"))))</f>
        <v>Cumple parcialmente la meta establecida</v>
      </c>
    </row>
    <row r="29" spans="1:47" ht="57" x14ac:dyDescent="0.25">
      <c r="A29" s="2"/>
      <c r="B29" s="2"/>
      <c r="C29" s="2"/>
      <c r="D29" s="2"/>
      <c r="E29" s="2"/>
      <c r="F29" s="2"/>
      <c r="G29" s="2"/>
      <c r="H29" s="2"/>
      <c r="I29" s="2"/>
      <c r="J29" s="2"/>
      <c r="K29" s="2"/>
      <c r="L29" s="2"/>
      <c r="M29" s="2"/>
      <c r="N29" s="2"/>
      <c r="O29" s="2"/>
      <c r="P29" s="2"/>
      <c r="Q29" s="2"/>
      <c r="R29" s="517"/>
      <c r="S29" s="517"/>
      <c r="T29" s="517"/>
      <c r="U29" s="517"/>
      <c r="V29" s="517"/>
      <c r="W29" s="517"/>
      <c r="X29" s="517"/>
      <c r="Y29" s="517"/>
      <c r="Z29" s="517"/>
      <c r="AA29" s="517"/>
      <c r="AB29" s="517"/>
      <c r="AC29" s="517"/>
      <c r="AD29" s="517"/>
      <c r="AE29" s="517"/>
      <c r="AF29" s="517"/>
      <c r="AG29" s="517"/>
      <c r="AH29" s="517"/>
      <c r="AI29" s="517"/>
      <c r="AP29" s="17" t="s">
        <v>523</v>
      </c>
      <c r="AQ29" s="18">
        <v>1</v>
      </c>
      <c r="AR29" s="19">
        <v>0.86</v>
      </c>
      <c r="AS29" s="14">
        <f>AR29/AQ29</f>
        <v>0.86</v>
      </c>
      <c r="AT29" s="12" t="str">
        <f>IF(AR29="","Llenar datos en Metas y Resultados",IF(AR29&gt;=((0.9999*AQ29)/1),"Cumple la meta establecida",IF(AR29&gt;=((0.84999*AQ29)/1),"Cumple parcialmente la meta establecida",IF(AR29&lt;((0.84999*AQ29)/1),"No cumple la meta establecida"))))</f>
        <v>Cumple parcialmente la meta establecida</v>
      </c>
    </row>
    <row r="30" spans="1:47" x14ac:dyDescent="0.25">
      <c r="A30" s="2"/>
      <c r="B30" s="2"/>
      <c r="C30" s="2"/>
      <c r="D30" s="2"/>
      <c r="E30" s="2"/>
      <c r="F30" s="2"/>
      <c r="G30" s="2"/>
      <c r="H30" s="2"/>
      <c r="I30" s="2"/>
      <c r="J30" s="2"/>
      <c r="K30" s="2"/>
      <c r="L30" s="2"/>
      <c r="M30" s="2"/>
      <c r="N30" s="2"/>
      <c r="O30" s="2"/>
      <c r="P30" s="2"/>
      <c r="Q30" s="2"/>
      <c r="R30" s="517"/>
      <c r="S30" s="517"/>
      <c r="T30" s="517"/>
      <c r="U30" s="517"/>
      <c r="V30" s="517"/>
      <c r="W30" s="517"/>
      <c r="X30" s="517"/>
      <c r="Y30" s="517"/>
      <c r="Z30" s="517"/>
      <c r="AA30" s="517"/>
      <c r="AB30" s="517"/>
      <c r="AC30" s="517"/>
      <c r="AD30" s="517"/>
      <c r="AE30" s="517"/>
      <c r="AF30" s="517"/>
      <c r="AG30" s="517"/>
      <c r="AH30" s="517"/>
      <c r="AI30" s="517"/>
    </row>
    <row r="31" spans="1:47" x14ac:dyDescent="0.25">
      <c r="A31" s="2"/>
      <c r="B31" s="2"/>
      <c r="C31" s="2"/>
      <c r="D31" s="2"/>
      <c r="E31" s="2"/>
      <c r="F31" s="2"/>
      <c r="G31" s="2"/>
      <c r="H31" s="2"/>
      <c r="I31" s="2"/>
      <c r="J31" s="2"/>
      <c r="K31" s="2"/>
      <c r="L31" s="2"/>
      <c r="M31" s="2"/>
      <c r="N31" s="2"/>
      <c r="O31" s="2"/>
      <c r="P31" s="2"/>
      <c r="Q31" s="2"/>
      <c r="R31" s="517"/>
      <c r="S31" s="517"/>
      <c r="T31" s="517"/>
      <c r="U31" s="517"/>
      <c r="V31" s="517"/>
      <c r="W31" s="517"/>
      <c r="X31" s="517"/>
      <c r="Y31" s="517"/>
      <c r="Z31" s="517"/>
      <c r="AA31" s="517"/>
      <c r="AB31" s="517"/>
      <c r="AC31" s="517"/>
      <c r="AD31" s="517"/>
      <c r="AE31" s="517"/>
      <c r="AF31" s="517"/>
      <c r="AG31" s="517"/>
      <c r="AH31" s="517"/>
      <c r="AI31" s="517"/>
    </row>
    <row r="32" spans="1:47" ht="57" x14ac:dyDescent="0.25">
      <c r="AP32" s="8" t="s">
        <v>522</v>
      </c>
      <c r="AQ32" s="3">
        <v>1</v>
      </c>
      <c r="AR32" s="4">
        <v>0.86</v>
      </c>
      <c r="AS32" s="6">
        <f>IF(AQ32="N/A","No aplica",IF(AQ32&gt;=(0),-(AR32-AQ32)))</f>
        <v>0.14000000000000001</v>
      </c>
      <c r="AT32" s="5" t="str">
        <f>IF(AQ32="N/A","No aplica",IF(AS32&lt;=(0.1),"Cumple la meta establecida",IF(AS32&lt;(0.15),"Cumple parcialmente la meta establecida",IF(AS32&gt;=(0.15),"No cumple la meta establecida"))))</f>
        <v>Cumple parcialmente la meta establecida</v>
      </c>
    </row>
  </sheetData>
  <mergeCells count="16">
    <mergeCell ref="A1:AI10"/>
    <mergeCell ref="R28:AI31"/>
    <mergeCell ref="A13:R13"/>
    <mergeCell ref="A14:R14"/>
    <mergeCell ref="A15:R15"/>
    <mergeCell ref="A16:R16"/>
    <mergeCell ref="A17:R17"/>
    <mergeCell ref="A18:R18"/>
    <mergeCell ref="A19:R27"/>
    <mergeCell ref="S16:AI16"/>
    <mergeCell ref="S17:AI27"/>
    <mergeCell ref="A11:AI11"/>
    <mergeCell ref="A12:AI12"/>
    <mergeCell ref="S13:AI13"/>
    <mergeCell ref="S14:AI14"/>
    <mergeCell ref="S15:AI15"/>
  </mergeCells>
  <conditionalFormatting sqref="AP13">
    <cfRule type="expression" dxfId="2585" priority="20">
      <formula>AN13&gt;((0.999*AM13)/1)</formula>
    </cfRule>
    <cfRule type="expression" dxfId="2584" priority="21">
      <formula>AN13&lt;((0.849999*AM13)/1)</formula>
    </cfRule>
    <cfRule type="expression" dxfId="2583" priority="22">
      <formula>AN13&gt;((0.849999*AM13)/1)</formula>
    </cfRule>
  </conditionalFormatting>
  <conditionalFormatting sqref="AZ13">
    <cfRule type="expression" dxfId="2582" priority="17">
      <formula>AX13&lt;((0.1099999*AW13)/1)</formula>
    </cfRule>
    <cfRule type="expression" dxfId="2581" priority="18">
      <formula>AX13&gt;((0.1499999*AW13)/1)</formula>
    </cfRule>
    <cfRule type="expression" dxfId="2580" priority="19">
      <formula>AX13&lt;((0.15*AW13)/1)</formula>
    </cfRule>
  </conditionalFormatting>
  <conditionalFormatting sqref="AU13">
    <cfRule type="expression" dxfId="2579" priority="14">
      <formula>AS13&lt;((1*AR13)/1)</formula>
    </cfRule>
    <cfRule type="expression" dxfId="2578" priority="15">
      <formula>AS13&gt;((1.149999*AR13)/1)</formula>
    </cfRule>
    <cfRule type="expression" dxfId="2577" priority="16">
      <formula>AS13&gt;((1*AR13)/1)</formula>
    </cfRule>
  </conditionalFormatting>
  <conditionalFormatting sqref="AT27">
    <cfRule type="expression" dxfId="2576" priority="11">
      <formula>AR27&lt;((1*AQ27)/1)</formula>
    </cfRule>
    <cfRule type="expression" dxfId="2575" priority="12">
      <formula>AR27&gt;((1.149999*AQ27)/1)</formula>
    </cfRule>
    <cfRule type="expression" dxfId="2574" priority="13">
      <formula>AR27&gt;((1*AQ27)/1)</formula>
    </cfRule>
  </conditionalFormatting>
  <conditionalFormatting sqref="AT28">
    <cfRule type="expression" dxfId="2573" priority="8">
      <formula>AS28&lt;(0.1099999)</formula>
    </cfRule>
    <cfRule type="expression" dxfId="2572" priority="9">
      <formula>AS28&gt;(0.1499999)</formula>
    </cfRule>
    <cfRule type="expression" dxfId="2571" priority="10">
      <formula>AS28&lt;(0.15)</formula>
    </cfRule>
  </conditionalFormatting>
  <conditionalFormatting sqref="AT29">
    <cfRule type="expression" dxfId="2570" priority="5">
      <formula>AR29&gt;((0.999*AQ29)/1)</formula>
    </cfRule>
    <cfRule type="expression" dxfId="2569" priority="6">
      <formula>AR29&lt;((0.849999*AQ29)/1)</formula>
    </cfRule>
    <cfRule type="expression" dxfId="2568" priority="7">
      <formula>AR29&gt;((0.849999*AQ29)/1)</formula>
    </cfRule>
  </conditionalFormatting>
  <conditionalFormatting sqref="AT32">
    <cfRule type="expression" dxfId="2567" priority="2">
      <formula>AS32&lt;(0.1099999)</formula>
    </cfRule>
    <cfRule type="expression" dxfId="2566" priority="3">
      <formula>AS32&gt;(0.1499999)</formula>
    </cfRule>
    <cfRule type="expression" dxfId="2565" priority="4">
      <formula>AS32&lt;(0.15)</formula>
    </cfRule>
  </conditionalFormatting>
  <conditionalFormatting sqref="AT32">
    <cfRule type="expression" dxfId="2564" priority="1">
      <formula>AS32="No aplica"</formula>
    </cfRule>
  </conditionalFormatting>
  <hyperlinks>
    <hyperlink ref="A13:R13" location="'Indicadores Planificación'!A1" display="PLANIFICACIÓN "/>
    <hyperlink ref="A14:R14" location="'Indicadores Jurídico'!A1" display="JURÍDICO"/>
    <hyperlink ref="A15:R15" location="'Indicadores Desarrolo. E'!A1" display="DESARROLLO.E"/>
    <hyperlink ref="A16:R16" location="'Indicadores M-E'!A1" display="MAQUINARIA Y EQUIPO"/>
    <hyperlink ref="A17:R17" location="'Indicadores Financieros'!A1" display="FINANCIEROS "/>
    <hyperlink ref="A18:R18" location="'Indicadores Talento Humano'!A1" display="TALENTO HUMANO"/>
    <hyperlink ref="S13:AI13" location="'Indicadores Operaciones'!A1" display="OPERACIONES"/>
    <hyperlink ref="S14:AI14" location="'Indicadores Adquisiciones'!A1" display="ADQUISICIONES"/>
    <hyperlink ref="S15:AI15" location="'Indicadores Gestión de Bienes '!A1" display="GESTIÓN DE BIENES"/>
    <hyperlink ref="S16:AI16" location="'Indicadores SSGG'!A1" display="SSGG"/>
    <hyperlink ref="A12:AI12" location="'INDICADORES 2020'!A1" display="INDICADORES 2020"/>
    <hyperlink ref="A11:AI11" location="'INDICADORES 2020'!A1" display="INDICADORES DE PROCESOS POR DIRECCIONES"/>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U59"/>
  <sheetViews>
    <sheetView topLeftCell="G11" zoomScale="70" zoomScaleNormal="70" workbookViewId="0">
      <selection activeCell="M6" sqref="M6"/>
    </sheetView>
  </sheetViews>
  <sheetFormatPr baseColWidth="10" defaultColWidth="44.5703125" defaultRowHeight="18" x14ac:dyDescent="0.25"/>
  <cols>
    <col min="1" max="3" width="44.5703125" style="235"/>
    <col min="4" max="4" width="34" style="364" customWidth="1"/>
    <col min="5" max="5" width="36.85546875" style="364" customWidth="1"/>
    <col min="6" max="6" width="38.42578125" style="235" customWidth="1"/>
    <col min="7" max="7" width="16.85546875" style="235" customWidth="1"/>
    <col min="8" max="8" width="48.85546875" style="235" customWidth="1"/>
    <col min="9" max="9" width="19.5703125" style="235" customWidth="1"/>
    <col min="10" max="10" width="30.140625" style="235" customWidth="1"/>
    <col min="11" max="12" width="44.5703125" style="235"/>
    <col min="13" max="13" width="14.5703125" style="235" customWidth="1"/>
    <col min="14" max="14" width="44.5703125" style="235"/>
    <col min="15" max="15" width="31.7109375" style="235" customWidth="1"/>
    <col min="16" max="16" width="44.5703125" style="235"/>
    <col min="17" max="17" width="24" style="235" customWidth="1"/>
    <col min="18" max="18" width="37" style="235" customWidth="1"/>
    <col min="19" max="19" width="29" style="235" customWidth="1"/>
    <col min="20" max="20" width="13.28515625" style="235" customWidth="1"/>
    <col min="21" max="21" width="28.28515625" style="235" customWidth="1"/>
    <col min="22" max="23" width="27" style="235" customWidth="1"/>
    <col min="24" max="24" width="15.5703125" style="235" customWidth="1"/>
    <col min="25" max="25" width="15.28515625" style="235" customWidth="1"/>
    <col min="26" max="73" width="19.140625" style="235" customWidth="1"/>
    <col min="74" max="16384" width="44.5703125" style="235"/>
  </cols>
  <sheetData>
    <row r="1" spans="1:73" ht="15" customHeight="1" x14ac:dyDescent="0.25">
      <c r="D1" s="361"/>
      <c r="E1" s="361"/>
      <c r="F1" s="362"/>
      <c r="G1" s="362"/>
      <c r="H1" s="362"/>
      <c r="I1" s="362"/>
      <c r="J1" s="362"/>
      <c r="K1" s="362"/>
      <c r="L1" s="362"/>
      <c r="M1" s="362"/>
      <c r="N1" s="362"/>
      <c r="O1" s="362"/>
      <c r="P1" s="362"/>
      <c r="Q1" s="362"/>
      <c r="R1" s="362"/>
      <c r="S1" s="362"/>
      <c r="T1" s="362"/>
      <c r="U1" s="362"/>
      <c r="V1" s="362"/>
      <c r="W1" s="362"/>
      <c r="X1" s="362"/>
      <c r="Y1" s="362"/>
      <c r="Z1" s="362"/>
      <c r="AA1" s="362"/>
      <c r="AB1" s="362"/>
      <c r="AC1" s="362"/>
      <c r="AD1" s="362"/>
      <c r="AE1" s="362"/>
      <c r="AF1" s="362"/>
      <c r="AG1" s="362"/>
      <c r="AH1" s="362"/>
      <c r="AI1" s="362"/>
      <c r="AJ1" s="362"/>
      <c r="AK1" s="362"/>
      <c r="AL1" s="362"/>
      <c r="AM1" s="362"/>
      <c r="AN1" s="362"/>
      <c r="AO1" s="362"/>
      <c r="AP1" s="362"/>
      <c r="AQ1" s="362"/>
      <c r="AR1" s="362"/>
      <c r="AS1" s="362"/>
      <c r="AT1" s="362"/>
      <c r="AU1" s="362"/>
      <c r="AV1" s="362"/>
      <c r="AW1" s="362"/>
      <c r="AX1" s="362"/>
      <c r="AY1" s="362"/>
      <c r="AZ1" s="362"/>
      <c r="BA1" s="362"/>
      <c r="BB1" s="362"/>
      <c r="BC1" s="362"/>
      <c r="BD1" s="362"/>
      <c r="BE1" s="362"/>
      <c r="BF1" s="362"/>
      <c r="BG1" s="362"/>
      <c r="BH1" s="362"/>
      <c r="BI1" s="362"/>
      <c r="BJ1" s="362"/>
      <c r="BK1" s="362"/>
      <c r="BL1" s="362"/>
      <c r="BM1" s="362"/>
      <c r="BN1" s="362"/>
      <c r="BO1" s="362"/>
      <c r="BP1" s="362"/>
      <c r="BQ1" s="362"/>
      <c r="BR1" s="362"/>
      <c r="BS1" s="362"/>
      <c r="BT1" s="362"/>
      <c r="BU1" s="362"/>
    </row>
    <row r="2" spans="1:73" ht="137.25" customHeight="1" x14ac:dyDescent="0.25">
      <c r="D2" s="361"/>
      <c r="E2" s="361"/>
      <c r="F2" s="362"/>
      <c r="G2" s="526" t="s">
        <v>503</v>
      </c>
      <c r="H2" s="526"/>
      <c r="I2" s="526"/>
      <c r="J2" s="526"/>
      <c r="K2" s="526"/>
      <c r="L2" s="526"/>
      <c r="M2" s="526"/>
      <c r="N2" s="526"/>
      <c r="O2" s="526"/>
      <c r="P2" s="526"/>
      <c r="Q2" s="526"/>
      <c r="R2" s="526"/>
      <c r="S2" s="526"/>
      <c r="T2" s="526"/>
      <c r="U2" s="526"/>
      <c r="V2" s="526"/>
      <c r="W2" s="173"/>
      <c r="X2" s="173"/>
      <c r="Y2" s="173"/>
      <c r="Z2" s="173"/>
      <c r="AA2" s="362"/>
      <c r="AB2" s="362"/>
      <c r="AC2" s="362"/>
      <c r="AD2" s="362"/>
      <c r="AE2" s="362"/>
      <c r="AF2" s="362"/>
      <c r="AG2" s="362"/>
      <c r="AH2" s="362"/>
      <c r="AI2" s="362"/>
      <c r="AJ2" s="362"/>
      <c r="AK2" s="362"/>
      <c r="AL2" s="362"/>
      <c r="AM2" s="362"/>
      <c r="AN2" s="362"/>
      <c r="AO2" s="362"/>
      <c r="AP2" s="362"/>
      <c r="AQ2" s="362"/>
      <c r="AR2" s="362"/>
      <c r="AS2" s="362"/>
      <c r="AT2" s="362"/>
      <c r="AU2" s="362"/>
      <c r="AV2" s="362"/>
      <c r="AW2" s="362"/>
      <c r="AX2" s="362"/>
      <c r="AY2" s="362"/>
      <c r="AZ2" s="362"/>
      <c r="BA2" s="362"/>
      <c r="BB2" s="362"/>
      <c r="BC2" s="362"/>
      <c r="BD2" s="362"/>
      <c r="BE2" s="362"/>
      <c r="BF2" s="362"/>
      <c r="BG2" s="362"/>
      <c r="BH2" s="362"/>
      <c r="BI2" s="362"/>
      <c r="BJ2" s="362"/>
      <c r="BK2" s="362"/>
      <c r="BL2" s="362"/>
      <c r="BM2" s="362"/>
      <c r="BN2" s="362"/>
      <c r="BO2" s="362"/>
      <c r="BP2" s="362"/>
      <c r="BQ2" s="362"/>
      <c r="BR2" s="362"/>
      <c r="BS2" s="362"/>
      <c r="BT2" s="362"/>
      <c r="BU2" s="362"/>
    </row>
    <row r="3" spans="1:73" ht="21.75" customHeight="1" x14ac:dyDescent="0.25">
      <c r="D3" s="361"/>
      <c r="E3" s="361"/>
      <c r="F3" s="362"/>
      <c r="G3" s="173"/>
      <c r="H3" s="173"/>
      <c r="I3" s="173"/>
      <c r="J3" s="173"/>
      <c r="K3" s="173"/>
      <c r="L3" s="173"/>
      <c r="M3" s="173"/>
      <c r="N3" s="173"/>
      <c r="O3" s="173"/>
      <c r="P3" s="173"/>
      <c r="Q3" s="173"/>
      <c r="R3" s="173"/>
      <c r="S3" s="173"/>
      <c r="T3" s="173"/>
      <c r="U3" s="173"/>
      <c r="V3" s="173"/>
      <c r="W3" s="173"/>
      <c r="X3" s="173"/>
      <c r="Y3" s="173"/>
      <c r="Z3" s="173"/>
      <c r="AA3" s="362"/>
      <c r="AB3" s="362"/>
      <c r="AC3" s="362"/>
      <c r="AD3" s="362"/>
      <c r="AE3" s="362"/>
      <c r="AF3" s="362"/>
      <c r="AG3" s="362"/>
      <c r="AH3" s="362"/>
      <c r="AI3" s="362"/>
      <c r="AJ3" s="362"/>
      <c r="AK3" s="362"/>
      <c r="AL3" s="362"/>
      <c r="AM3" s="362"/>
      <c r="AN3" s="362"/>
      <c r="AO3" s="362"/>
      <c r="AP3" s="362"/>
      <c r="AQ3" s="362"/>
      <c r="AR3" s="362"/>
      <c r="AS3" s="362"/>
      <c r="AT3" s="362"/>
      <c r="AU3" s="362"/>
      <c r="AV3" s="362"/>
      <c r="AW3" s="362"/>
      <c r="AX3" s="362"/>
      <c r="AY3" s="362"/>
      <c r="AZ3" s="362"/>
      <c r="BA3" s="362"/>
      <c r="BB3" s="362"/>
      <c r="BC3" s="362"/>
      <c r="BD3" s="362"/>
      <c r="BE3" s="362"/>
      <c r="BF3" s="362"/>
      <c r="BG3" s="362"/>
      <c r="BH3" s="362"/>
      <c r="BI3" s="362"/>
      <c r="BJ3" s="362"/>
      <c r="BK3" s="362"/>
      <c r="BL3" s="362"/>
      <c r="BM3" s="362"/>
      <c r="BN3" s="362"/>
      <c r="BO3" s="362"/>
      <c r="BP3" s="362"/>
      <c r="BQ3" s="362"/>
      <c r="BR3" s="362"/>
      <c r="BS3" s="362"/>
      <c r="BT3" s="362"/>
      <c r="BU3" s="362"/>
    </row>
    <row r="4" spans="1:73" ht="19.5" customHeight="1" thickBot="1" x14ac:dyDescent="0.3">
      <c r="D4" s="361"/>
      <c r="E4" s="361"/>
      <c r="F4" s="362"/>
      <c r="G4" s="173"/>
      <c r="H4" s="173"/>
      <c r="I4" s="173"/>
      <c r="J4" s="173"/>
      <c r="K4" s="173"/>
      <c r="L4" s="173"/>
      <c r="M4" s="173"/>
      <c r="N4" s="173"/>
      <c r="O4" s="173"/>
      <c r="P4" s="173"/>
      <c r="Q4" s="173"/>
      <c r="R4" s="173"/>
      <c r="S4" s="173"/>
      <c r="T4" s="173"/>
      <c r="U4" s="173"/>
      <c r="V4" s="173"/>
      <c r="W4" s="173"/>
      <c r="X4" s="173"/>
      <c r="Y4" s="173"/>
      <c r="Z4" s="173"/>
      <c r="AA4" s="362"/>
      <c r="AB4" s="362"/>
      <c r="AC4" s="362"/>
      <c r="AD4" s="362"/>
      <c r="AE4" s="362"/>
      <c r="AF4" s="362"/>
      <c r="AG4" s="362"/>
      <c r="AH4" s="362"/>
      <c r="AI4" s="362"/>
      <c r="AJ4" s="362"/>
      <c r="AK4" s="362"/>
      <c r="AL4" s="362"/>
      <c r="AM4" s="362"/>
      <c r="AN4" s="362"/>
      <c r="AO4" s="362"/>
      <c r="AP4" s="362"/>
      <c r="AQ4" s="362"/>
      <c r="AR4" s="362"/>
      <c r="AS4" s="362"/>
      <c r="AT4" s="362"/>
      <c r="AU4" s="362"/>
      <c r="AV4" s="362"/>
      <c r="AW4" s="362"/>
      <c r="AX4" s="362"/>
      <c r="AY4" s="362"/>
      <c r="AZ4" s="362"/>
      <c r="BA4" s="362"/>
      <c r="BB4" s="362"/>
      <c r="BC4" s="362"/>
      <c r="BD4" s="362"/>
      <c r="BE4" s="362"/>
      <c r="BF4" s="362"/>
      <c r="BG4" s="362"/>
      <c r="BH4" s="362"/>
      <c r="BI4" s="362"/>
      <c r="BJ4" s="362"/>
      <c r="BK4" s="362"/>
      <c r="BL4" s="362"/>
      <c r="BM4" s="362"/>
      <c r="BN4" s="362"/>
      <c r="BO4" s="362"/>
      <c r="BP4" s="362"/>
      <c r="BQ4" s="362"/>
      <c r="BR4" s="362"/>
      <c r="BS4" s="362"/>
      <c r="BT4" s="362"/>
      <c r="BU4" s="362"/>
    </row>
    <row r="5" spans="1:73" ht="48.75" customHeight="1" thickBot="1" x14ac:dyDescent="0.3">
      <c r="D5" s="365"/>
      <c r="E5" s="365"/>
      <c r="F5" s="365"/>
      <c r="G5" s="365"/>
      <c r="H5" s="365"/>
      <c r="I5" s="365"/>
      <c r="J5" s="365"/>
      <c r="K5" s="365"/>
      <c r="L5" s="365"/>
      <c r="M5" s="365"/>
      <c r="N5" s="562" t="s">
        <v>490</v>
      </c>
      <c r="O5" s="555"/>
      <c r="P5" s="555"/>
      <c r="Q5" s="555"/>
      <c r="R5" s="555"/>
      <c r="S5" s="555"/>
      <c r="T5" s="555"/>
      <c r="U5" s="555"/>
      <c r="V5" s="556"/>
      <c r="W5" s="208"/>
      <c r="X5" s="598" t="s">
        <v>746</v>
      </c>
      <c r="Y5" s="595"/>
      <c r="Z5" s="570" t="s">
        <v>466</v>
      </c>
      <c r="AA5" s="570"/>
      <c r="AB5" s="570"/>
      <c r="AC5" s="571"/>
      <c r="AD5" s="575" t="s">
        <v>467</v>
      </c>
      <c r="AE5" s="576"/>
      <c r="AF5" s="576"/>
      <c r="AG5" s="577"/>
      <c r="AH5" s="569" t="s">
        <v>468</v>
      </c>
      <c r="AI5" s="570"/>
      <c r="AJ5" s="570"/>
      <c r="AK5" s="571"/>
      <c r="AL5" s="575" t="s">
        <v>469</v>
      </c>
      <c r="AM5" s="576"/>
      <c r="AN5" s="576"/>
      <c r="AO5" s="577"/>
      <c r="AP5" s="569" t="s">
        <v>470</v>
      </c>
      <c r="AQ5" s="570"/>
      <c r="AR5" s="570"/>
      <c r="AS5" s="571"/>
      <c r="AT5" s="575" t="s">
        <v>471</v>
      </c>
      <c r="AU5" s="576"/>
      <c r="AV5" s="576"/>
      <c r="AW5" s="577"/>
      <c r="AX5" s="569" t="s">
        <v>472</v>
      </c>
      <c r="AY5" s="570"/>
      <c r="AZ5" s="570"/>
      <c r="BA5" s="571"/>
      <c r="BB5" s="575" t="s">
        <v>473</v>
      </c>
      <c r="BC5" s="576"/>
      <c r="BD5" s="576"/>
      <c r="BE5" s="577"/>
      <c r="BF5" s="569" t="s">
        <v>474</v>
      </c>
      <c r="BG5" s="570"/>
      <c r="BH5" s="570"/>
      <c r="BI5" s="571"/>
      <c r="BJ5" s="575" t="s">
        <v>475</v>
      </c>
      <c r="BK5" s="576"/>
      <c r="BL5" s="576"/>
      <c r="BM5" s="577"/>
      <c r="BN5" s="569" t="s">
        <v>476</v>
      </c>
      <c r="BO5" s="570"/>
      <c r="BP5" s="570"/>
      <c r="BQ5" s="571"/>
      <c r="BR5" s="575" t="s">
        <v>477</v>
      </c>
      <c r="BS5" s="576"/>
      <c r="BT5" s="576"/>
      <c r="BU5" s="577"/>
    </row>
    <row r="6" spans="1:73" ht="57.75" customHeight="1" x14ac:dyDescent="0.25">
      <c r="A6" s="153" t="s">
        <v>858</v>
      </c>
      <c r="B6" s="153" t="s">
        <v>859</v>
      </c>
      <c r="C6" s="153" t="s">
        <v>860</v>
      </c>
      <c r="D6" s="153" t="s">
        <v>491</v>
      </c>
      <c r="E6" s="150" t="s">
        <v>0</v>
      </c>
      <c r="F6" s="150" t="s">
        <v>492</v>
      </c>
      <c r="G6" s="150" t="s">
        <v>493</v>
      </c>
      <c r="H6" s="150" t="s">
        <v>2</v>
      </c>
      <c r="I6" s="150" t="s">
        <v>596</v>
      </c>
      <c r="J6" s="150" t="s">
        <v>878</v>
      </c>
      <c r="K6" s="150" t="s">
        <v>906</v>
      </c>
      <c r="L6" s="150" t="s">
        <v>904</v>
      </c>
      <c r="M6" s="421" t="s">
        <v>1646</v>
      </c>
      <c r="N6" s="150" t="s">
        <v>12</v>
      </c>
      <c r="O6" s="150" t="s">
        <v>597</v>
      </c>
      <c r="P6" s="150" t="s">
        <v>13</v>
      </c>
      <c r="Q6" s="150" t="s">
        <v>14</v>
      </c>
      <c r="R6" s="150" t="s">
        <v>15</v>
      </c>
      <c r="S6" s="150" t="s">
        <v>628</v>
      </c>
      <c r="T6" s="150" t="s">
        <v>499</v>
      </c>
      <c r="U6" s="150" t="s">
        <v>598</v>
      </c>
      <c r="V6" s="150" t="s">
        <v>747</v>
      </c>
      <c r="W6" s="150" t="s">
        <v>878</v>
      </c>
      <c r="X6" s="150" t="s">
        <v>743</v>
      </c>
      <c r="Y6" s="150" t="s">
        <v>744</v>
      </c>
      <c r="Z6" s="150" t="s">
        <v>599</v>
      </c>
      <c r="AA6" s="150" t="s">
        <v>600</v>
      </c>
      <c r="AB6" s="150" t="s">
        <v>478</v>
      </c>
      <c r="AC6" s="150" t="s">
        <v>507</v>
      </c>
      <c r="AD6" s="150" t="s">
        <v>599</v>
      </c>
      <c r="AE6" s="150" t="s">
        <v>600</v>
      </c>
      <c r="AF6" s="150" t="s">
        <v>478</v>
      </c>
      <c r="AG6" s="150" t="s">
        <v>507</v>
      </c>
      <c r="AH6" s="150" t="s">
        <v>599</v>
      </c>
      <c r="AI6" s="150" t="s">
        <v>600</v>
      </c>
      <c r="AJ6" s="150" t="s">
        <v>478</v>
      </c>
      <c r="AK6" s="150" t="s">
        <v>507</v>
      </c>
      <c r="AL6" s="150" t="s">
        <v>599</v>
      </c>
      <c r="AM6" s="150" t="s">
        <v>600</v>
      </c>
      <c r="AN6" s="150" t="s">
        <v>478</v>
      </c>
      <c r="AO6" s="150" t="s">
        <v>507</v>
      </c>
      <c r="AP6" s="150" t="s">
        <v>599</v>
      </c>
      <c r="AQ6" s="150" t="s">
        <v>600</v>
      </c>
      <c r="AR6" s="150" t="s">
        <v>478</v>
      </c>
      <c r="AS6" s="150" t="s">
        <v>507</v>
      </c>
      <c r="AT6" s="150" t="s">
        <v>599</v>
      </c>
      <c r="AU6" s="150" t="s">
        <v>600</v>
      </c>
      <c r="AV6" s="150" t="s">
        <v>478</v>
      </c>
      <c r="AW6" s="150" t="s">
        <v>507</v>
      </c>
      <c r="AX6" s="150" t="s">
        <v>599</v>
      </c>
      <c r="AY6" s="150" t="s">
        <v>600</v>
      </c>
      <c r="AZ6" s="150" t="s">
        <v>478</v>
      </c>
      <c r="BA6" s="150" t="s">
        <v>507</v>
      </c>
      <c r="BB6" s="150" t="s">
        <v>599</v>
      </c>
      <c r="BC6" s="150" t="s">
        <v>600</v>
      </c>
      <c r="BD6" s="150" t="s">
        <v>478</v>
      </c>
      <c r="BE6" s="150" t="s">
        <v>507</v>
      </c>
      <c r="BF6" s="150" t="s">
        <v>599</v>
      </c>
      <c r="BG6" s="150" t="s">
        <v>600</v>
      </c>
      <c r="BH6" s="150" t="s">
        <v>478</v>
      </c>
      <c r="BI6" s="150" t="s">
        <v>507</v>
      </c>
      <c r="BJ6" s="150" t="s">
        <v>599</v>
      </c>
      <c r="BK6" s="150" t="s">
        <v>600</v>
      </c>
      <c r="BL6" s="150" t="s">
        <v>478</v>
      </c>
      <c r="BM6" s="150" t="s">
        <v>507</v>
      </c>
      <c r="BN6" s="150" t="s">
        <v>599</v>
      </c>
      <c r="BO6" s="150" t="s">
        <v>600</v>
      </c>
      <c r="BP6" s="150" t="s">
        <v>478</v>
      </c>
      <c r="BQ6" s="150" t="s">
        <v>507</v>
      </c>
      <c r="BR6" s="150" t="s">
        <v>599</v>
      </c>
      <c r="BS6" s="150" t="s">
        <v>600</v>
      </c>
      <c r="BT6" s="150" t="s">
        <v>478</v>
      </c>
      <c r="BU6" s="154" t="s">
        <v>507</v>
      </c>
    </row>
    <row r="7" spans="1:73" ht="90" customHeight="1" x14ac:dyDescent="0.25">
      <c r="D7" s="591" t="s">
        <v>502</v>
      </c>
      <c r="E7" s="573" t="s">
        <v>694</v>
      </c>
      <c r="F7" s="347" t="s">
        <v>234</v>
      </c>
      <c r="G7" s="197">
        <v>1</v>
      </c>
      <c r="H7" s="178" t="s">
        <v>227</v>
      </c>
      <c r="I7" s="178" t="s">
        <v>921</v>
      </c>
      <c r="J7" s="123" t="s">
        <v>859</v>
      </c>
      <c r="K7" s="124" t="s">
        <v>915</v>
      </c>
      <c r="L7" s="125" t="s">
        <v>930</v>
      </c>
      <c r="M7" s="125" t="s">
        <v>916</v>
      </c>
      <c r="N7" s="177" t="s">
        <v>434</v>
      </c>
      <c r="O7" s="177"/>
      <c r="P7" s="177" t="s">
        <v>631</v>
      </c>
      <c r="Q7" s="347" t="s">
        <v>29</v>
      </c>
      <c r="R7" s="177" t="s">
        <v>433</v>
      </c>
      <c r="S7" s="177"/>
      <c r="T7" s="348">
        <v>0.95</v>
      </c>
      <c r="U7" s="348"/>
      <c r="V7" s="348"/>
      <c r="W7" s="348"/>
      <c r="X7" s="348"/>
      <c r="Y7" s="348"/>
      <c r="Z7" s="181">
        <v>1</v>
      </c>
      <c r="AA7" s="181">
        <v>1</v>
      </c>
      <c r="AB7" s="107">
        <f>IF(Z7="N/A","No aplica",IF(AA7&gt;=(0),AA7/Z7))</f>
        <v>1</v>
      </c>
      <c r="AC7" s="107" t="str">
        <f>IF(Z7="N/A","No aplica",IF(AA7&gt;=((0.9999*Z7)/1),"Cumple la meta establecida",IF(AA7&gt;=((0.84999*Z7)/1),"Cumple parcialmente la meta establecida",IF(AA7&lt;((0.84999*Z7)/1),"No cumple la meta establecida"))))</f>
        <v>Cumple la meta establecida</v>
      </c>
      <c r="AD7" s="181">
        <v>1</v>
      </c>
      <c r="AE7" s="181">
        <v>1</v>
      </c>
      <c r="AF7" s="107">
        <f>IF(AD7="N/A","No aplica",IF(AE7&gt;=(0),AE7/AD7))</f>
        <v>1</v>
      </c>
      <c r="AG7" s="107" t="str">
        <f>IF(AD7="N/A","No aplica",IF(AE7&gt;=((0.9999*AD7)/1),"Cumple la meta establecida",IF(AE7&gt;=((0.84999*AD7)/1),"Cumple parcialmente la meta establecida",IF(AE7&lt;((0.84999*AD7)/1),"No cumple la meta establecida"))))</f>
        <v>Cumple la meta establecida</v>
      </c>
      <c r="AH7" s="181">
        <v>1</v>
      </c>
      <c r="AI7" s="181">
        <v>1</v>
      </c>
      <c r="AJ7" s="107">
        <f>IF(AH7="N/A","No aplica",IF(AI7&gt;=(0),AI7/AH7))</f>
        <v>1</v>
      </c>
      <c r="AK7" s="107" t="str">
        <f>IF(AH7="N/A","No aplica",IF(AI7&gt;=((0.9999*AH7)/1),"Cumple la meta establecida",IF(AI7&gt;=((0.84999*AH7)/1),"Cumple parcialmente la meta establecida",IF(AI7&lt;((0.84999*AH7)/1),"No cumple la meta establecida"))))</f>
        <v>Cumple la meta establecida</v>
      </c>
      <c r="AL7" s="181">
        <v>1</v>
      </c>
      <c r="AM7" s="181">
        <v>1</v>
      </c>
      <c r="AN7" s="107">
        <f>IF(AL7="N/A","No aplica",IF(AM7&gt;=(0),AM7/AL7))</f>
        <v>1</v>
      </c>
      <c r="AO7" s="107" t="str">
        <f>IF(AL7="N/A","No aplica",IF(AM7&gt;=((0.9999*AL7)/1),"Cumple la meta establecida",IF(AM7&gt;=((0.84999*AL7)/1),"Cumple parcialmente la meta establecida",IF(AM7&lt;((0.84999*AL7)/1),"No cumple la meta establecida"))))</f>
        <v>Cumple la meta establecida</v>
      </c>
      <c r="AP7" s="181">
        <v>1</v>
      </c>
      <c r="AQ7" s="181">
        <v>1</v>
      </c>
      <c r="AR7" s="107">
        <f>IF(AP7="N/A","No aplica",IF(AQ7&gt;=(0),AQ7/AP7))</f>
        <v>1</v>
      </c>
      <c r="AS7" s="107" t="str">
        <f>IF(AP7="N/A","No aplica",IF(AQ7&gt;=((0.9999*AP7)/1),"Cumple la meta establecida",IF(AQ7&gt;=((0.84999*AP7)/1),"Cumple parcialmente la meta establecida",IF(AQ7&lt;((0.84999*AP7)/1),"No cumple la meta establecida"))))</f>
        <v>Cumple la meta establecida</v>
      </c>
      <c r="AT7" s="181">
        <v>1</v>
      </c>
      <c r="AU7" s="181">
        <v>1</v>
      </c>
      <c r="AV7" s="107">
        <f>IF(AT7="N/A","No aplica",IF(AU7&gt;=(0),AU7/AT7))</f>
        <v>1</v>
      </c>
      <c r="AW7" s="107" t="str">
        <f>IF(AT7="N/A","No aplica",IF(AU7&gt;=((0.9999*AT7)/1),"Cumple la meta establecida",IF(AU7&gt;=((0.84999*AT7)/1),"Cumple parcialmente la meta establecida",IF(AU7&lt;((0.84999*AT7)/1),"No cumple la meta establecida"))))</f>
        <v>Cumple la meta establecida</v>
      </c>
      <c r="AX7" s="181">
        <v>1</v>
      </c>
      <c r="AY7" s="181">
        <v>1</v>
      </c>
      <c r="AZ7" s="107">
        <f>IF(AX7="N/A","No aplica",IF(AY7&gt;=(0),AY7/AX7))</f>
        <v>1</v>
      </c>
      <c r="BA7" s="107" t="str">
        <f>IF(AX7="N/A","No aplica",IF(AY7&gt;=((0.9999*AX7)/1),"Cumple la meta establecida",IF(AY7&gt;=((0.84999*AX7)/1),"Cumple parcialmente la meta establecida",IF(AY7&lt;((0.84999*AX7)/1),"No cumple la meta establecida"))))</f>
        <v>Cumple la meta establecida</v>
      </c>
      <c r="BB7" s="181">
        <v>1</v>
      </c>
      <c r="BC7" s="181">
        <v>1</v>
      </c>
      <c r="BD7" s="107">
        <f>IF(BB7="N/A","No aplica",IF(BC7&gt;=(0),BC7/BB7))</f>
        <v>1</v>
      </c>
      <c r="BE7" s="107" t="str">
        <f>IF(BB7="N/A","No aplica",IF(BC7&gt;=((0.9999*BB7)/1),"Cumple la meta establecida",IF(BC7&gt;=((0.84999*BB7)/1),"Cumple parcialmente la meta establecida",IF(BC7&lt;((0.84999*BB7)/1),"No cumple la meta establecida"))))</f>
        <v>Cumple la meta establecida</v>
      </c>
      <c r="BF7" s="181">
        <v>1</v>
      </c>
      <c r="BG7" s="181">
        <v>1</v>
      </c>
      <c r="BH7" s="107">
        <f>IF(BF7="N/A","No aplica",IF(BG7&gt;=(0),BG7/BF7))</f>
        <v>1</v>
      </c>
      <c r="BI7" s="107" t="str">
        <f>IF(BF7="N/A","No aplica",IF(BG7&gt;=((0.9999*BF7)/1),"Cumple la meta establecida",IF(BG7&gt;=((0.84999*BF7)/1),"Cumple parcialmente la meta establecida",IF(BG7&lt;((0.84999*BF7)/1),"No cumple la meta establecida"))))</f>
        <v>Cumple la meta establecida</v>
      </c>
      <c r="BJ7" s="181">
        <v>1</v>
      </c>
      <c r="BK7" s="181">
        <v>1</v>
      </c>
      <c r="BL7" s="107">
        <f>IF(BJ7="N/A","No aplica",IF(BK7&gt;=(0),BK7/BJ7))</f>
        <v>1</v>
      </c>
      <c r="BM7" s="107" t="str">
        <f>IF(BJ7="N/A","No aplica",IF(BK7&gt;=((0.9999*BJ7)/1),"Cumple la meta establecida",IF(BK7&gt;=((0.84999*BJ7)/1),"Cumple parcialmente la meta establecida",IF(BK7&lt;((0.84999*BJ7)/1),"No cumple la meta establecida"))))</f>
        <v>Cumple la meta establecida</v>
      </c>
      <c r="BN7" s="181">
        <v>1</v>
      </c>
      <c r="BO7" s="181">
        <v>1</v>
      </c>
      <c r="BP7" s="107">
        <f>IF(BN7="N/A","No aplica",IF(BO7&gt;=(0),BO7/BN7))</f>
        <v>1</v>
      </c>
      <c r="BQ7" s="107" t="str">
        <f>IF(BN7="N/A","No aplica",IF(BO7&gt;=((0.9999*BN7)/1),"Cumple la meta establecida",IF(BO7&gt;=((0.84999*BN7)/1),"Cumple parcialmente la meta establecida",IF(BO7&lt;((0.84999*BN7)/1),"No cumple la meta establecida"))))</f>
        <v>Cumple la meta establecida</v>
      </c>
      <c r="BR7" s="181">
        <v>1</v>
      </c>
      <c r="BS7" s="181">
        <v>1</v>
      </c>
      <c r="BT7" s="107">
        <f>IF(BR7="N/A","No aplica",IF(BS7&gt;=(0),BS7/BR7))</f>
        <v>1</v>
      </c>
      <c r="BU7" s="108" t="str">
        <f>IF(BR7="N/A","No aplica",IF(BS7&gt;=((0.9999*BR7)/1),"Cumple la meta establecida",IF(BS7&gt;=((0.84999*BR7)/1),"Cumple parcialmente la meta establecida",IF(BS7&lt;((0.84999*BR7)/1),"No cumple la meta establecida"))))</f>
        <v>Cumple la meta establecida</v>
      </c>
    </row>
    <row r="8" spans="1:73" ht="30.75" customHeight="1" x14ac:dyDescent="0.25">
      <c r="D8" s="591"/>
      <c r="E8" s="573"/>
      <c r="F8" s="342" t="s">
        <v>235</v>
      </c>
      <c r="G8" s="192">
        <v>1.1000000000000001</v>
      </c>
      <c r="H8" s="110" t="s">
        <v>228</v>
      </c>
      <c r="I8" s="110"/>
      <c r="J8" s="110"/>
      <c r="K8" s="110"/>
      <c r="L8" s="110"/>
      <c r="M8" s="110"/>
      <c r="N8" s="605"/>
      <c r="O8" s="605"/>
      <c r="P8" s="605"/>
      <c r="Q8" s="605"/>
      <c r="R8" s="605"/>
      <c r="S8" s="605"/>
      <c r="T8" s="605"/>
      <c r="U8" s="605"/>
      <c r="V8" s="605"/>
      <c r="W8" s="605"/>
      <c r="X8" s="605"/>
      <c r="Y8" s="605"/>
      <c r="Z8" s="605"/>
      <c r="AA8" s="605"/>
      <c r="AB8" s="605"/>
      <c r="AC8" s="605"/>
      <c r="AD8" s="605"/>
      <c r="AE8" s="605"/>
      <c r="AF8" s="605"/>
      <c r="AG8" s="605"/>
      <c r="AH8" s="605"/>
      <c r="AI8" s="605"/>
      <c r="AJ8" s="605"/>
      <c r="AK8" s="605"/>
      <c r="AL8" s="605"/>
      <c r="AM8" s="605"/>
      <c r="AN8" s="605"/>
      <c r="AO8" s="605"/>
      <c r="AP8" s="605"/>
      <c r="AQ8" s="605"/>
      <c r="AR8" s="605"/>
      <c r="AS8" s="605"/>
      <c r="AT8" s="605"/>
      <c r="AU8" s="605"/>
      <c r="AV8" s="605"/>
      <c r="AW8" s="605"/>
      <c r="AX8" s="605"/>
      <c r="AY8" s="605"/>
      <c r="AZ8" s="605"/>
      <c r="BA8" s="605"/>
      <c r="BB8" s="605"/>
      <c r="BC8" s="605"/>
      <c r="BD8" s="605"/>
      <c r="BE8" s="605"/>
      <c r="BF8" s="605"/>
      <c r="BG8" s="605"/>
      <c r="BH8" s="605"/>
      <c r="BI8" s="605"/>
      <c r="BJ8" s="605"/>
      <c r="BK8" s="605"/>
      <c r="BL8" s="605"/>
      <c r="BM8" s="605"/>
      <c r="BN8" s="605"/>
      <c r="BO8" s="605"/>
      <c r="BP8" s="605"/>
      <c r="BQ8" s="605"/>
      <c r="BR8" s="605"/>
      <c r="BS8" s="605"/>
      <c r="BT8" s="605"/>
      <c r="BU8" s="606"/>
    </row>
    <row r="9" spans="1:73" ht="33" x14ac:dyDescent="0.25">
      <c r="D9" s="591"/>
      <c r="E9" s="573"/>
      <c r="F9" s="342" t="s">
        <v>236</v>
      </c>
      <c r="G9" s="192">
        <v>1.1000000000000001</v>
      </c>
      <c r="H9" s="110" t="s">
        <v>229</v>
      </c>
      <c r="I9" s="110"/>
      <c r="J9" s="110"/>
      <c r="K9" s="110"/>
      <c r="L9" s="110"/>
      <c r="M9" s="110"/>
      <c r="N9" s="605"/>
      <c r="O9" s="605"/>
      <c r="P9" s="605"/>
      <c r="Q9" s="605"/>
      <c r="R9" s="605"/>
      <c r="S9" s="605"/>
      <c r="T9" s="605"/>
      <c r="U9" s="605"/>
      <c r="V9" s="605"/>
      <c r="W9" s="605"/>
      <c r="X9" s="605"/>
      <c r="Y9" s="605"/>
      <c r="Z9" s="605"/>
      <c r="AA9" s="605"/>
      <c r="AB9" s="605"/>
      <c r="AC9" s="605"/>
      <c r="AD9" s="605"/>
      <c r="AE9" s="605"/>
      <c r="AF9" s="605"/>
      <c r="AG9" s="605"/>
      <c r="AH9" s="605"/>
      <c r="AI9" s="605"/>
      <c r="AJ9" s="605"/>
      <c r="AK9" s="605"/>
      <c r="AL9" s="605"/>
      <c r="AM9" s="605"/>
      <c r="AN9" s="605"/>
      <c r="AO9" s="605"/>
      <c r="AP9" s="605"/>
      <c r="AQ9" s="605"/>
      <c r="AR9" s="605"/>
      <c r="AS9" s="605"/>
      <c r="AT9" s="605"/>
      <c r="AU9" s="605"/>
      <c r="AV9" s="605"/>
      <c r="AW9" s="605"/>
      <c r="AX9" s="605"/>
      <c r="AY9" s="605"/>
      <c r="AZ9" s="605"/>
      <c r="BA9" s="605"/>
      <c r="BB9" s="605"/>
      <c r="BC9" s="605"/>
      <c r="BD9" s="605"/>
      <c r="BE9" s="605"/>
      <c r="BF9" s="605"/>
      <c r="BG9" s="605"/>
      <c r="BH9" s="605"/>
      <c r="BI9" s="605"/>
      <c r="BJ9" s="605"/>
      <c r="BK9" s="605"/>
      <c r="BL9" s="605"/>
      <c r="BM9" s="605"/>
      <c r="BN9" s="605"/>
      <c r="BO9" s="605"/>
      <c r="BP9" s="605"/>
      <c r="BQ9" s="605"/>
      <c r="BR9" s="605"/>
      <c r="BS9" s="605"/>
      <c r="BT9" s="605"/>
      <c r="BU9" s="606"/>
    </row>
    <row r="10" spans="1:73" ht="33" x14ac:dyDescent="0.25">
      <c r="D10" s="591"/>
      <c r="E10" s="573"/>
      <c r="F10" s="347" t="s">
        <v>237</v>
      </c>
      <c r="G10" s="197">
        <v>1.1000000000000001</v>
      </c>
      <c r="H10" s="178" t="s">
        <v>230</v>
      </c>
      <c r="I10" s="178"/>
      <c r="J10" s="178"/>
      <c r="K10" s="178"/>
      <c r="L10" s="178"/>
      <c r="M10" s="178"/>
      <c r="N10" s="605"/>
      <c r="O10" s="605"/>
      <c r="P10" s="605"/>
      <c r="Q10" s="605"/>
      <c r="R10" s="605"/>
      <c r="S10" s="605"/>
      <c r="T10" s="605"/>
      <c r="U10" s="605"/>
      <c r="V10" s="605"/>
      <c r="W10" s="605"/>
      <c r="X10" s="605"/>
      <c r="Y10" s="605"/>
      <c r="Z10" s="605"/>
      <c r="AA10" s="605"/>
      <c r="AB10" s="605"/>
      <c r="AC10" s="605"/>
      <c r="AD10" s="605"/>
      <c r="AE10" s="605"/>
      <c r="AF10" s="605"/>
      <c r="AG10" s="605"/>
      <c r="AH10" s="605"/>
      <c r="AI10" s="605"/>
      <c r="AJ10" s="605"/>
      <c r="AK10" s="605"/>
      <c r="AL10" s="605"/>
      <c r="AM10" s="605"/>
      <c r="AN10" s="605"/>
      <c r="AO10" s="605"/>
      <c r="AP10" s="605"/>
      <c r="AQ10" s="605"/>
      <c r="AR10" s="605"/>
      <c r="AS10" s="605"/>
      <c r="AT10" s="605"/>
      <c r="AU10" s="605"/>
      <c r="AV10" s="605"/>
      <c r="AW10" s="605"/>
      <c r="AX10" s="605"/>
      <c r="AY10" s="605"/>
      <c r="AZ10" s="605"/>
      <c r="BA10" s="605"/>
      <c r="BB10" s="605"/>
      <c r="BC10" s="605"/>
      <c r="BD10" s="605"/>
      <c r="BE10" s="605"/>
      <c r="BF10" s="605"/>
      <c r="BG10" s="605"/>
      <c r="BH10" s="605"/>
      <c r="BI10" s="605"/>
      <c r="BJ10" s="605"/>
      <c r="BK10" s="605"/>
      <c r="BL10" s="605"/>
      <c r="BM10" s="605"/>
      <c r="BN10" s="605"/>
      <c r="BO10" s="605"/>
      <c r="BP10" s="605"/>
      <c r="BQ10" s="605"/>
      <c r="BR10" s="605"/>
      <c r="BS10" s="605"/>
      <c r="BT10" s="605"/>
      <c r="BU10" s="606"/>
    </row>
    <row r="11" spans="1:73" ht="65.25" customHeight="1" x14ac:dyDescent="0.25">
      <c r="D11" s="591"/>
      <c r="E11" s="573"/>
      <c r="F11" s="347" t="s">
        <v>238</v>
      </c>
      <c r="G11" s="197">
        <v>1</v>
      </c>
      <c r="H11" s="178" t="s">
        <v>231</v>
      </c>
      <c r="I11" s="178"/>
      <c r="J11" s="178"/>
      <c r="K11" s="178"/>
      <c r="L11" s="178"/>
      <c r="M11" s="178"/>
      <c r="N11" s="605"/>
      <c r="O11" s="605"/>
      <c r="P11" s="605"/>
      <c r="Q11" s="605"/>
      <c r="R11" s="605"/>
      <c r="S11" s="605"/>
      <c r="T11" s="605"/>
      <c r="U11" s="605"/>
      <c r="V11" s="605"/>
      <c r="W11" s="605"/>
      <c r="X11" s="605"/>
      <c r="Y11" s="605"/>
      <c r="Z11" s="605"/>
      <c r="AA11" s="605"/>
      <c r="AB11" s="605"/>
      <c r="AC11" s="605"/>
      <c r="AD11" s="605"/>
      <c r="AE11" s="605"/>
      <c r="AF11" s="605"/>
      <c r="AG11" s="605"/>
      <c r="AH11" s="605"/>
      <c r="AI11" s="605"/>
      <c r="AJ11" s="605"/>
      <c r="AK11" s="605"/>
      <c r="AL11" s="605"/>
      <c r="AM11" s="605"/>
      <c r="AN11" s="605"/>
      <c r="AO11" s="605"/>
      <c r="AP11" s="605"/>
      <c r="AQ11" s="605"/>
      <c r="AR11" s="605"/>
      <c r="AS11" s="605"/>
      <c r="AT11" s="605"/>
      <c r="AU11" s="605"/>
      <c r="AV11" s="605"/>
      <c r="AW11" s="605"/>
      <c r="AX11" s="605"/>
      <c r="AY11" s="605"/>
      <c r="AZ11" s="605"/>
      <c r="BA11" s="605"/>
      <c r="BB11" s="605"/>
      <c r="BC11" s="605"/>
      <c r="BD11" s="605"/>
      <c r="BE11" s="605"/>
      <c r="BF11" s="605"/>
      <c r="BG11" s="605"/>
      <c r="BH11" s="605"/>
      <c r="BI11" s="605"/>
      <c r="BJ11" s="605"/>
      <c r="BK11" s="605"/>
      <c r="BL11" s="605"/>
      <c r="BM11" s="605"/>
      <c r="BN11" s="605"/>
      <c r="BO11" s="605"/>
      <c r="BP11" s="605"/>
      <c r="BQ11" s="605"/>
      <c r="BR11" s="605"/>
      <c r="BS11" s="605"/>
      <c r="BT11" s="605"/>
      <c r="BU11" s="606"/>
    </row>
    <row r="12" spans="1:73" ht="49.5" x14ac:dyDescent="0.25">
      <c r="D12" s="591"/>
      <c r="E12" s="573"/>
      <c r="F12" s="347" t="s">
        <v>239</v>
      </c>
      <c r="G12" s="197">
        <v>1</v>
      </c>
      <c r="H12" s="178" t="s">
        <v>232</v>
      </c>
      <c r="I12" s="178"/>
      <c r="J12" s="178"/>
      <c r="K12" s="178"/>
      <c r="L12" s="178"/>
      <c r="M12" s="178"/>
      <c r="N12" s="605"/>
      <c r="O12" s="605"/>
      <c r="P12" s="605"/>
      <c r="Q12" s="605"/>
      <c r="R12" s="605"/>
      <c r="S12" s="605"/>
      <c r="T12" s="605"/>
      <c r="U12" s="605"/>
      <c r="V12" s="605"/>
      <c r="W12" s="605"/>
      <c r="X12" s="605"/>
      <c r="Y12" s="605"/>
      <c r="Z12" s="605"/>
      <c r="AA12" s="605"/>
      <c r="AB12" s="605"/>
      <c r="AC12" s="605"/>
      <c r="AD12" s="605"/>
      <c r="AE12" s="605"/>
      <c r="AF12" s="605"/>
      <c r="AG12" s="605"/>
      <c r="AH12" s="605"/>
      <c r="AI12" s="605"/>
      <c r="AJ12" s="605"/>
      <c r="AK12" s="605"/>
      <c r="AL12" s="605"/>
      <c r="AM12" s="605"/>
      <c r="AN12" s="605"/>
      <c r="AO12" s="605"/>
      <c r="AP12" s="605"/>
      <c r="AQ12" s="605"/>
      <c r="AR12" s="605"/>
      <c r="AS12" s="605"/>
      <c r="AT12" s="605"/>
      <c r="AU12" s="605"/>
      <c r="AV12" s="605"/>
      <c r="AW12" s="605"/>
      <c r="AX12" s="605"/>
      <c r="AY12" s="605"/>
      <c r="AZ12" s="605"/>
      <c r="BA12" s="605"/>
      <c r="BB12" s="605"/>
      <c r="BC12" s="605"/>
      <c r="BD12" s="605"/>
      <c r="BE12" s="605"/>
      <c r="BF12" s="605"/>
      <c r="BG12" s="605"/>
      <c r="BH12" s="605"/>
      <c r="BI12" s="605"/>
      <c r="BJ12" s="605"/>
      <c r="BK12" s="605"/>
      <c r="BL12" s="605"/>
      <c r="BM12" s="605"/>
      <c r="BN12" s="605"/>
      <c r="BO12" s="605"/>
      <c r="BP12" s="605"/>
      <c r="BQ12" s="605"/>
      <c r="BR12" s="605"/>
      <c r="BS12" s="605"/>
      <c r="BT12" s="605"/>
      <c r="BU12" s="606"/>
    </row>
    <row r="13" spans="1:73" ht="33" x14ac:dyDescent="0.25">
      <c r="D13" s="591"/>
      <c r="E13" s="573"/>
      <c r="F13" s="347" t="s">
        <v>240</v>
      </c>
      <c r="G13" s="197">
        <v>1</v>
      </c>
      <c r="H13" s="178" t="s">
        <v>233</v>
      </c>
      <c r="I13" s="178"/>
      <c r="J13" s="178"/>
      <c r="K13" s="178"/>
      <c r="L13" s="178"/>
      <c r="M13" s="178"/>
      <c r="N13" s="605"/>
      <c r="O13" s="605"/>
      <c r="P13" s="605"/>
      <c r="Q13" s="605"/>
      <c r="R13" s="605"/>
      <c r="S13" s="605"/>
      <c r="T13" s="605"/>
      <c r="U13" s="605"/>
      <c r="V13" s="605"/>
      <c r="W13" s="605"/>
      <c r="X13" s="605"/>
      <c r="Y13" s="605"/>
      <c r="Z13" s="605"/>
      <c r="AA13" s="605"/>
      <c r="AB13" s="605"/>
      <c r="AC13" s="605"/>
      <c r="AD13" s="605"/>
      <c r="AE13" s="605"/>
      <c r="AF13" s="605"/>
      <c r="AG13" s="605"/>
      <c r="AH13" s="605"/>
      <c r="AI13" s="605"/>
      <c r="AJ13" s="605"/>
      <c r="AK13" s="605"/>
      <c r="AL13" s="605"/>
      <c r="AM13" s="605"/>
      <c r="AN13" s="605"/>
      <c r="AO13" s="605"/>
      <c r="AP13" s="605"/>
      <c r="AQ13" s="605"/>
      <c r="AR13" s="605"/>
      <c r="AS13" s="605"/>
      <c r="AT13" s="605"/>
      <c r="AU13" s="605"/>
      <c r="AV13" s="605"/>
      <c r="AW13" s="605"/>
      <c r="AX13" s="605"/>
      <c r="AY13" s="605"/>
      <c r="AZ13" s="605"/>
      <c r="BA13" s="605"/>
      <c r="BB13" s="605"/>
      <c r="BC13" s="605"/>
      <c r="BD13" s="605"/>
      <c r="BE13" s="605"/>
      <c r="BF13" s="605"/>
      <c r="BG13" s="605"/>
      <c r="BH13" s="605"/>
      <c r="BI13" s="605"/>
      <c r="BJ13" s="605"/>
      <c r="BK13" s="605"/>
      <c r="BL13" s="605"/>
      <c r="BM13" s="605"/>
      <c r="BN13" s="605"/>
      <c r="BO13" s="605"/>
      <c r="BP13" s="605"/>
      <c r="BQ13" s="605"/>
      <c r="BR13" s="605"/>
      <c r="BS13" s="605"/>
      <c r="BT13" s="605"/>
      <c r="BU13" s="606"/>
    </row>
    <row r="14" spans="1:73" ht="123.75" customHeight="1" x14ac:dyDescent="0.25">
      <c r="D14" s="591" t="s">
        <v>241</v>
      </c>
      <c r="E14" s="573" t="s">
        <v>693</v>
      </c>
      <c r="F14" s="347" t="s">
        <v>246</v>
      </c>
      <c r="G14" s="197">
        <v>1</v>
      </c>
      <c r="H14" s="178" t="s">
        <v>242</v>
      </c>
      <c r="I14" s="178" t="s">
        <v>921</v>
      </c>
      <c r="J14" s="123" t="s">
        <v>859</v>
      </c>
      <c r="K14" s="124" t="s">
        <v>915</v>
      </c>
      <c r="L14" s="125" t="s">
        <v>930</v>
      </c>
      <c r="M14" s="125" t="s">
        <v>916</v>
      </c>
      <c r="N14" s="177" t="s">
        <v>839</v>
      </c>
      <c r="O14" s="177"/>
      <c r="P14" s="177" t="s">
        <v>632</v>
      </c>
      <c r="Q14" s="347" t="s">
        <v>29</v>
      </c>
      <c r="R14" s="177" t="s">
        <v>433</v>
      </c>
      <c r="S14" s="177"/>
      <c r="T14" s="348">
        <v>0.95</v>
      </c>
      <c r="U14" s="348"/>
      <c r="V14" s="348"/>
      <c r="W14" s="348"/>
      <c r="X14" s="348"/>
      <c r="Y14" s="348"/>
      <c r="Z14" s="181">
        <v>1</v>
      </c>
      <c r="AA14" s="181">
        <v>1</v>
      </c>
      <c r="AB14" s="107">
        <f>IF(Z14="N/A","No aplica",IF(AA14&gt;=(0),AA14/Z14))</f>
        <v>1</v>
      </c>
      <c r="AC14" s="107" t="str">
        <f>IF(Z14="N/A","No aplica",IF(AA14&gt;=((0.9999*Z14)/1),"Cumple la meta establecida",IF(AA14&gt;=((0.84999*Z14)/1),"Cumple parcialmente la meta establecida",IF(AA14&lt;((0.84999*Z14)/1),"No cumple la meta establecida"))))</f>
        <v>Cumple la meta establecida</v>
      </c>
      <c r="AD14" s="181">
        <v>1</v>
      </c>
      <c r="AE14" s="181">
        <v>1</v>
      </c>
      <c r="AF14" s="107">
        <f>IF(AD14="N/A","No aplica",IF(AE14&gt;=(0),AE14/AD14))</f>
        <v>1</v>
      </c>
      <c r="AG14" s="107" t="str">
        <f>IF(AD14="N/A","No aplica",IF(AE14&gt;=((0.9999*AD14)/1),"Cumple la meta establecida",IF(AE14&gt;=((0.84999*AD14)/1),"Cumple parcialmente la meta establecida",IF(AE14&lt;((0.84999*AD14)/1),"No cumple la meta establecida"))))</f>
        <v>Cumple la meta establecida</v>
      </c>
      <c r="AH14" s="181">
        <v>1</v>
      </c>
      <c r="AI14" s="181">
        <v>1</v>
      </c>
      <c r="AJ14" s="107">
        <f>IF(AH14="N/A","No aplica",IF(AI14&gt;=(0),AI14/AH14))</f>
        <v>1</v>
      </c>
      <c r="AK14" s="107" t="str">
        <f>IF(AH14="N/A","No aplica",IF(AI14&gt;=((0.9999*AH14)/1),"Cumple la meta establecida",IF(AI14&gt;=((0.84999*AH14)/1),"Cumple parcialmente la meta establecida",IF(AI14&lt;((0.84999*AH14)/1),"No cumple la meta establecida"))))</f>
        <v>Cumple la meta establecida</v>
      </c>
      <c r="AL14" s="181">
        <v>1</v>
      </c>
      <c r="AM14" s="181">
        <v>1</v>
      </c>
      <c r="AN14" s="107">
        <f>IF(AL14="N/A","No aplica",IF(AM14&gt;=(0),AM14/AL14))</f>
        <v>1</v>
      </c>
      <c r="AO14" s="107" t="str">
        <f>IF(AL14="N/A","No aplica",IF(AM14&gt;=((0.9999*AL14)/1),"Cumple la meta establecida",IF(AM14&gt;=((0.84999*AL14)/1),"Cumple parcialmente la meta establecida",IF(AM14&lt;((0.84999*AL14)/1),"No cumple la meta establecida"))))</f>
        <v>Cumple la meta establecida</v>
      </c>
      <c r="AP14" s="181">
        <v>1</v>
      </c>
      <c r="AQ14" s="181">
        <v>1</v>
      </c>
      <c r="AR14" s="107">
        <f>IF(AP14="N/A","No aplica",IF(AQ14&gt;=(0),AQ14/AP14))</f>
        <v>1</v>
      </c>
      <c r="AS14" s="107" t="str">
        <f>IF(AP14="N/A","No aplica",IF(AQ14&gt;=((0.9999*AP14)/1),"Cumple la meta establecida",IF(AQ14&gt;=((0.84999*AP14)/1),"Cumple parcialmente la meta establecida",IF(AQ14&lt;((0.84999*AP14)/1),"No cumple la meta establecida"))))</f>
        <v>Cumple la meta establecida</v>
      </c>
      <c r="AT14" s="181">
        <v>1</v>
      </c>
      <c r="AU14" s="181">
        <v>1</v>
      </c>
      <c r="AV14" s="107">
        <f>IF(AT14="N/A","No aplica",IF(AU14&gt;=(0),AU14/AT14))</f>
        <v>1</v>
      </c>
      <c r="AW14" s="107" t="str">
        <f>IF(AT14="N/A","No aplica",IF(AU14&gt;=((0.9999*AT14)/1),"Cumple la meta establecida",IF(AU14&gt;=((0.84999*AT14)/1),"Cumple parcialmente la meta establecida",IF(AU14&lt;((0.84999*AT14)/1),"No cumple la meta establecida"))))</f>
        <v>Cumple la meta establecida</v>
      </c>
      <c r="AX14" s="181">
        <v>1</v>
      </c>
      <c r="AY14" s="181">
        <v>1</v>
      </c>
      <c r="AZ14" s="107">
        <f>IF(AX14="N/A","No aplica",IF(AY14&gt;=(0),AY14/AX14))</f>
        <v>1</v>
      </c>
      <c r="BA14" s="107" t="str">
        <f>IF(AX14="N/A","No aplica",IF(AY14&gt;=((0.9999*AX14)/1),"Cumple la meta establecida",IF(AY14&gt;=((0.84999*AX14)/1),"Cumple parcialmente la meta establecida",IF(AY14&lt;((0.84999*AX14)/1),"No cumple la meta establecida"))))</f>
        <v>Cumple la meta establecida</v>
      </c>
      <c r="BB14" s="181">
        <v>1</v>
      </c>
      <c r="BC14" s="181">
        <v>1</v>
      </c>
      <c r="BD14" s="107">
        <f>IF(BB14="N/A","No aplica",IF(BC14&gt;=(0),BC14/BB14))</f>
        <v>1</v>
      </c>
      <c r="BE14" s="107" t="str">
        <f>IF(BB14="N/A","No aplica",IF(BC14&gt;=((0.9999*BB14)/1),"Cumple la meta establecida",IF(BC14&gt;=((0.84999*BB14)/1),"Cumple parcialmente la meta establecida",IF(BC14&lt;((0.84999*BB14)/1),"No cumple la meta establecida"))))</f>
        <v>Cumple la meta establecida</v>
      </c>
      <c r="BF14" s="181">
        <v>1</v>
      </c>
      <c r="BG14" s="181">
        <v>1</v>
      </c>
      <c r="BH14" s="107">
        <f>IF(BF14="N/A","No aplica",IF(BG14&gt;=(0),BG14/BF14))</f>
        <v>1</v>
      </c>
      <c r="BI14" s="107" t="str">
        <f>IF(BF14="N/A","No aplica",IF(BG14&gt;=((0.9999*BF14)/1),"Cumple la meta establecida",IF(BG14&gt;=((0.84999*BF14)/1),"Cumple parcialmente la meta establecida",IF(BG14&lt;((0.84999*BF14)/1),"No cumple la meta establecida"))))</f>
        <v>Cumple la meta establecida</v>
      </c>
      <c r="BJ14" s="181">
        <v>1</v>
      </c>
      <c r="BK14" s="181">
        <v>1</v>
      </c>
      <c r="BL14" s="107">
        <f>IF(BJ14="N/A","No aplica",IF(BK14&gt;=(0),BK14/BJ14))</f>
        <v>1</v>
      </c>
      <c r="BM14" s="107" t="str">
        <f>IF(BJ14="N/A","No aplica",IF(BK14&gt;=((0.9999*BJ14)/1),"Cumple la meta establecida",IF(BK14&gt;=((0.84999*BJ14)/1),"Cumple parcialmente la meta establecida",IF(BK14&lt;((0.84999*BJ14)/1),"No cumple la meta establecida"))))</f>
        <v>Cumple la meta establecida</v>
      </c>
      <c r="BN14" s="181">
        <v>1</v>
      </c>
      <c r="BO14" s="181">
        <v>1</v>
      </c>
      <c r="BP14" s="107">
        <f>IF(BN14="N/A","No aplica",IF(BO14&gt;=(0),BO14/BN14))</f>
        <v>1</v>
      </c>
      <c r="BQ14" s="107" t="str">
        <f>IF(BN14="N/A","No aplica",IF(BO14&gt;=((0.9999*BN14)/1),"Cumple la meta establecida",IF(BO14&gt;=((0.84999*BN14)/1),"Cumple parcialmente la meta establecida",IF(BO14&lt;((0.84999*BN14)/1),"No cumple la meta establecida"))))</f>
        <v>Cumple la meta establecida</v>
      </c>
      <c r="BR14" s="181">
        <v>1</v>
      </c>
      <c r="BS14" s="181">
        <v>1</v>
      </c>
      <c r="BT14" s="107">
        <f>IF(BR14="N/A","No aplica",IF(BS14&gt;=(0),BS14/BR14))</f>
        <v>1</v>
      </c>
      <c r="BU14" s="108" t="str">
        <f>IF(BR14="N/A","No aplica",IF(BS14&gt;=((0.9999*BR14)/1),"Cumple la meta establecida",IF(BS14&gt;=((0.84999*BR14)/1),"Cumple parcialmente la meta establecida",IF(BS14&lt;((0.84999*BR14)/1),"No cumple la meta establecida"))))</f>
        <v>Cumple la meta establecida</v>
      </c>
    </row>
    <row r="15" spans="1:73" ht="105" customHeight="1" x14ac:dyDescent="0.25">
      <c r="D15" s="591"/>
      <c r="E15" s="573"/>
      <c r="F15" s="347" t="s">
        <v>247</v>
      </c>
      <c r="G15" s="197">
        <v>1</v>
      </c>
      <c r="H15" s="178" t="s">
        <v>243</v>
      </c>
      <c r="I15" s="178" t="s">
        <v>921</v>
      </c>
      <c r="J15" s="123" t="s">
        <v>859</v>
      </c>
      <c r="K15" s="124" t="s">
        <v>915</v>
      </c>
      <c r="L15" s="125" t="s">
        <v>930</v>
      </c>
      <c r="M15" s="125" t="s">
        <v>916</v>
      </c>
      <c r="N15" s="177" t="s">
        <v>840</v>
      </c>
      <c r="O15" s="177"/>
      <c r="P15" s="177" t="s">
        <v>436</v>
      </c>
      <c r="Q15" s="347" t="s">
        <v>29</v>
      </c>
      <c r="R15" s="177" t="s">
        <v>435</v>
      </c>
      <c r="S15" s="177"/>
      <c r="T15" s="348">
        <v>0.95</v>
      </c>
      <c r="U15" s="348"/>
      <c r="V15" s="348"/>
      <c r="W15" s="348"/>
      <c r="X15" s="348"/>
      <c r="Y15" s="348"/>
      <c r="Z15" s="181">
        <v>1</v>
      </c>
      <c r="AA15" s="181">
        <v>1</v>
      </c>
      <c r="AB15" s="107">
        <f>IF(Z15="N/A","No aplica",IF(AA15&gt;=(0),AA15/Z15))</f>
        <v>1</v>
      </c>
      <c r="AC15" s="107" t="str">
        <f>IF(Z15="N/A","No aplica",IF(AA15&gt;=((0.9999*Z15)/1),"Cumple la meta establecida",IF(AA15&gt;=((0.84999*Z15)/1),"Cumple parcialmente la meta establecida",IF(AA15&lt;((0.84999*Z15)/1),"No cumple la meta establecida"))))</f>
        <v>Cumple la meta establecida</v>
      </c>
      <c r="AD15" s="181">
        <v>1</v>
      </c>
      <c r="AE15" s="181">
        <v>1</v>
      </c>
      <c r="AF15" s="107">
        <f>IF(AD15="N/A","No aplica",IF(AE15&gt;=(0),AE15/AD15))</f>
        <v>1</v>
      </c>
      <c r="AG15" s="107" t="str">
        <f>IF(AD15="N/A","No aplica",IF(AE15&gt;=((0.9999*AD15)/1),"Cumple la meta establecida",IF(AE15&gt;=((0.84999*AD15)/1),"Cumple parcialmente la meta establecida",IF(AE15&lt;((0.84999*AD15)/1),"No cumple la meta establecida"))))</f>
        <v>Cumple la meta establecida</v>
      </c>
      <c r="AH15" s="181">
        <v>1</v>
      </c>
      <c r="AI15" s="181">
        <v>1</v>
      </c>
      <c r="AJ15" s="107">
        <f>IF(AH15="N/A","No aplica",IF(AI15&gt;=(0),AI15/AH15))</f>
        <v>1</v>
      </c>
      <c r="AK15" s="107" t="str">
        <f>IF(AH15="N/A","No aplica",IF(AI15&gt;=((0.9999*AH15)/1),"Cumple la meta establecida",IF(AI15&gt;=((0.84999*AH15)/1),"Cumple parcialmente la meta establecida",IF(AI15&lt;((0.84999*AH15)/1),"No cumple la meta establecida"))))</f>
        <v>Cumple la meta establecida</v>
      </c>
      <c r="AL15" s="181">
        <v>1</v>
      </c>
      <c r="AM15" s="181">
        <v>1</v>
      </c>
      <c r="AN15" s="107">
        <f>IF(AL15="N/A","No aplica",IF(AM15&gt;=(0),AM15/AL15))</f>
        <v>1</v>
      </c>
      <c r="AO15" s="107" t="str">
        <f>IF(AL15="N/A","No aplica",IF(AM15&gt;=((0.9999*AL15)/1),"Cumple la meta establecida",IF(AM15&gt;=((0.84999*AL15)/1),"Cumple parcialmente la meta establecida",IF(AM15&lt;((0.84999*AL15)/1),"No cumple la meta establecida"))))</f>
        <v>Cumple la meta establecida</v>
      </c>
      <c r="AP15" s="181">
        <v>1</v>
      </c>
      <c r="AQ15" s="181">
        <v>1</v>
      </c>
      <c r="AR15" s="107">
        <f>IF(AP15="N/A","No aplica",IF(AQ15&gt;=(0),AQ15/AP15))</f>
        <v>1</v>
      </c>
      <c r="AS15" s="107" t="str">
        <f>IF(AP15="N/A","No aplica",IF(AQ15&gt;=((0.9999*AP15)/1),"Cumple la meta establecida",IF(AQ15&gt;=((0.84999*AP15)/1),"Cumple parcialmente la meta establecida",IF(AQ15&lt;((0.84999*AP15)/1),"No cumple la meta establecida"))))</f>
        <v>Cumple la meta establecida</v>
      </c>
      <c r="AT15" s="181">
        <v>1</v>
      </c>
      <c r="AU15" s="181">
        <v>1</v>
      </c>
      <c r="AV15" s="107">
        <f>IF(AT15="N/A","No aplica",IF(AU15&gt;=(0),AU15/AT15))</f>
        <v>1</v>
      </c>
      <c r="AW15" s="107" t="str">
        <f>IF(AT15="N/A","No aplica",IF(AU15&gt;=((0.9999*AT15)/1),"Cumple la meta establecida",IF(AU15&gt;=((0.84999*AT15)/1),"Cumple parcialmente la meta establecida",IF(AU15&lt;((0.84999*AT15)/1),"No cumple la meta establecida"))))</f>
        <v>Cumple la meta establecida</v>
      </c>
      <c r="AX15" s="181">
        <v>1</v>
      </c>
      <c r="AY15" s="181">
        <v>1</v>
      </c>
      <c r="AZ15" s="107">
        <f>IF(AX15="N/A","No aplica",IF(AY15&gt;=(0),AY15/AX15))</f>
        <v>1</v>
      </c>
      <c r="BA15" s="107" t="str">
        <f>IF(AX15="N/A","No aplica",IF(AY15&gt;=((0.9999*AX15)/1),"Cumple la meta establecida",IF(AY15&gt;=((0.84999*AX15)/1),"Cumple parcialmente la meta establecida",IF(AY15&lt;((0.84999*AX15)/1),"No cumple la meta establecida"))))</f>
        <v>Cumple la meta establecida</v>
      </c>
      <c r="BB15" s="181">
        <v>1</v>
      </c>
      <c r="BC15" s="181">
        <v>1</v>
      </c>
      <c r="BD15" s="107">
        <f>IF(BB15="N/A","No aplica",IF(BC15&gt;=(0),BC15/BB15))</f>
        <v>1</v>
      </c>
      <c r="BE15" s="107" t="str">
        <f>IF(BB15="N/A","No aplica",IF(BC15&gt;=((0.9999*BB15)/1),"Cumple la meta establecida",IF(BC15&gt;=((0.84999*BB15)/1),"Cumple parcialmente la meta establecida",IF(BC15&lt;((0.84999*BB15)/1),"No cumple la meta establecida"))))</f>
        <v>Cumple la meta establecida</v>
      </c>
      <c r="BF15" s="181">
        <v>1</v>
      </c>
      <c r="BG15" s="181">
        <v>1</v>
      </c>
      <c r="BH15" s="107">
        <f>IF(BF15="N/A","No aplica",IF(BG15&gt;=(0),BG15/BF15))</f>
        <v>1</v>
      </c>
      <c r="BI15" s="107" t="str">
        <f>IF(BF15="N/A","No aplica",IF(BG15&gt;=((0.9999*BF15)/1),"Cumple la meta establecida",IF(BG15&gt;=((0.84999*BF15)/1),"Cumple parcialmente la meta establecida",IF(BG15&lt;((0.84999*BF15)/1),"No cumple la meta establecida"))))</f>
        <v>Cumple la meta establecida</v>
      </c>
      <c r="BJ15" s="181">
        <v>1</v>
      </c>
      <c r="BK15" s="181">
        <v>1</v>
      </c>
      <c r="BL15" s="107">
        <f>IF(BJ15="N/A","No aplica",IF(BK15&gt;=(0),BK15/BJ15))</f>
        <v>1</v>
      </c>
      <c r="BM15" s="107" t="str">
        <f>IF(BJ15="N/A","No aplica",IF(BK15&gt;=((0.9999*BJ15)/1),"Cumple la meta establecida",IF(BK15&gt;=((0.84999*BJ15)/1),"Cumple parcialmente la meta establecida",IF(BK15&lt;((0.84999*BJ15)/1),"No cumple la meta establecida"))))</f>
        <v>Cumple la meta establecida</v>
      </c>
      <c r="BN15" s="181">
        <v>1</v>
      </c>
      <c r="BO15" s="181">
        <v>1</v>
      </c>
      <c r="BP15" s="107">
        <f>IF(BN15="N/A","No aplica",IF(BO15&gt;=(0),BO15/BN15))</f>
        <v>1</v>
      </c>
      <c r="BQ15" s="107" t="str">
        <f>IF(BN15="N/A","No aplica",IF(BO15&gt;=((0.9999*BN15)/1),"Cumple la meta establecida",IF(BO15&gt;=((0.84999*BN15)/1),"Cumple parcialmente la meta establecida",IF(BO15&lt;((0.84999*BN15)/1),"No cumple la meta establecida"))))</f>
        <v>Cumple la meta establecida</v>
      </c>
      <c r="BR15" s="181">
        <v>1</v>
      </c>
      <c r="BS15" s="181">
        <v>1</v>
      </c>
      <c r="BT15" s="107">
        <f>IF(BR15="N/A","No aplica",IF(BS15&gt;=(0),BS15/BR15))</f>
        <v>1</v>
      </c>
      <c r="BU15" s="108" t="str">
        <f>IF(BR15="N/A","No aplica",IF(BS15&gt;=((0.9999*BR15)/1),"Cumple la meta establecida",IF(BS15&gt;=((0.84999*BR15)/1),"Cumple parcialmente la meta establecida",IF(BS15&lt;((0.84999*BR15)/1),"No cumple la meta establecida"))))</f>
        <v>Cumple la meta establecida</v>
      </c>
    </row>
    <row r="16" spans="1:73" ht="33.75" customHeight="1" x14ac:dyDescent="0.25">
      <c r="D16" s="591"/>
      <c r="E16" s="573"/>
      <c r="F16" s="347" t="s">
        <v>248</v>
      </c>
      <c r="G16" s="197">
        <v>1.1000000000000001</v>
      </c>
      <c r="H16" s="178" t="s">
        <v>244</v>
      </c>
      <c r="I16" s="178"/>
      <c r="J16" s="178"/>
      <c r="K16" s="178"/>
      <c r="L16" s="178"/>
      <c r="M16" s="178"/>
      <c r="N16" s="605"/>
      <c r="O16" s="605"/>
      <c r="P16" s="605"/>
      <c r="Q16" s="605"/>
      <c r="R16" s="605"/>
      <c r="S16" s="605"/>
      <c r="T16" s="605"/>
      <c r="U16" s="605"/>
      <c r="V16" s="605"/>
      <c r="W16" s="605"/>
      <c r="X16" s="605"/>
      <c r="Y16" s="605"/>
      <c r="Z16" s="605"/>
      <c r="AA16" s="605"/>
      <c r="AB16" s="605"/>
      <c r="AC16" s="605"/>
      <c r="AD16" s="605"/>
      <c r="AE16" s="605"/>
      <c r="AF16" s="605"/>
      <c r="AG16" s="605"/>
      <c r="AH16" s="605"/>
      <c r="AI16" s="605"/>
      <c r="AJ16" s="605"/>
      <c r="AK16" s="605"/>
      <c r="AL16" s="605"/>
      <c r="AM16" s="605"/>
      <c r="AN16" s="605"/>
      <c r="AO16" s="605"/>
      <c r="AP16" s="605"/>
      <c r="AQ16" s="605"/>
      <c r="AR16" s="605"/>
      <c r="AS16" s="605"/>
      <c r="AT16" s="605"/>
      <c r="AU16" s="605"/>
      <c r="AV16" s="605"/>
      <c r="AW16" s="605"/>
      <c r="AX16" s="605"/>
      <c r="AY16" s="605"/>
      <c r="AZ16" s="605"/>
      <c r="BA16" s="605"/>
      <c r="BB16" s="605"/>
      <c r="BC16" s="605"/>
      <c r="BD16" s="605"/>
      <c r="BE16" s="605"/>
      <c r="BF16" s="605"/>
      <c r="BG16" s="605"/>
      <c r="BH16" s="605"/>
      <c r="BI16" s="605"/>
      <c r="BJ16" s="605"/>
      <c r="BK16" s="605"/>
      <c r="BL16" s="605"/>
      <c r="BM16" s="605"/>
      <c r="BN16" s="605"/>
      <c r="BO16" s="605"/>
      <c r="BP16" s="605"/>
      <c r="BQ16" s="605"/>
      <c r="BR16" s="605"/>
      <c r="BS16" s="605"/>
      <c r="BT16" s="605"/>
      <c r="BU16" s="606"/>
    </row>
    <row r="17" spans="4:73" ht="33.75" customHeight="1" x14ac:dyDescent="0.25">
      <c r="D17" s="591"/>
      <c r="E17" s="573"/>
      <c r="F17" s="347" t="s">
        <v>249</v>
      </c>
      <c r="G17" s="197">
        <v>1</v>
      </c>
      <c r="H17" s="178" t="s">
        <v>245</v>
      </c>
      <c r="I17" s="178"/>
      <c r="J17" s="178"/>
      <c r="K17" s="178"/>
      <c r="L17" s="178"/>
      <c r="M17" s="178"/>
      <c r="N17" s="605"/>
      <c r="O17" s="605"/>
      <c r="P17" s="605"/>
      <c r="Q17" s="605"/>
      <c r="R17" s="605"/>
      <c r="S17" s="605"/>
      <c r="T17" s="605"/>
      <c r="U17" s="605"/>
      <c r="V17" s="605"/>
      <c r="W17" s="605"/>
      <c r="X17" s="605"/>
      <c r="Y17" s="605"/>
      <c r="Z17" s="605"/>
      <c r="AA17" s="605"/>
      <c r="AB17" s="605"/>
      <c r="AC17" s="605"/>
      <c r="AD17" s="605"/>
      <c r="AE17" s="605"/>
      <c r="AF17" s="605"/>
      <c r="AG17" s="605"/>
      <c r="AH17" s="605"/>
      <c r="AI17" s="605"/>
      <c r="AJ17" s="605"/>
      <c r="AK17" s="605"/>
      <c r="AL17" s="605"/>
      <c r="AM17" s="605"/>
      <c r="AN17" s="605"/>
      <c r="AO17" s="605"/>
      <c r="AP17" s="605"/>
      <c r="AQ17" s="605"/>
      <c r="AR17" s="605"/>
      <c r="AS17" s="605"/>
      <c r="AT17" s="605"/>
      <c r="AU17" s="605"/>
      <c r="AV17" s="605"/>
      <c r="AW17" s="605"/>
      <c r="AX17" s="605"/>
      <c r="AY17" s="605"/>
      <c r="AZ17" s="605"/>
      <c r="BA17" s="605"/>
      <c r="BB17" s="605"/>
      <c r="BC17" s="605"/>
      <c r="BD17" s="605"/>
      <c r="BE17" s="605"/>
      <c r="BF17" s="605"/>
      <c r="BG17" s="605"/>
      <c r="BH17" s="605"/>
      <c r="BI17" s="605"/>
      <c r="BJ17" s="605"/>
      <c r="BK17" s="605"/>
      <c r="BL17" s="605"/>
      <c r="BM17" s="605"/>
      <c r="BN17" s="605"/>
      <c r="BO17" s="605"/>
      <c r="BP17" s="605"/>
      <c r="BQ17" s="605"/>
      <c r="BR17" s="605"/>
      <c r="BS17" s="605"/>
      <c r="BT17" s="605"/>
      <c r="BU17" s="606"/>
    </row>
    <row r="18" spans="4:73" ht="162" customHeight="1" x14ac:dyDescent="0.25">
      <c r="D18" s="591" t="s">
        <v>250</v>
      </c>
      <c r="E18" s="573" t="s">
        <v>633</v>
      </c>
      <c r="F18" s="347" t="s">
        <v>261</v>
      </c>
      <c r="G18" s="197">
        <v>1</v>
      </c>
      <c r="H18" s="178" t="s">
        <v>251</v>
      </c>
      <c r="I18" s="178" t="s">
        <v>921</v>
      </c>
      <c r="J18" s="123" t="s">
        <v>859</v>
      </c>
      <c r="K18" s="124" t="s">
        <v>915</v>
      </c>
      <c r="L18" s="125" t="s">
        <v>931</v>
      </c>
      <c r="M18" s="125" t="s">
        <v>916</v>
      </c>
      <c r="N18" s="177" t="s">
        <v>439</v>
      </c>
      <c r="O18" s="177"/>
      <c r="P18" s="177" t="s">
        <v>438</v>
      </c>
      <c r="Q18" s="177" t="s">
        <v>360</v>
      </c>
      <c r="R18" s="177" t="s">
        <v>437</v>
      </c>
      <c r="S18" s="177"/>
      <c r="T18" s="348">
        <v>1</v>
      </c>
      <c r="U18" s="348"/>
      <c r="V18" s="348"/>
      <c r="W18" s="348"/>
      <c r="X18" s="348"/>
      <c r="Y18" s="348"/>
      <c r="Z18" s="181">
        <v>1</v>
      </c>
      <c r="AA18" s="181">
        <v>1</v>
      </c>
      <c r="AB18" s="107">
        <f t="shared" ref="AB18:AB24" si="0">IF(Z18="N/A","No aplica",IF(AA18&gt;=(0),AA18/Z18))</f>
        <v>1</v>
      </c>
      <c r="AC18" s="107" t="str">
        <f t="shared" ref="AC18:AC24" si="1">IF(Z18="N/A","No aplica",IF(AA18&gt;=((0.9999*Z18)/1),"Cumple la meta establecida",IF(AA18&gt;=((0.84999*Z18)/1),"Cumple parcialmente la meta establecida",IF(AA18&lt;((0.84999*Z18)/1),"No cumple la meta establecida"))))</f>
        <v>Cumple la meta establecida</v>
      </c>
      <c r="AD18" s="181">
        <v>1</v>
      </c>
      <c r="AE18" s="181">
        <v>1</v>
      </c>
      <c r="AF18" s="107">
        <f t="shared" ref="AF18:AF24" si="2">IF(AD18="N/A","No aplica",IF(AE18&gt;=(0),AE18/AD18))</f>
        <v>1</v>
      </c>
      <c r="AG18" s="107" t="str">
        <f t="shared" ref="AG18:AG24" si="3">IF(AD18="N/A","No aplica",IF(AE18&gt;=((0.9999*AD18)/1),"Cumple la meta establecida",IF(AE18&gt;=((0.84999*AD18)/1),"Cumple parcialmente la meta establecida",IF(AE18&lt;((0.84999*AD18)/1),"No cumple la meta establecida"))))</f>
        <v>Cumple la meta establecida</v>
      </c>
      <c r="AH18" s="181">
        <v>1</v>
      </c>
      <c r="AI18" s="181">
        <v>1</v>
      </c>
      <c r="AJ18" s="107">
        <f t="shared" ref="AJ18:AJ24" si="4">IF(AH18="N/A","No aplica",IF(AI18&gt;=(0),AI18/AH18))</f>
        <v>1</v>
      </c>
      <c r="AK18" s="107" t="str">
        <f t="shared" ref="AK18:AK24" si="5">IF(AH18="N/A","No aplica",IF(AI18&gt;=((0.9999*AH18)/1),"Cumple la meta establecida",IF(AI18&gt;=((0.84999*AH18)/1),"Cumple parcialmente la meta establecida",IF(AI18&lt;((0.84999*AH18)/1),"No cumple la meta establecida"))))</f>
        <v>Cumple la meta establecida</v>
      </c>
      <c r="AL18" s="181">
        <v>1</v>
      </c>
      <c r="AM18" s="181">
        <v>1</v>
      </c>
      <c r="AN18" s="107">
        <f t="shared" ref="AN18:AN24" si="6">IF(AL18="N/A","No aplica",IF(AM18&gt;=(0),AM18/AL18))</f>
        <v>1</v>
      </c>
      <c r="AO18" s="107" t="str">
        <f t="shared" ref="AO18:AO24" si="7">IF(AL18="N/A","No aplica",IF(AM18&gt;=((0.9999*AL18)/1),"Cumple la meta establecida",IF(AM18&gt;=((0.84999*AL18)/1),"Cumple parcialmente la meta establecida",IF(AM18&lt;((0.84999*AL18)/1),"No cumple la meta establecida"))))</f>
        <v>Cumple la meta establecida</v>
      </c>
      <c r="AP18" s="181">
        <v>1</v>
      </c>
      <c r="AQ18" s="181">
        <v>1</v>
      </c>
      <c r="AR18" s="107">
        <f t="shared" ref="AR18:AR24" si="8">IF(AP18="N/A","No aplica",IF(AQ18&gt;=(0),AQ18/AP18))</f>
        <v>1</v>
      </c>
      <c r="AS18" s="107" t="str">
        <f t="shared" ref="AS18:AS24" si="9">IF(AP18="N/A","No aplica",IF(AQ18&gt;=((0.9999*AP18)/1),"Cumple la meta establecida",IF(AQ18&gt;=((0.84999*AP18)/1),"Cumple parcialmente la meta establecida",IF(AQ18&lt;((0.84999*AP18)/1),"No cumple la meta establecida"))))</f>
        <v>Cumple la meta establecida</v>
      </c>
      <c r="AT18" s="181">
        <v>1</v>
      </c>
      <c r="AU18" s="181">
        <v>1</v>
      </c>
      <c r="AV18" s="107">
        <f t="shared" ref="AV18:AV24" si="10">IF(AT18="N/A","No aplica",IF(AU18&gt;=(0),AU18/AT18))</f>
        <v>1</v>
      </c>
      <c r="AW18" s="107" t="str">
        <f t="shared" ref="AW18:AW24" si="11">IF(AT18="N/A","No aplica",IF(AU18&gt;=((0.9999*AT18)/1),"Cumple la meta establecida",IF(AU18&gt;=((0.84999*AT18)/1),"Cumple parcialmente la meta establecida",IF(AU18&lt;((0.84999*AT18)/1),"No cumple la meta establecida"))))</f>
        <v>Cumple la meta establecida</v>
      </c>
      <c r="AX18" s="181">
        <v>1</v>
      </c>
      <c r="AY18" s="181">
        <v>1</v>
      </c>
      <c r="AZ18" s="107">
        <f t="shared" ref="AZ18:AZ24" si="12">IF(AX18="N/A","No aplica",IF(AY18&gt;=(0),AY18/AX18))</f>
        <v>1</v>
      </c>
      <c r="BA18" s="107" t="str">
        <f t="shared" ref="BA18:BA24" si="13">IF(AX18="N/A","No aplica",IF(AY18&gt;=((0.9999*AX18)/1),"Cumple la meta establecida",IF(AY18&gt;=((0.84999*AX18)/1),"Cumple parcialmente la meta establecida",IF(AY18&lt;((0.84999*AX18)/1),"No cumple la meta establecida"))))</f>
        <v>Cumple la meta establecida</v>
      </c>
      <c r="BB18" s="181">
        <v>1</v>
      </c>
      <c r="BC18" s="181">
        <v>1</v>
      </c>
      <c r="BD18" s="107">
        <f t="shared" ref="BD18:BD24" si="14">IF(BB18="N/A","No aplica",IF(BC18&gt;=(0),BC18/BB18))</f>
        <v>1</v>
      </c>
      <c r="BE18" s="107" t="str">
        <f t="shared" ref="BE18:BE24" si="15">IF(BB18="N/A","No aplica",IF(BC18&gt;=((0.9999*BB18)/1),"Cumple la meta establecida",IF(BC18&gt;=((0.84999*BB18)/1),"Cumple parcialmente la meta establecida",IF(BC18&lt;((0.84999*BB18)/1),"No cumple la meta establecida"))))</f>
        <v>Cumple la meta establecida</v>
      </c>
      <c r="BF18" s="181">
        <v>1</v>
      </c>
      <c r="BG18" s="181">
        <v>1</v>
      </c>
      <c r="BH18" s="107">
        <f t="shared" ref="BH18:BH24" si="16">IF(BF18="N/A","No aplica",IF(BG18&gt;=(0),BG18/BF18))</f>
        <v>1</v>
      </c>
      <c r="BI18" s="107" t="str">
        <f t="shared" ref="BI18:BI24" si="17">IF(BF18="N/A","No aplica",IF(BG18&gt;=((0.9999*BF18)/1),"Cumple la meta establecida",IF(BG18&gt;=((0.84999*BF18)/1),"Cumple parcialmente la meta establecida",IF(BG18&lt;((0.84999*BF18)/1),"No cumple la meta establecida"))))</f>
        <v>Cumple la meta establecida</v>
      </c>
      <c r="BJ18" s="181">
        <v>1</v>
      </c>
      <c r="BK18" s="181">
        <v>1</v>
      </c>
      <c r="BL18" s="107">
        <f t="shared" ref="BL18:BL24" si="18">IF(BJ18="N/A","No aplica",IF(BK18&gt;=(0),BK18/BJ18))</f>
        <v>1</v>
      </c>
      <c r="BM18" s="107" t="str">
        <f t="shared" ref="BM18:BM24" si="19">IF(BJ18="N/A","No aplica",IF(BK18&gt;=((0.9999*BJ18)/1),"Cumple la meta establecida",IF(BK18&gt;=((0.84999*BJ18)/1),"Cumple parcialmente la meta establecida",IF(BK18&lt;((0.84999*BJ18)/1),"No cumple la meta establecida"))))</f>
        <v>Cumple la meta establecida</v>
      </c>
      <c r="BN18" s="181">
        <v>1</v>
      </c>
      <c r="BO18" s="181">
        <v>1</v>
      </c>
      <c r="BP18" s="107">
        <f t="shared" ref="BP18:BP24" si="20">IF(BN18="N/A","No aplica",IF(BO18&gt;=(0),BO18/BN18))</f>
        <v>1</v>
      </c>
      <c r="BQ18" s="107" t="str">
        <f t="shared" ref="BQ18:BQ24" si="21">IF(BN18="N/A","No aplica",IF(BO18&gt;=((0.9999*BN18)/1),"Cumple la meta establecida",IF(BO18&gt;=((0.84999*BN18)/1),"Cumple parcialmente la meta establecida",IF(BO18&lt;((0.84999*BN18)/1),"No cumple la meta establecida"))))</f>
        <v>Cumple la meta establecida</v>
      </c>
      <c r="BR18" s="181">
        <v>1</v>
      </c>
      <c r="BS18" s="181">
        <v>1</v>
      </c>
      <c r="BT18" s="107">
        <f t="shared" ref="BT18:BT24" si="22">IF(BR18="N/A","No aplica",IF(BS18&gt;=(0),BS18/BR18))</f>
        <v>1</v>
      </c>
      <c r="BU18" s="108" t="str">
        <f t="shared" ref="BU18:BU24" si="23">IF(BR18="N/A","No aplica",IF(BS18&gt;=((0.9999*BR18)/1),"Cumple la meta establecida",IF(BS18&gt;=((0.84999*BR18)/1),"Cumple parcialmente la meta establecida",IF(BS18&lt;((0.84999*BR18)/1),"No cumple la meta establecida"))))</f>
        <v>Cumple la meta establecida</v>
      </c>
    </row>
    <row r="19" spans="4:73" ht="150.75" customHeight="1" x14ac:dyDescent="0.25">
      <c r="D19" s="591"/>
      <c r="E19" s="573"/>
      <c r="F19" s="347" t="s">
        <v>262</v>
      </c>
      <c r="G19" s="197">
        <v>1</v>
      </c>
      <c r="H19" s="178" t="s">
        <v>252</v>
      </c>
      <c r="I19" s="178" t="s">
        <v>921</v>
      </c>
      <c r="J19" s="123" t="s">
        <v>859</v>
      </c>
      <c r="K19" s="124" t="s">
        <v>915</v>
      </c>
      <c r="L19" s="125" t="s">
        <v>931</v>
      </c>
      <c r="M19" s="125" t="s">
        <v>916</v>
      </c>
      <c r="N19" s="177" t="s">
        <v>695</v>
      </c>
      <c r="O19" s="177"/>
      <c r="P19" s="177" t="s">
        <v>696</v>
      </c>
      <c r="Q19" s="177" t="s">
        <v>360</v>
      </c>
      <c r="R19" s="177" t="s">
        <v>437</v>
      </c>
      <c r="S19" s="177"/>
      <c r="T19" s="348">
        <v>0.9</v>
      </c>
      <c r="U19" s="348"/>
      <c r="V19" s="348"/>
      <c r="W19" s="348"/>
      <c r="X19" s="348"/>
      <c r="Y19" s="348"/>
      <c r="Z19" s="181">
        <v>1</v>
      </c>
      <c r="AA19" s="181">
        <v>1</v>
      </c>
      <c r="AB19" s="107">
        <f t="shared" si="0"/>
        <v>1</v>
      </c>
      <c r="AC19" s="107" t="str">
        <f t="shared" si="1"/>
        <v>Cumple la meta establecida</v>
      </c>
      <c r="AD19" s="181">
        <v>1</v>
      </c>
      <c r="AE19" s="181">
        <v>1</v>
      </c>
      <c r="AF19" s="107">
        <f t="shared" si="2"/>
        <v>1</v>
      </c>
      <c r="AG19" s="107" t="str">
        <f t="shared" si="3"/>
        <v>Cumple la meta establecida</v>
      </c>
      <c r="AH19" s="181">
        <v>1</v>
      </c>
      <c r="AI19" s="181">
        <v>1</v>
      </c>
      <c r="AJ19" s="107">
        <f t="shared" si="4"/>
        <v>1</v>
      </c>
      <c r="AK19" s="107" t="str">
        <f t="shared" si="5"/>
        <v>Cumple la meta establecida</v>
      </c>
      <c r="AL19" s="181">
        <v>1</v>
      </c>
      <c r="AM19" s="181">
        <v>1</v>
      </c>
      <c r="AN19" s="107">
        <f t="shared" si="6"/>
        <v>1</v>
      </c>
      <c r="AO19" s="107" t="str">
        <f t="shared" si="7"/>
        <v>Cumple la meta establecida</v>
      </c>
      <c r="AP19" s="181">
        <v>1</v>
      </c>
      <c r="AQ19" s="181">
        <v>1</v>
      </c>
      <c r="AR19" s="107">
        <f t="shared" si="8"/>
        <v>1</v>
      </c>
      <c r="AS19" s="107" t="str">
        <f t="shared" si="9"/>
        <v>Cumple la meta establecida</v>
      </c>
      <c r="AT19" s="181">
        <v>1</v>
      </c>
      <c r="AU19" s="181">
        <v>1</v>
      </c>
      <c r="AV19" s="107">
        <f t="shared" si="10"/>
        <v>1</v>
      </c>
      <c r="AW19" s="107" t="str">
        <f t="shared" si="11"/>
        <v>Cumple la meta establecida</v>
      </c>
      <c r="AX19" s="181">
        <v>1</v>
      </c>
      <c r="AY19" s="181">
        <v>1</v>
      </c>
      <c r="AZ19" s="107">
        <f t="shared" si="12"/>
        <v>1</v>
      </c>
      <c r="BA19" s="107" t="str">
        <f t="shared" si="13"/>
        <v>Cumple la meta establecida</v>
      </c>
      <c r="BB19" s="181">
        <v>1</v>
      </c>
      <c r="BC19" s="181">
        <v>1</v>
      </c>
      <c r="BD19" s="107">
        <f t="shared" si="14"/>
        <v>1</v>
      </c>
      <c r="BE19" s="107" t="str">
        <f t="shared" si="15"/>
        <v>Cumple la meta establecida</v>
      </c>
      <c r="BF19" s="181">
        <v>1</v>
      </c>
      <c r="BG19" s="181">
        <v>1</v>
      </c>
      <c r="BH19" s="107">
        <f t="shared" si="16"/>
        <v>1</v>
      </c>
      <c r="BI19" s="107" t="str">
        <f t="shared" si="17"/>
        <v>Cumple la meta establecida</v>
      </c>
      <c r="BJ19" s="181">
        <v>1</v>
      </c>
      <c r="BK19" s="181">
        <v>1</v>
      </c>
      <c r="BL19" s="107">
        <f t="shared" si="18"/>
        <v>1</v>
      </c>
      <c r="BM19" s="107" t="str">
        <f t="shared" si="19"/>
        <v>Cumple la meta establecida</v>
      </c>
      <c r="BN19" s="181">
        <v>1</v>
      </c>
      <c r="BO19" s="181">
        <v>1</v>
      </c>
      <c r="BP19" s="107">
        <f t="shared" si="20"/>
        <v>1</v>
      </c>
      <c r="BQ19" s="107" t="str">
        <f t="shared" si="21"/>
        <v>Cumple la meta establecida</v>
      </c>
      <c r="BR19" s="181">
        <v>1</v>
      </c>
      <c r="BS19" s="181">
        <v>1</v>
      </c>
      <c r="BT19" s="107">
        <f t="shared" si="22"/>
        <v>1</v>
      </c>
      <c r="BU19" s="108" t="str">
        <f t="shared" si="23"/>
        <v>Cumple la meta establecida</v>
      </c>
    </row>
    <row r="20" spans="4:73" ht="114.75" customHeight="1" x14ac:dyDescent="0.25">
      <c r="D20" s="591"/>
      <c r="E20" s="573"/>
      <c r="F20" s="347" t="s">
        <v>263</v>
      </c>
      <c r="G20" s="197">
        <v>1</v>
      </c>
      <c r="H20" s="178" t="s">
        <v>253</v>
      </c>
      <c r="I20" s="178" t="s">
        <v>921</v>
      </c>
      <c r="J20" s="116" t="s">
        <v>905</v>
      </c>
      <c r="K20" s="117" t="s">
        <v>914</v>
      </c>
      <c r="L20" s="117" t="s">
        <v>929</v>
      </c>
      <c r="M20" s="111" t="s">
        <v>903</v>
      </c>
      <c r="N20" s="177" t="s">
        <v>841</v>
      </c>
      <c r="O20" s="177"/>
      <c r="P20" s="177" t="s">
        <v>440</v>
      </c>
      <c r="Q20" s="177" t="s">
        <v>360</v>
      </c>
      <c r="R20" s="177" t="s">
        <v>437</v>
      </c>
      <c r="S20" s="177"/>
      <c r="T20" s="348">
        <v>0.9</v>
      </c>
      <c r="U20" s="348"/>
      <c r="V20" s="348"/>
      <c r="W20" s="348"/>
      <c r="X20" s="348"/>
      <c r="Y20" s="348"/>
      <c r="Z20" s="181">
        <v>1</v>
      </c>
      <c r="AA20" s="181">
        <v>1</v>
      </c>
      <c r="AB20" s="107">
        <f t="shared" si="0"/>
        <v>1</v>
      </c>
      <c r="AC20" s="107" t="str">
        <f t="shared" si="1"/>
        <v>Cumple la meta establecida</v>
      </c>
      <c r="AD20" s="181">
        <v>1</v>
      </c>
      <c r="AE20" s="181">
        <v>1</v>
      </c>
      <c r="AF20" s="107">
        <f t="shared" si="2"/>
        <v>1</v>
      </c>
      <c r="AG20" s="107" t="str">
        <f t="shared" si="3"/>
        <v>Cumple la meta establecida</v>
      </c>
      <c r="AH20" s="181">
        <v>1</v>
      </c>
      <c r="AI20" s="181">
        <v>1</v>
      </c>
      <c r="AJ20" s="107">
        <f t="shared" si="4"/>
        <v>1</v>
      </c>
      <c r="AK20" s="107" t="str">
        <f t="shared" si="5"/>
        <v>Cumple la meta establecida</v>
      </c>
      <c r="AL20" s="181">
        <v>1</v>
      </c>
      <c r="AM20" s="181">
        <v>1</v>
      </c>
      <c r="AN20" s="107">
        <f t="shared" si="6"/>
        <v>1</v>
      </c>
      <c r="AO20" s="107" t="str">
        <f t="shared" si="7"/>
        <v>Cumple la meta establecida</v>
      </c>
      <c r="AP20" s="181">
        <v>1</v>
      </c>
      <c r="AQ20" s="181">
        <v>1</v>
      </c>
      <c r="AR20" s="107">
        <f t="shared" si="8"/>
        <v>1</v>
      </c>
      <c r="AS20" s="107" t="str">
        <f t="shared" si="9"/>
        <v>Cumple la meta establecida</v>
      </c>
      <c r="AT20" s="181">
        <v>1</v>
      </c>
      <c r="AU20" s="181">
        <v>1</v>
      </c>
      <c r="AV20" s="107">
        <f t="shared" si="10"/>
        <v>1</v>
      </c>
      <c r="AW20" s="107" t="str">
        <f t="shared" si="11"/>
        <v>Cumple la meta establecida</v>
      </c>
      <c r="AX20" s="181">
        <v>1</v>
      </c>
      <c r="AY20" s="181">
        <v>1</v>
      </c>
      <c r="AZ20" s="107">
        <f t="shared" si="12"/>
        <v>1</v>
      </c>
      <c r="BA20" s="107" t="str">
        <f t="shared" si="13"/>
        <v>Cumple la meta establecida</v>
      </c>
      <c r="BB20" s="181">
        <v>1</v>
      </c>
      <c r="BC20" s="181">
        <v>1</v>
      </c>
      <c r="BD20" s="107">
        <f t="shared" si="14"/>
        <v>1</v>
      </c>
      <c r="BE20" s="107" t="str">
        <f t="shared" si="15"/>
        <v>Cumple la meta establecida</v>
      </c>
      <c r="BF20" s="181">
        <v>1</v>
      </c>
      <c r="BG20" s="181">
        <v>1</v>
      </c>
      <c r="BH20" s="107">
        <f t="shared" si="16"/>
        <v>1</v>
      </c>
      <c r="BI20" s="107" t="str">
        <f t="shared" si="17"/>
        <v>Cumple la meta establecida</v>
      </c>
      <c r="BJ20" s="181">
        <v>1</v>
      </c>
      <c r="BK20" s="181">
        <v>1</v>
      </c>
      <c r="BL20" s="107">
        <f t="shared" si="18"/>
        <v>1</v>
      </c>
      <c r="BM20" s="107" t="str">
        <f t="shared" si="19"/>
        <v>Cumple la meta establecida</v>
      </c>
      <c r="BN20" s="181">
        <v>1</v>
      </c>
      <c r="BO20" s="181">
        <v>1</v>
      </c>
      <c r="BP20" s="107">
        <f t="shared" si="20"/>
        <v>1</v>
      </c>
      <c r="BQ20" s="107" t="str">
        <f t="shared" si="21"/>
        <v>Cumple la meta establecida</v>
      </c>
      <c r="BR20" s="181">
        <v>1</v>
      </c>
      <c r="BS20" s="181">
        <v>1</v>
      </c>
      <c r="BT20" s="107">
        <f t="shared" si="22"/>
        <v>1</v>
      </c>
      <c r="BU20" s="108" t="str">
        <f t="shared" si="23"/>
        <v>Cumple la meta establecida</v>
      </c>
    </row>
    <row r="21" spans="4:73" ht="114.75" customHeight="1" x14ac:dyDescent="0.25">
      <c r="D21" s="591"/>
      <c r="E21" s="573"/>
      <c r="F21" s="347" t="s">
        <v>264</v>
      </c>
      <c r="G21" s="197">
        <v>1</v>
      </c>
      <c r="H21" s="110" t="s">
        <v>697</v>
      </c>
      <c r="I21" s="178" t="s">
        <v>921</v>
      </c>
      <c r="J21" s="123" t="s">
        <v>859</v>
      </c>
      <c r="K21" s="124" t="s">
        <v>915</v>
      </c>
      <c r="L21" s="125" t="s">
        <v>931</v>
      </c>
      <c r="M21" s="125" t="s">
        <v>916</v>
      </c>
      <c r="N21" s="177" t="s">
        <v>698</v>
      </c>
      <c r="O21" s="177"/>
      <c r="P21" s="177" t="s">
        <v>634</v>
      </c>
      <c r="Q21" s="177" t="s">
        <v>29</v>
      </c>
      <c r="R21" s="177" t="s">
        <v>437</v>
      </c>
      <c r="S21" s="177"/>
      <c r="T21" s="363">
        <v>4</v>
      </c>
      <c r="U21" s="348"/>
      <c r="V21" s="348"/>
      <c r="W21" s="348"/>
      <c r="X21" s="348"/>
      <c r="Y21" s="348"/>
      <c r="Z21" s="181">
        <v>1</v>
      </c>
      <c r="AA21" s="181">
        <v>1</v>
      </c>
      <c r="AB21" s="107">
        <f t="shared" si="0"/>
        <v>1</v>
      </c>
      <c r="AC21" s="107" t="str">
        <f t="shared" si="1"/>
        <v>Cumple la meta establecida</v>
      </c>
      <c r="AD21" s="181">
        <v>1</v>
      </c>
      <c r="AE21" s="181">
        <v>1</v>
      </c>
      <c r="AF21" s="107">
        <f t="shared" si="2"/>
        <v>1</v>
      </c>
      <c r="AG21" s="107" t="str">
        <f t="shared" si="3"/>
        <v>Cumple la meta establecida</v>
      </c>
      <c r="AH21" s="181">
        <v>1</v>
      </c>
      <c r="AI21" s="181">
        <v>1</v>
      </c>
      <c r="AJ21" s="107">
        <f t="shared" si="4"/>
        <v>1</v>
      </c>
      <c r="AK21" s="107" t="str">
        <f t="shared" si="5"/>
        <v>Cumple la meta establecida</v>
      </c>
      <c r="AL21" s="181">
        <v>1</v>
      </c>
      <c r="AM21" s="181">
        <v>1</v>
      </c>
      <c r="AN21" s="107">
        <f t="shared" si="6"/>
        <v>1</v>
      </c>
      <c r="AO21" s="107" t="str">
        <f t="shared" si="7"/>
        <v>Cumple la meta establecida</v>
      </c>
      <c r="AP21" s="181">
        <v>1</v>
      </c>
      <c r="AQ21" s="181">
        <v>1</v>
      </c>
      <c r="AR21" s="107">
        <f t="shared" si="8"/>
        <v>1</v>
      </c>
      <c r="AS21" s="107" t="str">
        <f t="shared" si="9"/>
        <v>Cumple la meta establecida</v>
      </c>
      <c r="AT21" s="181">
        <v>1</v>
      </c>
      <c r="AU21" s="181">
        <v>1</v>
      </c>
      <c r="AV21" s="107">
        <f t="shared" si="10"/>
        <v>1</v>
      </c>
      <c r="AW21" s="107" t="str">
        <f t="shared" si="11"/>
        <v>Cumple la meta establecida</v>
      </c>
      <c r="AX21" s="181">
        <v>1</v>
      </c>
      <c r="AY21" s="181">
        <v>1</v>
      </c>
      <c r="AZ21" s="107">
        <f t="shared" si="12"/>
        <v>1</v>
      </c>
      <c r="BA21" s="107" t="str">
        <f t="shared" si="13"/>
        <v>Cumple la meta establecida</v>
      </c>
      <c r="BB21" s="181">
        <v>1</v>
      </c>
      <c r="BC21" s="181">
        <v>1</v>
      </c>
      <c r="BD21" s="107">
        <f t="shared" si="14"/>
        <v>1</v>
      </c>
      <c r="BE21" s="107" t="str">
        <f t="shared" si="15"/>
        <v>Cumple la meta establecida</v>
      </c>
      <c r="BF21" s="181">
        <v>1</v>
      </c>
      <c r="BG21" s="181">
        <v>1</v>
      </c>
      <c r="BH21" s="107">
        <f t="shared" si="16"/>
        <v>1</v>
      </c>
      <c r="BI21" s="107" t="str">
        <f t="shared" si="17"/>
        <v>Cumple la meta establecida</v>
      </c>
      <c r="BJ21" s="181">
        <v>1</v>
      </c>
      <c r="BK21" s="181">
        <v>1</v>
      </c>
      <c r="BL21" s="107">
        <f t="shared" si="18"/>
        <v>1</v>
      </c>
      <c r="BM21" s="107" t="str">
        <f t="shared" si="19"/>
        <v>Cumple la meta establecida</v>
      </c>
      <c r="BN21" s="181">
        <v>1</v>
      </c>
      <c r="BO21" s="181">
        <v>1</v>
      </c>
      <c r="BP21" s="107">
        <f t="shared" si="20"/>
        <v>1</v>
      </c>
      <c r="BQ21" s="107" t="str">
        <f t="shared" si="21"/>
        <v>Cumple la meta establecida</v>
      </c>
      <c r="BR21" s="181">
        <v>1</v>
      </c>
      <c r="BS21" s="181">
        <v>1</v>
      </c>
      <c r="BT21" s="107">
        <f t="shared" si="22"/>
        <v>1</v>
      </c>
      <c r="BU21" s="108" t="str">
        <f t="shared" si="23"/>
        <v>Cumple la meta establecida</v>
      </c>
    </row>
    <row r="22" spans="4:73" ht="137.25" customHeight="1" x14ac:dyDescent="0.25">
      <c r="D22" s="591"/>
      <c r="E22" s="573"/>
      <c r="F22" s="347" t="s">
        <v>264</v>
      </c>
      <c r="G22" s="197">
        <v>1</v>
      </c>
      <c r="H22" s="110" t="s">
        <v>697</v>
      </c>
      <c r="I22" s="178" t="s">
        <v>921</v>
      </c>
      <c r="J22" s="123" t="s">
        <v>859</v>
      </c>
      <c r="K22" s="124" t="s">
        <v>915</v>
      </c>
      <c r="L22" s="125" t="s">
        <v>931</v>
      </c>
      <c r="M22" s="125" t="s">
        <v>916</v>
      </c>
      <c r="N22" s="177" t="s">
        <v>442</v>
      </c>
      <c r="O22" s="177"/>
      <c r="P22" s="177" t="s">
        <v>635</v>
      </c>
      <c r="Q22" s="177" t="s">
        <v>380</v>
      </c>
      <c r="R22" s="177" t="s">
        <v>437</v>
      </c>
      <c r="S22" s="177"/>
      <c r="T22" s="348" t="s">
        <v>441</v>
      </c>
      <c r="U22" s="348"/>
      <c r="V22" s="348"/>
      <c r="W22" s="348"/>
      <c r="X22" s="348"/>
      <c r="Y22" s="348"/>
      <c r="Z22" s="181">
        <v>1</v>
      </c>
      <c r="AA22" s="181">
        <v>1</v>
      </c>
      <c r="AB22" s="107">
        <f t="shared" si="0"/>
        <v>1</v>
      </c>
      <c r="AC22" s="107" t="str">
        <f t="shared" si="1"/>
        <v>Cumple la meta establecida</v>
      </c>
      <c r="AD22" s="181">
        <v>1</v>
      </c>
      <c r="AE22" s="181">
        <v>1</v>
      </c>
      <c r="AF22" s="107">
        <f t="shared" si="2"/>
        <v>1</v>
      </c>
      <c r="AG22" s="107" t="str">
        <f t="shared" si="3"/>
        <v>Cumple la meta establecida</v>
      </c>
      <c r="AH22" s="181">
        <v>1</v>
      </c>
      <c r="AI22" s="181">
        <v>1</v>
      </c>
      <c r="AJ22" s="107">
        <f t="shared" si="4"/>
        <v>1</v>
      </c>
      <c r="AK22" s="107" t="str">
        <f t="shared" si="5"/>
        <v>Cumple la meta establecida</v>
      </c>
      <c r="AL22" s="181">
        <v>1</v>
      </c>
      <c r="AM22" s="181">
        <v>1</v>
      </c>
      <c r="AN22" s="107">
        <f t="shared" si="6"/>
        <v>1</v>
      </c>
      <c r="AO22" s="107" t="str">
        <f t="shared" si="7"/>
        <v>Cumple la meta establecida</v>
      </c>
      <c r="AP22" s="181">
        <v>1</v>
      </c>
      <c r="AQ22" s="181">
        <v>1</v>
      </c>
      <c r="AR22" s="107">
        <f t="shared" si="8"/>
        <v>1</v>
      </c>
      <c r="AS22" s="107" t="str">
        <f t="shared" si="9"/>
        <v>Cumple la meta establecida</v>
      </c>
      <c r="AT22" s="181">
        <v>1</v>
      </c>
      <c r="AU22" s="181">
        <v>1</v>
      </c>
      <c r="AV22" s="107">
        <f t="shared" si="10"/>
        <v>1</v>
      </c>
      <c r="AW22" s="107" t="str">
        <f t="shared" si="11"/>
        <v>Cumple la meta establecida</v>
      </c>
      <c r="AX22" s="181">
        <v>1</v>
      </c>
      <c r="AY22" s="181">
        <v>1</v>
      </c>
      <c r="AZ22" s="107">
        <f t="shared" si="12"/>
        <v>1</v>
      </c>
      <c r="BA22" s="107" t="str">
        <f t="shared" si="13"/>
        <v>Cumple la meta establecida</v>
      </c>
      <c r="BB22" s="181">
        <v>1</v>
      </c>
      <c r="BC22" s="181">
        <v>1</v>
      </c>
      <c r="BD22" s="107">
        <f t="shared" si="14"/>
        <v>1</v>
      </c>
      <c r="BE22" s="107" t="str">
        <f t="shared" si="15"/>
        <v>Cumple la meta establecida</v>
      </c>
      <c r="BF22" s="181">
        <v>1</v>
      </c>
      <c r="BG22" s="181">
        <v>1</v>
      </c>
      <c r="BH22" s="107">
        <f t="shared" si="16"/>
        <v>1</v>
      </c>
      <c r="BI22" s="107" t="str">
        <f t="shared" si="17"/>
        <v>Cumple la meta establecida</v>
      </c>
      <c r="BJ22" s="181">
        <v>1</v>
      </c>
      <c r="BK22" s="181">
        <v>1</v>
      </c>
      <c r="BL22" s="107">
        <f t="shared" si="18"/>
        <v>1</v>
      </c>
      <c r="BM22" s="107" t="str">
        <f t="shared" si="19"/>
        <v>Cumple la meta establecida</v>
      </c>
      <c r="BN22" s="181">
        <v>1</v>
      </c>
      <c r="BO22" s="181">
        <v>1</v>
      </c>
      <c r="BP22" s="107">
        <f t="shared" si="20"/>
        <v>1</v>
      </c>
      <c r="BQ22" s="107" t="str">
        <f t="shared" si="21"/>
        <v>Cumple la meta establecida</v>
      </c>
      <c r="BR22" s="181">
        <v>1</v>
      </c>
      <c r="BS22" s="181">
        <v>1</v>
      </c>
      <c r="BT22" s="107">
        <f t="shared" si="22"/>
        <v>1</v>
      </c>
      <c r="BU22" s="108" t="str">
        <f t="shared" si="23"/>
        <v>Cumple la meta establecida</v>
      </c>
    </row>
    <row r="23" spans="4:73" ht="99" x14ac:dyDescent="0.25">
      <c r="D23" s="591"/>
      <c r="E23" s="573"/>
      <c r="F23" s="347" t="s">
        <v>264</v>
      </c>
      <c r="G23" s="197">
        <v>1</v>
      </c>
      <c r="H23" s="110" t="s">
        <v>697</v>
      </c>
      <c r="I23" s="178" t="s">
        <v>921</v>
      </c>
      <c r="J23" s="123" t="s">
        <v>859</v>
      </c>
      <c r="K23" s="124" t="s">
        <v>915</v>
      </c>
      <c r="L23" s="125" t="s">
        <v>931</v>
      </c>
      <c r="M23" s="125" t="s">
        <v>916</v>
      </c>
      <c r="N23" s="177" t="s">
        <v>443</v>
      </c>
      <c r="O23" s="177"/>
      <c r="P23" s="177" t="s">
        <v>729</v>
      </c>
      <c r="Q23" s="177" t="s">
        <v>380</v>
      </c>
      <c r="R23" s="177" t="s">
        <v>437</v>
      </c>
      <c r="S23" s="177"/>
      <c r="T23" s="179" t="s">
        <v>441</v>
      </c>
      <c r="U23" s="179"/>
      <c r="V23" s="179"/>
      <c r="W23" s="179"/>
      <c r="X23" s="179"/>
      <c r="Y23" s="179"/>
      <c r="Z23" s="181">
        <v>1</v>
      </c>
      <c r="AA23" s="181">
        <v>1</v>
      </c>
      <c r="AB23" s="107">
        <f t="shared" si="0"/>
        <v>1</v>
      </c>
      <c r="AC23" s="107" t="str">
        <f t="shared" si="1"/>
        <v>Cumple la meta establecida</v>
      </c>
      <c r="AD23" s="181">
        <v>1</v>
      </c>
      <c r="AE23" s="181">
        <v>1</v>
      </c>
      <c r="AF23" s="107">
        <f t="shared" si="2"/>
        <v>1</v>
      </c>
      <c r="AG23" s="107" t="str">
        <f t="shared" si="3"/>
        <v>Cumple la meta establecida</v>
      </c>
      <c r="AH23" s="181">
        <v>1</v>
      </c>
      <c r="AI23" s="181">
        <v>1</v>
      </c>
      <c r="AJ23" s="107">
        <f t="shared" si="4"/>
        <v>1</v>
      </c>
      <c r="AK23" s="107" t="str">
        <f t="shared" si="5"/>
        <v>Cumple la meta establecida</v>
      </c>
      <c r="AL23" s="181">
        <v>1</v>
      </c>
      <c r="AM23" s="181">
        <v>1</v>
      </c>
      <c r="AN23" s="107">
        <f t="shared" si="6"/>
        <v>1</v>
      </c>
      <c r="AO23" s="107" t="str">
        <f t="shared" si="7"/>
        <v>Cumple la meta establecida</v>
      </c>
      <c r="AP23" s="181">
        <v>1</v>
      </c>
      <c r="AQ23" s="181">
        <v>1</v>
      </c>
      <c r="AR23" s="107">
        <f t="shared" si="8"/>
        <v>1</v>
      </c>
      <c r="AS23" s="107" t="str">
        <f t="shared" si="9"/>
        <v>Cumple la meta establecida</v>
      </c>
      <c r="AT23" s="181">
        <v>1</v>
      </c>
      <c r="AU23" s="181">
        <v>1</v>
      </c>
      <c r="AV23" s="107">
        <f t="shared" si="10"/>
        <v>1</v>
      </c>
      <c r="AW23" s="107" t="str">
        <f t="shared" si="11"/>
        <v>Cumple la meta establecida</v>
      </c>
      <c r="AX23" s="181">
        <v>1</v>
      </c>
      <c r="AY23" s="181">
        <v>1</v>
      </c>
      <c r="AZ23" s="107">
        <f t="shared" si="12"/>
        <v>1</v>
      </c>
      <c r="BA23" s="107" t="str">
        <f t="shared" si="13"/>
        <v>Cumple la meta establecida</v>
      </c>
      <c r="BB23" s="181">
        <v>1</v>
      </c>
      <c r="BC23" s="181">
        <v>1</v>
      </c>
      <c r="BD23" s="107">
        <f t="shared" si="14"/>
        <v>1</v>
      </c>
      <c r="BE23" s="107" t="str">
        <f t="shared" si="15"/>
        <v>Cumple la meta establecida</v>
      </c>
      <c r="BF23" s="181">
        <v>1</v>
      </c>
      <c r="BG23" s="181">
        <v>1</v>
      </c>
      <c r="BH23" s="107">
        <f t="shared" si="16"/>
        <v>1</v>
      </c>
      <c r="BI23" s="107" t="str">
        <f t="shared" si="17"/>
        <v>Cumple la meta establecida</v>
      </c>
      <c r="BJ23" s="181">
        <v>1</v>
      </c>
      <c r="BK23" s="181">
        <v>1</v>
      </c>
      <c r="BL23" s="107">
        <f t="shared" si="18"/>
        <v>1</v>
      </c>
      <c r="BM23" s="107" t="str">
        <f t="shared" si="19"/>
        <v>Cumple la meta establecida</v>
      </c>
      <c r="BN23" s="181">
        <v>1</v>
      </c>
      <c r="BO23" s="181">
        <v>1</v>
      </c>
      <c r="BP23" s="107">
        <f t="shared" si="20"/>
        <v>1</v>
      </c>
      <c r="BQ23" s="107" t="str">
        <f t="shared" si="21"/>
        <v>Cumple la meta establecida</v>
      </c>
      <c r="BR23" s="181">
        <v>1</v>
      </c>
      <c r="BS23" s="181">
        <v>1</v>
      </c>
      <c r="BT23" s="107">
        <f t="shared" si="22"/>
        <v>1</v>
      </c>
      <c r="BU23" s="108" t="str">
        <f t="shared" si="23"/>
        <v>Cumple la meta establecida</v>
      </c>
    </row>
    <row r="24" spans="4:73" ht="114" customHeight="1" x14ac:dyDescent="0.25">
      <c r="D24" s="591"/>
      <c r="E24" s="573"/>
      <c r="F24" s="347" t="s">
        <v>265</v>
      </c>
      <c r="G24" s="197">
        <v>1</v>
      </c>
      <c r="H24" s="110" t="s">
        <v>254</v>
      </c>
      <c r="I24" s="178" t="s">
        <v>921</v>
      </c>
      <c r="J24" s="123" t="s">
        <v>859</v>
      </c>
      <c r="K24" s="124" t="s">
        <v>915</v>
      </c>
      <c r="L24" s="125" t="s">
        <v>931</v>
      </c>
      <c r="M24" s="125" t="s">
        <v>916</v>
      </c>
      <c r="N24" s="177" t="s">
        <v>445</v>
      </c>
      <c r="O24" s="177"/>
      <c r="P24" s="177" t="s">
        <v>444</v>
      </c>
      <c r="Q24" s="177" t="s">
        <v>360</v>
      </c>
      <c r="R24" s="177" t="s">
        <v>437</v>
      </c>
      <c r="S24" s="177"/>
      <c r="T24" s="179" t="s">
        <v>441</v>
      </c>
      <c r="U24" s="179"/>
      <c r="V24" s="179"/>
      <c r="W24" s="179"/>
      <c r="X24" s="179"/>
      <c r="Y24" s="179"/>
      <c r="Z24" s="181">
        <v>1</v>
      </c>
      <c r="AA24" s="181">
        <v>1</v>
      </c>
      <c r="AB24" s="107">
        <f t="shared" si="0"/>
        <v>1</v>
      </c>
      <c r="AC24" s="107" t="str">
        <f t="shared" si="1"/>
        <v>Cumple la meta establecida</v>
      </c>
      <c r="AD24" s="181">
        <v>1</v>
      </c>
      <c r="AE24" s="181">
        <v>1</v>
      </c>
      <c r="AF24" s="107">
        <f t="shared" si="2"/>
        <v>1</v>
      </c>
      <c r="AG24" s="107" t="str">
        <f t="shared" si="3"/>
        <v>Cumple la meta establecida</v>
      </c>
      <c r="AH24" s="181">
        <v>1</v>
      </c>
      <c r="AI24" s="181">
        <v>1</v>
      </c>
      <c r="AJ24" s="107">
        <f t="shared" si="4"/>
        <v>1</v>
      </c>
      <c r="AK24" s="107" t="str">
        <f t="shared" si="5"/>
        <v>Cumple la meta establecida</v>
      </c>
      <c r="AL24" s="181">
        <v>1</v>
      </c>
      <c r="AM24" s="181">
        <v>1</v>
      </c>
      <c r="AN24" s="107">
        <f t="shared" si="6"/>
        <v>1</v>
      </c>
      <c r="AO24" s="107" t="str">
        <f t="shared" si="7"/>
        <v>Cumple la meta establecida</v>
      </c>
      <c r="AP24" s="181">
        <v>1</v>
      </c>
      <c r="AQ24" s="181">
        <v>1</v>
      </c>
      <c r="AR24" s="107">
        <f t="shared" si="8"/>
        <v>1</v>
      </c>
      <c r="AS24" s="107" t="str">
        <f t="shared" si="9"/>
        <v>Cumple la meta establecida</v>
      </c>
      <c r="AT24" s="181">
        <v>1</v>
      </c>
      <c r="AU24" s="181">
        <v>1</v>
      </c>
      <c r="AV24" s="107">
        <f t="shared" si="10"/>
        <v>1</v>
      </c>
      <c r="AW24" s="107" t="str">
        <f t="shared" si="11"/>
        <v>Cumple la meta establecida</v>
      </c>
      <c r="AX24" s="181">
        <v>1</v>
      </c>
      <c r="AY24" s="181">
        <v>1</v>
      </c>
      <c r="AZ24" s="107">
        <f t="shared" si="12"/>
        <v>1</v>
      </c>
      <c r="BA24" s="107" t="str">
        <f t="shared" si="13"/>
        <v>Cumple la meta establecida</v>
      </c>
      <c r="BB24" s="181">
        <v>1</v>
      </c>
      <c r="BC24" s="181">
        <v>1</v>
      </c>
      <c r="BD24" s="107">
        <f t="shared" si="14"/>
        <v>1</v>
      </c>
      <c r="BE24" s="107" t="str">
        <f t="shared" si="15"/>
        <v>Cumple la meta establecida</v>
      </c>
      <c r="BF24" s="181">
        <v>1</v>
      </c>
      <c r="BG24" s="181">
        <v>1</v>
      </c>
      <c r="BH24" s="107">
        <f t="shared" si="16"/>
        <v>1</v>
      </c>
      <c r="BI24" s="107" t="str">
        <f t="shared" si="17"/>
        <v>Cumple la meta establecida</v>
      </c>
      <c r="BJ24" s="181">
        <v>1</v>
      </c>
      <c r="BK24" s="181">
        <v>1</v>
      </c>
      <c r="BL24" s="107">
        <f t="shared" si="18"/>
        <v>1</v>
      </c>
      <c r="BM24" s="107" t="str">
        <f t="shared" si="19"/>
        <v>Cumple la meta establecida</v>
      </c>
      <c r="BN24" s="181">
        <v>1</v>
      </c>
      <c r="BO24" s="181">
        <v>1</v>
      </c>
      <c r="BP24" s="107">
        <f t="shared" si="20"/>
        <v>1</v>
      </c>
      <c r="BQ24" s="107" t="str">
        <f t="shared" si="21"/>
        <v>Cumple la meta establecida</v>
      </c>
      <c r="BR24" s="181">
        <v>1</v>
      </c>
      <c r="BS24" s="181">
        <v>1</v>
      </c>
      <c r="BT24" s="107">
        <f t="shared" si="22"/>
        <v>1</v>
      </c>
      <c r="BU24" s="108" t="str">
        <f t="shared" si="23"/>
        <v>Cumple la meta establecida</v>
      </c>
    </row>
    <row r="25" spans="4:73" ht="33" x14ac:dyDescent="0.25">
      <c r="D25" s="591"/>
      <c r="E25" s="573"/>
      <c r="F25" s="347" t="s">
        <v>266</v>
      </c>
      <c r="G25" s="197">
        <v>1.1000000000000001</v>
      </c>
      <c r="H25" s="110" t="s">
        <v>255</v>
      </c>
      <c r="I25" s="178"/>
      <c r="J25" s="178"/>
      <c r="K25" s="178"/>
      <c r="L25" s="178"/>
      <c r="M25" s="178"/>
      <c r="N25" s="605"/>
      <c r="O25" s="605"/>
      <c r="P25" s="605"/>
      <c r="Q25" s="605"/>
      <c r="R25" s="605"/>
      <c r="S25" s="605"/>
      <c r="T25" s="605"/>
      <c r="U25" s="605"/>
      <c r="V25" s="605"/>
      <c r="W25" s="605"/>
      <c r="X25" s="605"/>
      <c r="Y25" s="605"/>
      <c r="Z25" s="605"/>
      <c r="AA25" s="605"/>
      <c r="AB25" s="605"/>
      <c r="AC25" s="605"/>
      <c r="AD25" s="605"/>
      <c r="AE25" s="605"/>
      <c r="AF25" s="605"/>
      <c r="AG25" s="605"/>
      <c r="AH25" s="605"/>
      <c r="AI25" s="605"/>
      <c r="AJ25" s="605"/>
      <c r="AK25" s="605"/>
      <c r="AL25" s="605"/>
      <c r="AM25" s="605"/>
      <c r="AN25" s="605"/>
      <c r="AO25" s="605"/>
      <c r="AP25" s="605"/>
      <c r="AQ25" s="605"/>
      <c r="AR25" s="605"/>
      <c r="AS25" s="605"/>
      <c r="AT25" s="605"/>
      <c r="AU25" s="605"/>
      <c r="AV25" s="605"/>
      <c r="AW25" s="605"/>
      <c r="AX25" s="605"/>
      <c r="AY25" s="605"/>
      <c r="AZ25" s="605"/>
      <c r="BA25" s="605"/>
      <c r="BB25" s="605"/>
      <c r="BC25" s="605"/>
      <c r="BD25" s="605"/>
      <c r="BE25" s="605"/>
      <c r="BF25" s="605"/>
      <c r="BG25" s="605"/>
      <c r="BH25" s="605"/>
      <c r="BI25" s="605"/>
      <c r="BJ25" s="605"/>
      <c r="BK25" s="605"/>
      <c r="BL25" s="605"/>
      <c r="BM25" s="605"/>
      <c r="BN25" s="605"/>
      <c r="BO25" s="605"/>
      <c r="BP25" s="605"/>
      <c r="BQ25" s="605"/>
      <c r="BR25" s="605"/>
      <c r="BS25" s="605"/>
      <c r="BT25" s="605"/>
      <c r="BU25" s="606"/>
    </row>
    <row r="26" spans="4:73" ht="33" x14ac:dyDescent="0.25">
      <c r="D26" s="591"/>
      <c r="E26" s="573"/>
      <c r="F26" s="347" t="s">
        <v>267</v>
      </c>
      <c r="G26" s="197">
        <v>1.1000000000000001</v>
      </c>
      <c r="H26" s="110" t="s">
        <v>1634</v>
      </c>
      <c r="I26" s="178"/>
      <c r="J26" s="178"/>
      <c r="K26" s="178"/>
      <c r="L26" s="178"/>
      <c r="M26" s="178"/>
      <c r="N26" s="605"/>
      <c r="O26" s="605"/>
      <c r="P26" s="605"/>
      <c r="Q26" s="605"/>
      <c r="R26" s="605"/>
      <c r="S26" s="605"/>
      <c r="T26" s="605"/>
      <c r="U26" s="605"/>
      <c r="V26" s="605"/>
      <c r="W26" s="605"/>
      <c r="X26" s="605"/>
      <c r="Y26" s="605"/>
      <c r="Z26" s="605"/>
      <c r="AA26" s="605"/>
      <c r="AB26" s="605"/>
      <c r="AC26" s="605"/>
      <c r="AD26" s="605"/>
      <c r="AE26" s="605"/>
      <c r="AF26" s="605"/>
      <c r="AG26" s="605"/>
      <c r="AH26" s="605"/>
      <c r="AI26" s="605"/>
      <c r="AJ26" s="605"/>
      <c r="AK26" s="605"/>
      <c r="AL26" s="605"/>
      <c r="AM26" s="605"/>
      <c r="AN26" s="605"/>
      <c r="AO26" s="605"/>
      <c r="AP26" s="605"/>
      <c r="AQ26" s="605"/>
      <c r="AR26" s="605"/>
      <c r="AS26" s="605"/>
      <c r="AT26" s="605"/>
      <c r="AU26" s="605"/>
      <c r="AV26" s="605"/>
      <c r="AW26" s="605"/>
      <c r="AX26" s="605"/>
      <c r="AY26" s="605"/>
      <c r="AZ26" s="605"/>
      <c r="BA26" s="605"/>
      <c r="BB26" s="605"/>
      <c r="BC26" s="605"/>
      <c r="BD26" s="605"/>
      <c r="BE26" s="605"/>
      <c r="BF26" s="605"/>
      <c r="BG26" s="605"/>
      <c r="BH26" s="605"/>
      <c r="BI26" s="605"/>
      <c r="BJ26" s="605"/>
      <c r="BK26" s="605"/>
      <c r="BL26" s="605"/>
      <c r="BM26" s="605"/>
      <c r="BN26" s="605"/>
      <c r="BO26" s="605"/>
      <c r="BP26" s="605"/>
      <c r="BQ26" s="605"/>
      <c r="BR26" s="605"/>
      <c r="BS26" s="605"/>
      <c r="BT26" s="605"/>
      <c r="BU26" s="606"/>
    </row>
    <row r="27" spans="4:73" ht="33" x14ac:dyDescent="0.25">
      <c r="D27" s="591"/>
      <c r="E27" s="573"/>
      <c r="F27" s="347" t="s">
        <v>268</v>
      </c>
      <c r="G27" s="197">
        <v>1.1000000000000001</v>
      </c>
      <c r="H27" s="110" t="s">
        <v>256</v>
      </c>
      <c r="I27" s="178"/>
      <c r="J27" s="178"/>
      <c r="K27" s="178"/>
      <c r="L27" s="178"/>
      <c r="M27" s="178"/>
      <c r="N27" s="605"/>
      <c r="O27" s="605"/>
      <c r="P27" s="605"/>
      <c r="Q27" s="605"/>
      <c r="R27" s="605"/>
      <c r="S27" s="605"/>
      <c r="T27" s="605"/>
      <c r="U27" s="605"/>
      <c r="V27" s="605"/>
      <c r="W27" s="605"/>
      <c r="X27" s="605"/>
      <c r="Y27" s="605"/>
      <c r="Z27" s="605"/>
      <c r="AA27" s="605"/>
      <c r="AB27" s="605"/>
      <c r="AC27" s="605"/>
      <c r="AD27" s="605"/>
      <c r="AE27" s="605"/>
      <c r="AF27" s="605"/>
      <c r="AG27" s="605"/>
      <c r="AH27" s="605"/>
      <c r="AI27" s="605"/>
      <c r="AJ27" s="605"/>
      <c r="AK27" s="605"/>
      <c r="AL27" s="605"/>
      <c r="AM27" s="605"/>
      <c r="AN27" s="605"/>
      <c r="AO27" s="605"/>
      <c r="AP27" s="605"/>
      <c r="AQ27" s="605"/>
      <c r="AR27" s="605"/>
      <c r="AS27" s="605"/>
      <c r="AT27" s="605"/>
      <c r="AU27" s="605"/>
      <c r="AV27" s="605"/>
      <c r="AW27" s="605"/>
      <c r="AX27" s="605"/>
      <c r="AY27" s="605"/>
      <c r="AZ27" s="605"/>
      <c r="BA27" s="605"/>
      <c r="BB27" s="605"/>
      <c r="BC27" s="605"/>
      <c r="BD27" s="605"/>
      <c r="BE27" s="605"/>
      <c r="BF27" s="605"/>
      <c r="BG27" s="605"/>
      <c r="BH27" s="605"/>
      <c r="BI27" s="605"/>
      <c r="BJ27" s="605"/>
      <c r="BK27" s="605"/>
      <c r="BL27" s="605"/>
      <c r="BM27" s="605"/>
      <c r="BN27" s="605"/>
      <c r="BO27" s="605"/>
      <c r="BP27" s="605"/>
      <c r="BQ27" s="605"/>
      <c r="BR27" s="605"/>
      <c r="BS27" s="605"/>
      <c r="BT27" s="605"/>
      <c r="BU27" s="606"/>
    </row>
    <row r="28" spans="4:73" ht="33" x14ac:dyDescent="0.25">
      <c r="D28" s="591"/>
      <c r="E28" s="573"/>
      <c r="F28" s="347" t="s">
        <v>269</v>
      </c>
      <c r="G28" s="197">
        <v>1.1000000000000001</v>
      </c>
      <c r="H28" s="110" t="s">
        <v>257</v>
      </c>
      <c r="I28" s="178"/>
      <c r="J28" s="178"/>
      <c r="K28" s="178"/>
      <c r="L28" s="178"/>
      <c r="M28" s="178"/>
      <c r="N28" s="605"/>
      <c r="O28" s="605"/>
      <c r="P28" s="605"/>
      <c r="Q28" s="605"/>
      <c r="R28" s="605"/>
      <c r="S28" s="605"/>
      <c r="T28" s="605"/>
      <c r="U28" s="605"/>
      <c r="V28" s="605"/>
      <c r="W28" s="605"/>
      <c r="X28" s="605"/>
      <c r="Y28" s="605"/>
      <c r="Z28" s="605"/>
      <c r="AA28" s="605"/>
      <c r="AB28" s="605"/>
      <c r="AC28" s="605"/>
      <c r="AD28" s="605"/>
      <c r="AE28" s="605"/>
      <c r="AF28" s="605"/>
      <c r="AG28" s="605"/>
      <c r="AH28" s="605"/>
      <c r="AI28" s="605"/>
      <c r="AJ28" s="605"/>
      <c r="AK28" s="605"/>
      <c r="AL28" s="605"/>
      <c r="AM28" s="605"/>
      <c r="AN28" s="605"/>
      <c r="AO28" s="605"/>
      <c r="AP28" s="605"/>
      <c r="AQ28" s="605"/>
      <c r="AR28" s="605"/>
      <c r="AS28" s="605"/>
      <c r="AT28" s="605"/>
      <c r="AU28" s="605"/>
      <c r="AV28" s="605"/>
      <c r="AW28" s="605"/>
      <c r="AX28" s="605"/>
      <c r="AY28" s="605"/>
      <c r="AZ28" s="605"/>
      <c r="BA28" s="605"/>
      <c r="BB28" s="605"/>
      <c r="BC28" s="605"/>
      <c r="BD28" s="605"/>
      <c r="BE28" s="605"/>
      <c r="BF28" s="605"/>
      <c r="BG28" s="605"/>
      <c r="BH28" s="605"/>
      <c r="BI28" s="605"/>
      <c r="BJ28" s="605"/>
      <c r="BK28" s="605"/>
      <c r="BL28" s="605"/>
      <c r="BM28" s="605"/>
      <c r="BN28" s="605"/>
      <c r="BO28" s="605"/>
      <c r="BP28" s="605"/>
      <c r="BQ28" s="605"/>
      <c r="BR28" s="605"/>
      <c r="BS28" s="605"/>
      <c r="BT28" s="605"/>
      <c r="BU28" s="606"/>
    </row>
    <row r="29" spans="4:73" ht="49.5" x14ac:dyDescent="0.25">
      <c r="D29" s="591"/>
      <c r="E29" s="573"/>
      <c r="F29" s="347" t="s">
        <v>270</v>
      </c>
      <c r="G29" s="197">
        <v>1.1000000000000001</v>
      </c>
      <c r="H29" s="110" t="s">
        <v>258</v>
      </c>
      <c r="I29" s="178"/>
      <c r="J29" s="178"/>
      <c r="K29" s="178"/>
      <c r="L29" s="178"/>
      <c r="M29" s="178"/>
      <c r="N29" s="605"/>
      <c r="O29" s="605"/>
      <c r="P29" s="605"/>
      <c r="Q29" s="605"/>
      <c r="R29" s="605"/>
      <c r="S29" s="605"/>
      <c r="T29" s="605"/>
      <c r="U29" s="605"/>
      <c r="V29" s="605"/>
      <c r="W29" s="605"/>
      <c r="X29" s="605"/>
      <c r="Y29" s="605"/>
      <c r="Z29" s="605"/>
      <c r="AA29" s="605"/>
      <c r="AB29" s="605"/>
      <c r="AC29" s="605"/>
      <c r="AD29" s="605"/>
      <c r="AE29" s="605"/>
      <c r="AF29" s="605"/>
      <c r="AG29" s="605"/>
      <c r="AH29" s="605"/>
      <c r="AI29" s="605"/>
      <c r="AJ29" s="605"/>
      <c r="AK29" s="605"/>
      <c r="AL29" s="605"/>
      <c r="AM29" s="605"/>
      <c r="AN29" s="605"/>
      <c r="AO29" s="605"/>
      <c r="AP29" s="605"/>
      <c r="AQ29" s="605"/>
      <c r="AR29" s="605"/>
      <c r="AS29" s="605"/>
      <c r="AT29" s="605"/>
      <c r="AU29" s="605"/>
      <c r="AV29" s="605"/>
      <c r="AW29" s="605"/>
      <c r="AX29" s="605"/>
      <c r="AY29" s="605"/>
      <c r="AZ29" s="605"/>
      <c r="BA29" s="605"/>
      <c r="BB29" s="605"/>
      <c r="BC29" s="605"/>
      <c r="BD29" s="605"/>
      <c r="BE29" s="605"/>
      <c r="BF29" s="605"/>
      <c r="BG29" s="605"/>
      <c r="BH29" s="605"/>
      <c r="BI29" s="605"/>
      <c r="BJ29" s="605"/>
      <c r="BK29" s="605"/>
      <c r="BL29" s="605"/>
      <c r="BM29" s="605"/>
      <c r="BN29" s="605"/>
      <c r="BO29" s="605"/>
      <c r="BP29" s="605"/>
      <c r="BQ29" s="605"/>
      <c r="BR29" s="605"/>
      <c r="BS29" s="605"/>
      <c r="BT29" s="605"/>
      <c r="BU29" s="606"/>
    </row>
    <row r="30" spans="4:73" ht="47.25" customHeight="1" x14ac:dyDescent="0.25">
      <c r="D30" s="591"/>
      <c r="E30" s="573"/>
      <c r="F30" s="347" t="s">
        <v>271</v>
      </c>
      <c r="G30" s="197">
        <v>1.1000000000000001</v>
      </c>
      <c r="H30" s="110" t="s">
        <v>259</v>
      </c>
      <c r="I30" s="178"/>
      <c r="J30" s="178"/>
      <c r="K30" s="178"/>
      <c r="L30" s="178"/>
      <c r="M30" s="178"/>
      <c r="N30" s="605"/>
      <c r="O30" s="605"/>
      <c r="P30" s="605"/>
      <c r="Q30" s="605"/>
      <c r="R30" s="605"/>
      <c r="S30" s="605"/>
      <c r="T30" s="605"/>
      <c r="U30" s="605"/>
      <c r="V30" s="605"/>
      <c r="W30" s="605"/>
      <c r="X30" s="605"/>
      <c r="Y30" s="605"/>
      <c r="Z30" s="605"/>
      <c r="AA30" s="605"/>
      <c r="AB30" s="605"/>
      <c r="AC30" s="605"/>
      <c r="AD30" s="605"/>
      <c r="AE30" s="605"/>
      <c r="AF30" s="605"/>
      <c r="AG30" s="605"/>
      <c r="AH30" s="605"/>
      <c r="AI30" s="605"/>
      <c r="AJ30" s="605"/>
      <c r="AK30" s="605"/>
      <c r="AL30" s="605"/>
      <c r="AM30" s="605"/>
      <c r="AN30" s="605"/>
      <c r="AO30" s="605"/>
      <c r="AP30" s="605"/>
      <c r="AQ30" s="605"/>
      <c r="AR30" s="605"/>
      <c r="AS30" s="605"/>
      <c r="AT30" s="605"/>
      <c r="AU30" s="605"/>
      <c r="AV30" s="605"/>
      <c r="AW30" s="605"/>
      <c r="AX30" s="605"/>
      <c r="AY30" s="605"/>
      <c r="AZ30" s="605"/>
      <c r="BA30" s="605"/>
      <c r="BB30" s="605"/>
      <c r="BC30" s="605"/>
      <c r="BD30" s="605"/>
      <c r="BE30" s="605"/>
      <c r="BF30" s="605"/>
      <c r="BG30" s="605"/>
      <c r="BH30" s="605"/>
      <c r="BI30" s="605"/>
      <c r="BJ30" s="605"/>
      <c r="BK30" s="605"/>
      <c r="BL30" s="605"/>
      <c r="BM30" s="605"/>
      <c r="BN30" s="605"/>
      <c r="BO30" s="605"/>
      <c r="BP30" s="605"/>
      <c r="BQ30" s="605"/>
      <c r="BR30" s="605"/>
      <c r="BS30" s="605"/>
      <c r="BT30" s="605"/>
      <c r="BU30" s="606"/>
    </row>
    <row r="31" spans="4:73" ht="54.75" customHeight="1" x14ac:dyDescent="0.25">
      <c r="D31" s="591"/>
      <c r="E31" s="573"/>
      <c r="F31" s="347" t="s">
        <v>272</v>
      </c>
      <c r="G31" s="197">
        <v>1</v>
      </c>
      <c r="H31" s="110" t="s">
        <v>260</v>
      </c>
      <c r="I31" s="178"/>
      <c r="J31" s="178"/>
      <c r="K31" s="178"/>
      <c r="L31" s="178"/>
      <c r="M31" s="178"/>
      <c r="N31" s="605"/>
      <c r="O31" s="605"/>
      <c r="P31" s="605"/>
      <c r="Q31" s="605"/>
      <c r="R31" s="605"/>
      <c r="S31" s="605"/>
      <c r="T31" s="605"/>
      <c r="U31" s="605"/>
      <c r="V31" s="605"/>
      <c r="W31" s="605"/>
      <c r="X31" s="605"/>
      <c r="Y31" s="605"/>
      <c r="Z31" s="605"/>
      <c r="AA31" s="605"/>
      <c r="AB31" s="605"/>
      <c r="AC31" s="605"/>
      <c r="AD31" s="605"/>
      <c r="AE31" s="605"/>
      <c r="AF31" s="605"/>
      <c r="AG31" s="605"/>
      <c r="AH31" s="605"/>
      <c r="AI31" s="605"/>
      <c r="AJ31" s="605"/>
      <c r="AK31" s="605"/>
      <c r="AL31" s="605"/>
      <c r="AM31" s="605"/>
      <c r="AN31" s="605"/>
      <c r="AO31" s="605"/>
      <c r="AP31" s="605"/>
      <c r="AQ31" s="605"/>
      <c r="AR31" s="605"/>
      <c r="AS31" s="605"/>
      <c r="AT31" s="605"/>
      <c r="AU31" s="605"/>
      <c r="AV31" s="605"/>
      <c r="AW31" s="605"/>
      <c r="AX31" s="605"/>
      <c r="AY31" s="605"/>
      <c r="AZ31" s="605"/>
      <c r="BA31" s="605"/>
      <c r="BB31" s="605"/>
      <c r="BC31" s="605"/>
      <c r="BD31" s="605"/>
      <c r="BE31" s="605"/>
      <c r="BF31" s="605"/>
      <c r="BG31" s="605"/>
      <c r="BH31" s="605"/>
      <c r="BI31" s="605"/>
      <c r="BJ31" s="605"/>
      <c r="BK31" s="605"/>
      <c r="BL31" s="605"/>
      <c r="BM31" s="605"/>
      <c r="BN31" s="605"/>
      <c r="BO31" s="605"/>
      <c r="BP31" s="605"/>
      <c r="BQ31" s="605"/>
      <c r="BR31" s="605"/>
      <c r="BS31" s="605"/>
      <c r="BT31" s="605"/>
      <c r="BU31" s="606"/>
    </row>
    <row r="32" spans="4:73" ht="120" customHeight="1" x14ac:dyDescent="0.25">
      <c r="D32" s="591" t="s">
        <v>273</v>
      </c>
      <c r="E32" s="573" t="s">
        <v>700</v>
      </c>
      <c r="F32" s="347" t="s">
        <v>276</v>
      </c>
      <c r="G32" s="197">
        <v>1</v>
      </c>
      <c r="H32" s="110" t="s">
        <v>274</v>
      </c>
      <c r="I32" s="178" t="s">
        <v>921</v>
      </c>
      <c r="J32" s="123" t="s">
        <v>859</v>
      </c>
      <c r="K32" s="124" t="s">
        <v>915</v>
      </c>
      <c r="L32" s="125" t="s">
        <v>931</v>
      </c>
      <c r="M32" s="125" t="s">
        <v>916</v>
      </c>
      <c r="N32" s="177" t="s">
        <v>446</v>
      </c>
      <c r="O32" s="177"/>
      <c r="P32" s="177" t="s">
        <v>447</v>
      </c>
      <c r="Q32" s="177" t="s">
        <v>400</v>
      </c>
      <c r="R32" s="177" t="s">
        <v>699</v>
      </c>
      <c r="S32" s="177"/>
      <c r="T32" s="179">
        <v>0.95</v>
      </c>
      <c r="U32" s="179"/>
      <c r="V32" s="179"/>
      <c r="W32" s="179"/>
      <c r="X32" s="179"/>
      <c r="Y32" s="179"/>
      <c r="Z32" s="181">
        <v>1</v>
      </c>
      <c r="AA32" s="181">
        <v>1</v>
      </c>
      <c r="AB32" s="107">
        <f t="shared" ref="AB32:AB51" si="24">IF(Z32="N/A","No aplica",IF(AA32&gt;=(0),AA32/Z32))</f>
        <v>1</v>
      </c>
      <c r="AC32" s="107" t="str">
        <f t="shared" ref="AC32:AC51" si="25">IF(Z32="N/A","No aplica",IF(AA32&gt;=((0.9999*Z32)/1),"Cumple la meta establecida",IF(AA32&gt;=((0.84999*Z32)/1),"Cumple parcialmente la meta establecida",IF(AA32&lt;((0.84999*Z32)/1),"No cumple la meta establecida"))))</f>
        <v>Cumple la meta establecida</v>
      </c>
      <c r="AD32" s="181">
        <v>1</v>
      </c>
      <c r="AE32" s="181">
        <v>1</v>
      </c>
      <c r="AF32" s="107">
        <f t="shared" ref="AF32:AF51" si="26">IF(AD32="N/A","No aplica",IF(AE32&gt;=(0),AE32/AD32))</f>
        <v>1</v>
      </c>
      <c r="AG32" s="107" t="str">
        <f t="shared" ref="AG32:AG51" si="27">IF(AD32="N/A","No aplica",IF(AE32&gt;=((0.9999*AD32)/1),"Cumple la meta establecida",IF(AE32&gt;=((0.84999*AD32)/1),"Cumple parcialmente la meta establecida",IF(AE32&lt;((0.84999*AD32)/1),"No cumple la meta establecida"))))</f>
        <v>Cumple la meta establecida</v>
      </c>
      <c r="AH32" s="181">
        <v>1</v>
      </c>
      <c r="AI32" s="181">
        <v>1</v>
      </c>
      <c r="AJ32" s="107">
        <f t="shared" ref="AJ32:AJ51" si="28">IF(AH32="N/A","No aplica",IF(AI32&gt;=(0),AI32/AH32))</f>
        <v>1</v>
      </c>
      <c r="AK32" s="107" t="str">
        <f t="shared" ref="AK32:AK51" si="29">IF(AH32="N/A","No aplica",IF(AI32&gt;=((0.9999*AH32)/1),"Cumple la meta establecida",IF(AI32&gt;=((0.84999*AH32)/1),"Cumple parcialmente la meta establecida",IF(AI32&lt;((0.84999*AH32)/1),"No cumple la meta establecida"))))</f>
        <v>Cumple la meta establecida</v>
      </c>
      <c r="AL32" s="181">
        <v>1</v>
      </c>
      <c r="AM32" s="181">
        <v>1</v>
      </c>
      <c r="AN32" s="107">
        <f t="shared" ref="AN32:AN51" si="30">IF(AL32="N/A","No aplica",IF(AM32&gt;=(0),AM32/AL32))</f>
        <v>1</v>
      </c>
      <c r="AO32" s="107" t="str">
        <f t="shared" ref="AO32:AO51" si="31">IF(AL32="N/A","No aplica",IF(AM32&gt;=((0.9999*AL32)/1),"Cumple la meta establecida",IF(AM32&gt;=((0.84999*AL32)/1),"Cumple parcialmente la meta establecida",IF(AM32&lt;((0.84999*AL32)/1),"No cumple la meta establecida"))))</f>
        <v>Cumple la meta establecida</v>
      </c>
      <c r="AP32" s="181">
        <v>1</v>
      </c>
      <c r="AQ32" s="181">
        <v>1</v>
      </c>
      <c r="AR32" s="107">
        <f t="shared" ref="AR32:AR51" si="32">IF(AP32="N/A","No aplica",IF(AQ32&gt;=(0),AQ32/AP32))</f>
        <v>1</v>
      </c>
      <c r="AS32" s="107" t="str">
        <f t="shared" ref="AS32:AS51" si="33">IF(AP32="N/A","No aplica",IF(AQ32&gt;=((0.9999*AP32)/1),"Cumple la meta establecida",IF(AQ32&gt;=((0.84999*AP32)/1),"Cumple parcialmente la meta establecida",IF(AQ32&lt;((0.84999*AP32)/1),"No cumple la meta establecida"))))</f>
        <v>Cumple la meta establecida</v>
      </c>
      <c r="AT32" s="181">
        <v>1</v>
      </c>
      <c r="AU32" s="181">
        <v>1</v>
      </c>
      <c r="AV32" s="107">
        <f t="shared" ref="AV32:AV51" si="34">IF(AT32="N/A","No aplica",IF(AU32&gt;=(0),AU32/AT32))</f>
        <v>1</v>
      </c>
      <c r="AW32" s="107" t="str">
        <f t="shared" ref="AW32:AW51" si="35">IF(AT32="N/A","No aplica",IF(AU32&gt;=((0.9999*AT32)/1),"Cumple la meta establecida",IF(AU32&gt;=((0.84999*AT32)/1),"Cumple parcialmente la meta establecida",IF(AU32&lt;((0.84999*AT32)/1),"No cumple la meta establecida"))))</f>
        <v>Cumple la meta establecida</v>
      </c>
      <c r="AX32" s="181">
        <v>1</v>
      </c>
      <c r="AY32" s="181">
        <v>1</v>
      </c>
      <c r="AZ32" s="107">
        <f t="shared" ref="AZ32:AZ51" si="36">IF(AX32="N/A","No aplica",IF(AY32&gt;=(0),AY32/AX32))</f>
        <v>1</v>
      </c>
      <c r="BA32" s="107" t="str">
        <f t="shared" ref="BA32:BA51" si="37">IF(AX32="N/A","No aplica",IF(AY32&gt;=((0.9999*AX32)/1),"Cumple la meta establecida",IF(AY32&gt;=((0.84999*AX32)/1),"Cumple parcialmente la meta establecida",IF(AY32&lt;((0.84999*AX32)/1),"No cumple la meta establecida"))))</f>
        <v>Cumple la meta establecida</v>
      </c>
      <c r="BB32" s="181">
        <v>1</v>
      </c>
      <c r="BC32" s="181">
        <v>1</v>
      </c>
      <c r="BD32" s="107">
        <f t="shared" ref="BD32:BD51" si="38">IF(BB32="N/A","No aplica",IF(BC32&gt;=(0),BC32/BB32))</f>
        <v>1</v>
      </c>
      <c r="BE32" s="107" t="str">
        <f t="shared" ref="BE32:BE51" si="39">IF(BB32="N/A","No aplica",IF(BC32&gt;=((0.9999*BB32)/1),"Cumple la meta establecida",IF(BC32&gt;=((0.84999*BB32)/1),"Cumple parcialmente la meta establecida",IF(BC32&lt;((0.84999*BB32)/1),"No cumple la meta establecida"))))</f>
        <v>Cumple la meta establecida</v>
      </c>
      <c r="BF32" s="181">
        <v>1</v>
      </c>
      <c r="BG32" s="181">
        <v>1</v>
      </c>
      <c r="BH32" s="107">
        <f t="shared" ref="BH32:BH51" si="40">IF(BF32="N/A","No aplica",IF(BG32&gt;=(0),BG32/BF32))</f>
        <v>1</v>
      </c>
      <c r="BI32" s="107" t="str">
        <f t="shared" ref="BI32:BI51" si="41">IF(BF32="N/A","No aplica",IF(BG32&gt;=((0.9999*BF32)/1),"Cumple la meta establecida",IF(BG32&gt;=((0.84999*BF32)/1),"Cumple parcialmente la meta establecida",IF(BG32&lt;((0.84999*BF32)/1),"No cumple la meta establecida"))))</f>
        <v>Cumple la meta establecida</v>
      </c>
      <c r="BJ32" s="181">
        <v>1</v>
      </c>
      <c r="BK32" s="181">
        <v>1</v>
      </c>
      <c r="BL32" s="107">
        <f t="shared" ref="BL32:BL51" si="42">IF(BJ32="N/A","No aplica",IF(BK32&gt;=(0),BK32/BJ32))</f>
        <v>1</v>
      </c>
      <c r="BM32" s="107" t="str">
        <f t="shared" ref="BM32:BM51" si="43">IF(BJ32="N/A","No aplica",IF(BK32&gt;=((0.9999*BJ32)/1),"Cumple la meta establecida",IF(BK32&gt;=((0.84999*BJ32)/1),"Cumple parcialmente la meta establecida",IF(BK32&lt;((0.84999*BJ32)/1),"No cumple la meta establecida"))))</f>
        <v>Cumple la meta establecida</v>
      </c>
      <c r="BN32" s="181">
        <v>1</v>
      </c>
      <c r="BO32" s="181">
        <v>1</v>
      </c>
      <c r="BP32" s="107">
        <f t="shared" ref="BP32:BP51" si="44">IF(BN32="N/A","No aplica",IF(BO32&gt;=(0),BO32/BN32))</f>
        <v>1</v>
      </c>
      <c r="BQ32" s="107" t="str">
        <f t="shared" ref="BQ32:BQ51" si="45">IF(BN32="N/A","No aplica",IF(BO32&gt;=((0.9999*BN32)/1),"Cumple la meta establecida",IF(BO32&gt;=((0.84999*BN32)/1),"Cumple parcialmente la meta establecida",IF(BO32&lt;((0.84999*BN32)/1),"No cumple la meta establecida"))))</f>
        <v>Cumple la meta establecida</v>
      </c>
      <c r="BR32" s="181">
        <v>1</v>
      </c>
      <c r="BS32" s="181">
        <v>1</v>
      </c>
      <c r="BT32" s="107">
        <f t="shared" ref="BT32:BT51" si="46">IF(BR32="N/A","No aplica",IF(BS32&gt;=(0),BS32/BR32))</f>
        <v>1</v>
      </c>
      <c r="BU32" s="108" t="str">
        <f t="shared" ref="BU32:BU51" si="47">IF(BR32="N/A","No aplica",IF(BS32&gt;=((0.9999*BR32)/1),"Cumple la meta establecida",IF(BS32&gt;=((0.84999*BR32)/1),"Cumple parcialmente la meta establecida",IF(BS32&lt;((0.84999*BR32)/1),"No cumple la meta establecida"))))</f>
        <v>Cumple la meta establecida</v>
      </c>
    </row>
    <row r="33" spans="4:73" ht="92.25" customHeight="1" x14ac:dyDescent="0.25">
      <c r="D33" s="591"/>
      <c r="E33" s="573"/>
      <c r="F33" s="347" t="s">
        <v>277</v>
      </c>
      <c r="G33" s="197">
        <v>1</v>
      </c>
      <c r="H33" s="178" t="s">
        <v>275</v>
      </c>
      <c r="I33" s="178" t="s">
        <v>921</v>
      </c>
      <c r="J33" s="123" t="s">
        <v>859</v>
      </c>
      <c r="K33" s="124" t="s">
        <v>915</v>
      </c>
      <c r="L33" s="125" t="s">
        <v>931</v>
      </c>
      <c r="M33" s="125" t="s">
        <v>916</v>
      </c>
      <c r="N33" s="177" t="s">
        <v>449</v>
      </c>
      <c r="O33" s="177"/>
      <c r="P33" s="177" t="s">
        <v>448</v>
      </c>
      <c r="Q33" s="177" t="s">
        <v>360</v>
      </c>
      <c r="R33" s="177" t="s">
        <v>699</v>
      </c>
      <c r="S33" s="177"/>
      <c r="T33" s="179">
        <v>0.95</v>
      </c>
      <c r="U33" s="179"/>
      <c r="V33" s="179"/>
      <c r="W33" s="179"/>
      <c r="X33" s="179"/>
      <c r="Y33" s="179"/>
      <c r="Z33" s="181">
        <v>1</v>
      </c>
      <c r="AA33" s="181">
        <v>1</v>
      </c>
      <c r="AB33" s="107">
        <f t="shared" si="24"/>
        <v>1</v>
      </c>
      <c r="AC33" s="107" t="str">
        <f t="shared" si="25"/>
        <v>Cumple la meta establecida</v>
      </c>
      <c r="AD33" s="181">
        <v>1</v>
      </c>
      <c r="AE33" s="181">
        <v>1</v>
      </c>
      <c r="AF33" s="107">
        <f t="shared" si="26"/>
        <v>1</v>
      </c>
      <c r="AG33" s="107" t="str">
        <f t="shared" si="27"/>
        <v>Cumple la meta establecida</v>
      </c>
      <c r="AH33" s="181">
        <v>1</v>
      </c>
      <c r="AI33" s="181">
        <v>1</v>
      </c>
      <c r="AJ33" s="107">
        <f t="shared" si="28"/>
        <v>1</v>
      </c>
      <c r="AK33" s="107" t="str">
        <f t="shared" si="29"/>
        <v>Cumple la meta establecida</v>
      </c>
      <c r="AL33" s="181">
        <v>1</v>
      </c>
      <c r="AM33" s="181">
        <v>1</v>
      </c>
      <c r="AN33" s="107">
        <f t="shared" si="30"/>
        <v>1</v>
      </c>
      <c r="AO33" s="107" t="str">
        <f t="shared" si="31"/>
        <v>Cumple la meta establecida</v>
      </c>
      <c r="AP33" s="181">
        <v>1</v>
      </c>
      <c r="AQ33" s="181">
        <v>1</v>
      </c>
      <c r="AR33" s="107">
        <f t="shared" si="32"/>
        <v>1</v>
      </c>
      <c r="AS33" s="107" t="str">
        <f t="shared" si="33"/>
        <v>Cumple la meta establecida</v>
      </c>
      <c r="AT33" s="181">
        <v>1</v>
      </c>
      <c r="AU33" s="181">
        <v>1</v>
      </c>
      <c r="AV33" s="107">
        <f t="shared" si="34"/>
        <v>1</v>
      </c>
      <c r="AW33" s="107" t="str">
        <f t="shared" si="35"/>
        <v>Cumple la meta establecida</v>
      </c>
      <c r="AX33" s="181">
        <v>1</v>
      </c>
      <c r="AY33" s="181">
        <v>1</v>
      </c>
      <c r="AZ33" s="107">
        <f t="shared" si="36"/>
        <v>1</v>
      </c>
      <c r="BA33" s="107" t="str">
        <f t="shared" si="37"/>
        <v>Cumple la meta establecida</v>
      </c>
      <c r="BB33" s="181">
        <v>1</v>
      </c>
      <c r="BC33" s="181">
        <v>1</v>
      </c>
      <c r="BD33" s="107">
        <f t="shared" si="38"/>
        <v>1</v>
      </c>
      <c r="BE33" s="107" t="str">
        <f t="shared" si="39"/>
        <v>Cumple la meta establecida</v>
      </c>
      <c r="BF33" s="181">
        <v>1</v>
      </c>
      <c r="BG33" s="181">
        <v>1</v>
      </c>
      <c r="BH33" s="107">
        <f t="shared" si="40"/>
        <v>1</v>
      </c>
      <c r="BI33" s="107" t="str">
        <f t="shared" si="41"/>
        <v>Cumple la meta establecida</v>
      </c>
      <c r="BJ33" s="181">
        <v>1</v>
      </c>
      <c r="BK33" s="181">
        <v>1</v>
      </c>
      <c r="BL33" s="107">
        <f t="shared" si="42"/>
        <v>1</v>
      </c>
      <c r="BM33" s="107" t="str">
        <f t="shared" si="43"/>
        <v>Cumple la meta establecida</v>
      </c>
      <c r="BN33" s="181">
        <v>1</v>
      </c>
      <c r="BO33" s="181">
        <v>1</v>
      </c>
      <c r="BP33" s="107">
        <f t="shared" si="44"/>
        <v>1</v>
      </c>
      <c r="BQ33" s="107" t="str">
        <f t="shared" si="45"/>
        <v>Cumple la meta establecida</v>
      </c>
      <c r="BR33" s="181">
        <v>1</v>
      </c>
      <c r="BS33" s="181">
        <v>1</v>
      </c>
      <c r="BT33" s="107">
        <f t="shared" si="46"/>
        <v>1</v>
      </c>
      <c r="BU33" s="108" t="str">
        <f t="shared" si="47"/>
        <v>Cumple la meta establecida</v>
      </c>
    </row>
    <row r="34" spans="4:73" ht="92.25" customHeight="1" x14ac:dyDescent="0.25">
      <c r="D34" s="591" t="s">
        <v>278</v>
      </c>
      <c r="E34" s="573" t="s">
        <v>714</v>
      </c>
      <c r="F34" s="347" t="s">
        <v>283</v>
      </c>
      <c r="G34" s="197">
        <v>1</v>
      </c>
      <c r="H34" s="178" t="s">
        <v>279</v>
      </c>
      <c r="I34" s="178" t="s">
        <v>921</v>
      </c>
      <c r="J34" s="123" t="s">
        <v>859</v>
      </c>
      <c r="K34" s="124" t="s">
        <v>915</v>
      </c>
      <c r="L34" s="125" t="s">
        <v>931</v>
      </c>
      <c r="M34" s="125" t="s">
        <v>916</v>
      </c>
      <c r="N34" s="177" t="s">
        <v>701</v>
      </c>
      <c r="O34" s="177"/>
      <c r="P34" s="177" t="s">
        <v>450</v>
      </c>
      <c r="Q34" s="177" t="s">
        <v>400</v>
      </c>
      <c r="R34" s="177" t="s">
        <v>699</v>
      </c>
      <c r="S34" s="177"/>
      <c r="T34" s="179" t="s">
        <v>715</v>
      </c>
      <c r="U34" s="179"/>
      <c r="V34" s="179"/>
      <c r="W34" s="179"/>
      <c r="X34" s="179"/>
      <c r="Y34" s="179"/>
      <c r="Z34" s="181">
        <v>1</v>
      </c>
      <c r="AA34" s="181">
        <v>1</v>
      </c>
      <c r="AB34" s="107">
        <f t="shared" si="24"/>
        <v>1</v>
      </c>
      <c r="AC34" s="107" t="str">
        <f t="shared" si="25"/>
        <v>Cumple la meta establecida</v>
      </c>
      <c r="AD34" s="181">
        <v>1</v>
      </c>
      <c r="AE34" s="181">
        <v>1</v>
      </c>
      <c r="AF34" s="107">
        <f t="shared" si="26"/>
        <v>1</v>
      </c>
      <c r="AG34" s="107" t="str">
        <f t="shared" si="27"/>
        <v>Cumple la meta establecida</v>
      </c>
      <c r="AH34" s="181">
        <v>1</v>
      </c>
      <c r="AI34" s="181">
        <v>1</v>
      </c>
      <c r="AJ34" s="107">
        <f t="shared" si="28"/>
        <v>1</v>
      </c>
      <c r="AK34" s="107" t="str">
        <f t="shared" si="29"/>
        <v>Cumple la meta establecida</v>
      </c>
      <c r="AL34" s="181">
        <v>1</v>
      </c>
      <c r="AM34" s="181">
        <v>1</v>
      </c>
      <c r="AN34" s="107">
        <f t="shared" si="30"/>
        <v>1</v>
      </c>
      <c r="AO34" s="107" t="str">
        <f t="shared" si="31"/>
        <v>Cumple la meta establecida</v>
      </c>
      <c r="AP34" s="181">
        <v>1</v>
      </c>
      <c r="AQ34" s="181">
        <v>1</v>
      </c>
      <c r="AR34" s="107">
        <f t="shared" si="32"/>
        <v>1</v>
      </c>
      <c r="AS34" s="107" t="str">
        <f t="shared" si="33"/>
        <v>Cumple la meta establecida</v>
      </c>
      <c r="AT34" s="181">
        <v>1</v>
      </c>
      <c r="AU34" s="181">
        <v>1</v>
      </c>
      <c r="AV34" s="107">
        <f t="shared" si="34"/>
        <v>1</v>
      </c>
      <c r="AW34" s="107" t="str">
        <f t="shared" si="35"/>
        <v>Cumple la meta establecida</v>
      </c>
      <c r="AX34" s="181">
        <v>1</v>
      </c>
      <c r="AY34" s="181">
        <v>1</v>
      </c>
      <c r="AZ34" s="107">
        <f t="shared" si="36"/>
        <v>1</v>
      </c>
      <c r="BA34" s="107" t="str">
        <f t="shared" si="37"/>
        <v>Cumple la meta establecida</v>
      </c>
      <c r="BB34" s="181">
        <v>1</v>
      </c>
      <c r="BC34" s="181">
        <v>1</v>
      </c>
      <c r="BD34" s="107">
        <f t="shared" si="38"/>
        <v>1</v>
      </c>
      <c r="BE34" s="107" t="str">
        <f t="shared" si="39"/>
        <v>Cumple la meta establecida</v>
      </c>
      <c r="BF34" s="181">
        <v>1</v>
      </c>
      <c r="BG34" s="181">
        <v>1</v>
      </c>
      <c r="BH34" s="107">
        <f t="shared" si="40"/>
        <v>1</v>
      </c>
      <c r="BI34" s="107" t="str">
        <f t="shared" si="41"/>
        <v>Cumple la meta establecida</v>
      </c>
      <c r="BJ34" s="181">
        <v>1</v>
      </c>
      <c r="BK34" s="181">
        <v>1</v>
      </c>
      <c r="BL34" s="107">
        <f t="shared" si="42"/>
        <v>1</v>
      </c>
      <c r="BM34" s="107" t="str">
        <f t="shared" si="43"/>
        <v>Cumple la meta establecida</v>
      </c>
      <c r="BN34" s="181">
        <v>1</v>
      </c>
      <c r="BO34" s="181">
        <v>1</v>
      </c>
      <c r="BP34" s="107">
        <f t="shared" si="44"/>
        <v>1</v>
      </c>
      <c r="BQ34" s="107" t="str">
        <f t="shared" si="45"/>
        <v>Cumple la meta establecida</v>
      </c>
      <c r="BR34" s="181">
        <v>1</v>
      </c>
      <c r="BS34" s="181">
        <v>1</v>
      </c>
      <c r="BT34" s="107">
        <f t="shared" si="46"/>
        <v>1</v>
      </c>
      <c r="BU34" s="108" t="str">
        <f t="shared" si="47"/>
        <v>Cumple la meta establecida</v>
      </c>
    </row>
    <row r="35" spans="4:73" ht="150.75" customHeight="1" x14ac:dyDescent="0.25">
      <c r="D35" s="591"/>
      <c r="E35" s="573"/>
      <c r="F35" s="347" t="s">
        <v>283</v>
      </c>
      <c r="G35" s="197">
        <v>1</v>
      </c>
      <c r="H35" s="178" t="s">
        <v>279</v>
      </c>
      <c r="I35" s="178" t="s">
        <v>921</v>
      </c>
      <c r="J35" s="123" t="s">
        <v>859</v>
      </c>
      <c r="K35" s="124" t="s">
        <v>915</v>
      </c>
      <c r="L35" s="125" t="s">
        <v>931</v>
      </c>
      <c r="M35" s="125" t="s">
        <v>916</v>
      </c>
      <c r="N35" s="177" t="s">
        <v>452</v>
      </c>
      <c r="O35" s="177"/>
      <c r="P35" s="177" t="s">
        <v>451</v>
      </c>
      <c r="Q35" s="177" t="s">
        <v>400</v>
      </c>
      <c r="R35" s="177" t="s">
        <v>699</v>
      </c>
      <c r="S35" s="177"/>
      <c r="T35" s="179" t="s">
        <v>715</v>
      </c>
      <c r="U35" s="179"/>
      <c r="V35" s="179"/>
      <c r="W35" s="179"/>
      <c r="X35" s="179"/>
      <c r="Y35" s="179"/>
      <c r="Z35" s="181">
        <v>1</v>
      </c>
      <c r="AA35" s="181">
        <v>1</v>
      </c>
      <c r="AB35" s="107">
        <f t="shared" si="24"/>
        <v>1</v>
      </c>
      <c r="AC35" s="107" t="str">
        <f t="shared" si="25"/>
        <v>Cumple la meta establecida</v>
      </c>
      <c r="AD35" s="181">
        <v>1</v>
      </c>
      <c r="AE35" s="181">
        <v>1</v>
      </c>
      <c r="AF35" s="107">
        <f t="shared" si="26"/>
        <v>1</v>
      </c>
      <c r="AG35" s="107" t="str">
        <f t="shared" si="27"/>
        <v>Cumple la meta establecida</v>
      </c>
      <c r="AH35" s="181">
        <v>1</v>
      </c>
      <c r="AI35" s="181">
        <v>1</v>
      </c>
      <c r="AJ35" s="107">
        <f t="shared" si="28"/>
        <v>1</v>
      </c>
      <c r="AK35" s="107" t="str">
        <f t="shared" si="29"/>
        <v>Cumple la meta establecida</v>
      </c>
      <c r="AL35" s="181">
        <v>1</v>
      </c>
      <c r="AM35" s="181">
        <v>1</v>
      </c>
      <c r="AN35" s="107">
        <f t="shared" si="30"/>
        <v>1</v>
      </c>
      <c r="AO35" s="107" t="str">
        <f t="shared" si="31"/>
        <v>Cumple la meta establecida</v>
      </c>
      <c r="AP35" s="181">
        <v>1</v>
      </c>
      <c r="AQ35" s="181">
        <v>1</v>
      </c>
      <c r="AR35" s="107">
        <f t="shared" si="32"/>
        <v>1</v>
      </c>
      <c r="AS35" s="107" t="str">
        <f t="shared" si="33"/>
        <v>Cumple la meta establecida</v>
      </c>
      <c r="AT35" s="181">
        <v>1</v>
      </c>
      <c r="AU35" s="181">
        <v>1</v>
      </c>
      <c r="AV35" s="107">
        <f t="shared" si="34"/>
        <v>1</v>
      </c>
      <c r="AW35" s="107" t="str">
        <f t="shared" si="35"/>
        <v>Cumple la meta establecida</v>
      </c>
      <c r="AX35" s="181">
        <v>1</v>
      </c>
      <c r="AY35" s="181">
        <v>1</v>
      </c>
      <c r="AZ35" s="107">
        <f t="shared" si="36"/>
        <v>1</v>
      </c>
      <c r="BA35" s="107" t="str">
        <f t="shared" si="37"/>
        <v>Cumple la meta establecida</v>
      </c>
      <c r="BB35" s="181">
        <v>1</v>
      </c>
      <c r="BC35" s="181">
        <v>1</v>
      </c>
      <c r="BD35" s="107">
        <f t="shared" si="38"/>
        <v>1</v>
      </c>
      <c r="BE35" s="107" t="str">
        <f t="shared" si="39"/>
        <v>Cumple la meta establecida</v>
      </c>
      <c r="BF35" s="181">
        <v>1</v>
      </c>
      <c r="BG35" s="181">
        <v>1</v>
      </c>
      <c r="BH35" s="107">
        <f t="shared" si="40"/>
        <v>1</v>
      </c>
      <c r="BI35" s="107" t="str">
        <f t="shared" si="41"/>
        <v>Cumple la meta establecida</v>
      </c>
      <c r="BJ35" s="181">
        <v>1</v>
      </c>
      <c r="BK35" s="181">
        <v>1</v>
      </c>
      <c r="BL35" s="107">
        <f t="shared" si="42"/>
        <v>1</v>
      </c>
      <c r="BM35" s="107" t="str">
        <f t="shared" si="43"/>
        <v>Cumple la meta establecida</v>
      </c>
      <c r="BN35" s="181">
        <v>1</v>
      </c>
      <c r="BO35" s="181">
        <v>1</v>
      </c>
      <c r="BP35" s="107">
        <f t="shared" si="44"/>
        <v>1</v>
      </c>
      <c r="BQ35" s="107" t="str">
        <f t="shared" si="45"/>
        <v>Cumple la meta establecida</v>
      </c>
      <c r="BR35" s="181">
        <v>1</v>
      </c>
      <c r="BS35" s="181">
        <v>1</v>
      </c>
      <c r="BT35" s="107">
        <f t="shared" si="46"/>
        <v>1</v>
      </c>
      <c r="BU35" s="108" t="str">
        <f t="shared" si="47"/>
        <v>Cumple la meta establecida</v>
      </c>
    </row>
    <row r="36" spans="4:73" ht="85.5" customHeight="1" x14ac:dyDescent="0.25">
      <c r="D36" s="591"/>
      <c r="E36" s="573"/>
      <c r="F36" s="347" t="s">
        <v>284</v>
      </c>
      <c r="G36" s="197">
        <v>1</v>
      </c>
      <c r="H36" s="178" t="s">
        <v>280</v>
      </c>
      <c r="I36" s="178" t="s">
        <v>921</v>
      </c>
      <c r="J36" s="123" t="s">
        <v>859</v>
      </c>
      <c r="K36" s="124" t="s">
        <v>915</v>
      </c>
      <c r="L36" s="125" t="s">
        <v>931</v>
      </c>
      <c r="M36" s="125" t="s">
        <v>916</v>
      </c>
      <c r="N36" s="177" t="s">
        <v>454</v>
      </c>
      <c r="O36" s="177"/>
      <c r="P36" s="177" t="s">
        <v>453</v>
      </c>
      <c r="Q36" s="177" t="s">
        <v>360</v>
      </c>
      <c r="R36" s="177" t="s">
        <v>699</v>
      </c>
      <c r="S36" s="177"/>
      <c r="T36" s="179">
        <v>1</v>
      </c>
      <c r="U36" s="179"/>
      <c r="V36" s="179"/>
      <c r="W36" s="179"/>
      <c r="X36" s="179"/>
      <c r="Y36" s="179"/>
      <c r="Z36" s="181">
        <v>1</v>
      </c>
      <c r="AA36" s="181">
        <v>1</v>
      </c>
      <c r="AB36" s="107">
        <f t="shared" si="24"/>
        <v>1</v>
      </c>
      <c r="AC36" s="107" t="str">
        <f t="shared" si="25"/>
        <v>Cumple la meta establecida</v>
      </c>
      <c r="AD36" s="181">
        <v>1</v>
      </c>
      <c r="AE36" s="181">
        <v>1</v>
      </c>
      <c r="AF36" s="107">
        <f t="shared" si="26"/>
        <v>1</v>
      </c>
      <c r="AG36" s="107" t="str">
        <f t="shared" si="27"/>
        <v>Cumple la meta establecida</v>
      </c>
      <c r="AH36" s="181">
        <v>1</v>
      </c>
      <c r="AI36" s="181">
        <v>1</v>
      </c>
      <c r="AJ36" s="107">
        <f t="shared" si="28"/>
        <v>1</v>
      </c>
      <c r="AK36" s="107" t="str">
        <f t="shared" si="29"/>
        <v>Cumple la meta establecida</v>
      </c>
      <c r="AL36" s="181">
        <v>1</v>
      </c>
      <c r="AM36" s="181">
        <v>1</v>
      </c>
      <c r="AN36" s="107">
        <f t="shared" si="30"/>
        <v>1</v>
      </c>
      <c r="AO36" s="107" t="str">
        <f t="shared" si="31"/>
        <v>Cumple la meta establecida</v>
      </c>
      <c r="AP36" s="181">
        <v>1</v>
      </c>
      <c r="AQ36" s="181">
        <v>1</v>
      </c>
      <c r="AR36" s="107">
        <f t="shared" si="32"/>
        <v>1</v>
      </c>
      <c r="AS36" s="107" t="str">
        <f t="shared" si="33"/>
        <v>Cumple la meta establecida</v>
      </c>
      <c r="AT36" s="181">
        <v>1</v>
      </c>
      <c r="AU36" s="181">
        <v>1</v>
      </c>
      <c r="AV36" s="107">
        <f t="shared" si="34"/>
        <v>1</v>
      </c>
      <c r="AW36" s="107" t="str">
        <f t="shared" si="35"/>
        <v>Cumple la meta establecida</v>
      </c>
      <c r="AX36" s="181">
        <v>1</v>
      </c>
      <c r="AY36" s="181">
        <v>1</v>
      </c>
      <c r="AZ36" s="107">
        <f t="shared" si="36"/>
        <v>1</v>
      </c>
      <c r="BA36" s="107" t="str">
        <f t="shared" si="37"/>
        <v>Cumple la meta establecida</v>
      </c>
      <c r="BB36" s="181">
        <v>1</v>
      </c>
      <c r="BC36" s="181">
        <v>1</v>
      </c>
      <c r="BD36" s="107">
        <f t="shared" si="38"/>
        <v>1</v>
      </c>
      <c r="BE36" s="107" t="str">
        <f t="shared" si="39"/>
        <v>Cumple la meta establecida</v>
      </c>
      <c r="BF36" s="181">
        <v>1</v>
      </c>
      <c r="BG36" s="181">
        <v>1</v>
      </c>
      <c r="BH36" s="107">
        <f t="shared" si="40"/>
        <v>1</v>
      </c>
      <c r="BI36" s="107" t="str">
        <f t="shared" si="41"/>
        <v>Cumple la meta establecida</v>
      </c>
      <c r="BJ36" s="181">
        <v>1</v>
      </c>
      <c r="BK36" s="181">
        <v>1</v>
      </c>
      <c r="BL36" s="107">
        <f t="shared" si="42"/>
        <v>1</v>
      </c>
      <c r="BM36" s="107" t="str">
        <f t="shared" si="43"/>
        <v>Cumple la meta establecida</v>
      </c>
      <c r="BN36" s="181">
        <v>1</v>
      </c>
      <c r="BO36" s="181">
        <v>1</v>
      </c>
      <c r="BP36" s="107">
        <f t="shared" si="44"/>
        <v>1</v>
      </c>
      <c r="BQ36" s="107" t="str">
        <f t="shared" si="45"/>
        <v>Cumple la meta establecida</v>
      </c>
      <c r="BR36" s="181">
        <v>1</v>
      </c>
      <c r="BS36" s="181">
        <v>1</v>
      </c>
      <c r="BT36" s="107">
        <f t="shared" si="46"/>
        <v>1</v>
      </c>
      <c r="BU36" s="108" t="str">
        <f t="shared" si="47"/>
        <v>Cumple la meta establecida</v>
      </c>
    </row>
    <row r="37" spans="4:73" ht="75" customHeight="1" x14ac:dyDescent="0.25">
      <c r="D37" s="591"/>
      <c r="E37" s="573"/>
      <c r="F37" s="347" t="s">
        <v>284</v>
      </c>
      <c r="G37" s="197">
        <v>1</v>
      </c>
      <c r="H37" s="178" t="s">
        <v>280</v>
      </c>
      <c r="I37" s="178" t="s">
        <v>921</v>
      </c>
      <c r="J37" s="123" t="s">
        <v>859</v>
      </c>
      <c r="K37" s="124" t="s">
        <v>915</v>
      </c>
      <c r="L37" s="125" t="s">
        <v>931</v>
      </c>
      <c r="M37" s="125" t="s">
        <v>916</v>
      </c>
      <c r="N37" s="177" t="s">
        <v>702</v>
      </c>
      <c r="O37" s="177"/>
      <c r="P37" s="177" t="s">
        <v>703</v>
      </c>
      <c r="Q37" s="177" t="s">
        <v>360</v>
      </c>
      <c r="R37" s="177" t="s">
        <v>699</v>
      </c>
      <c r="S37" s="177"/>
      <c r="T37" s="179">
        <v>1</v>
      </c>
      <c r="U37" s="179"/>
      <c r="V37" s="179"/>
      <c r="W37" s="179"/>
      <c r="X37" s="179"/>
      <c r="Y37" s="179"/>
      <c r="Z37" s="181">
        <v>1</v>
      </c>
      <c r="AA37" s="181">
        <v>1</v>
      </c>
      <c r="AB37" s="107">
        <f t="shared" si="24"/>
        <v>1</v>
      </c>
      <c r="AC37" s="107" t="str">
        <f t="shared" si="25"/>
        <v>Cumple la meta establecida</v>
      </c>
      <c r="AD37" s="181">
        <v>1</v>
      </c>
      <c r="AE37" s="181">
        <v>1</v>
      </c>
      <c r="AF37" s="107">
        <f t="shared" si="26"/>
        <v>1</v>
      </c>
      <c r="AG37" s="107" t="str">
        <f t="shared" si="27"/>
        <v>Cumple la meta establecida</v>
      </c>
      <c r="AH37" s="181">
        <v>1</v>
      </c>
      <c r="AI37" s="181">
        <v>1</v>
      </c>
      <c r="AJ37" s="107">
        <f t="shared" si="28"/>
        <v>1</v>
      </c>
      <c r="AK37" s="107" t="str">
        <f t="shared" si="29"/>
        <v>Cumple la meta establecida</v>
      </c>
      <c r="AL37" s="181">
        <v>1</v>
      </c>
      <c r="AM37" s="181">
        <v>1</v>
      </c>
      <c r="AN37" s="107">
        <f t="shared" si="30"/>
        <v>1</v>
      </c>
      <c r="AO37" s="107" t="str">
        <f t="shared" si="31"/>
        <v>Cumple la meta establecida</v>
      </c>
      <c r="AP37" s="181">
        <v>1</v>
      </c>
      <c r="AQ37" s="181">
        <v>1</v>
      </c>
      <c r="AR37" s="107">
        <f t="shared" si="32"/>
        <v>1</v>
      </c>
      <c r="AS37" s="107" t="str">
        <f t="shared" si="33"/>
        <v>Cumple la meta establecida</v>
      </c>
      <c r="AT37" s="181">
        <v>1</v>
      </c>
      <c r="AU37" s="181">
        <v>1</v>
      </c>
      <c r="AV37" s="107">
        <f t="shared" si="34"/>
        <v>1</v>
      </c>
      <c r="AW37" s="107" t="str">
        <f t="shared" si="35"/>
        <v>Cumple la meta establecida</v>
      </c>
      <c r="AX37" s="181">
        <v>1</v>
      </c>
      <c r="AY37" s="181">
        <v>1</v>
      </c>
      <c r="AZ37" s="107">
        <f t="shared" si="36"/>
        <v>1</v>
      </c>
      <c r="BA37" s="107" t="str">
        <f t="shared" si="37"/>
        <v>Cumple la meta establecida</v>
      </c>
      <c r="BB37" s="181">
        <v>1</v>
      </c>
      <c r="BC37" s="181">
        <v>1</v>
      </c>
      <c r="BD37" s="107">
        <f t="shared" si="38"/>
        <v>1</v>
      </c>
      <c r="BE37" s="107" t="str">
        <f t="shared" si="39"/>
        <v>Cumple la meta establecida</v>
      </c>
      <c r="BF37" s="181">
        <v>1</v>
      </c>
      <c r="BG37" s="181">
        <v>1</v>
      </c>
      <c r="BH37" s="107">
        <f t="shared" si="40"/>
        <v>1</v>
      </c>
      <c r="BI37" s="107" t="str">
        <f t="shared" si="41"/>
        <v>Cumple la meta establecida</v>
      </c>
      <c r="BJ37" s="181">
        <v>1</v>
      </c>
      <c r="BK37" s="181">
        <v>1</v>
      </c>
      <c r="BL37" s="107">
        <f t="shared" si="42"/>
        <v>1</v>
      </c>
      <c r="BM37" s="107" t="str">
        <f t="shared" si="43"/>
        <v>Cumple la meta establecida</v>
      </c>
      <c r="BN37" s="181">
        <v>1</v>
      </c>
      <c r="BO37" s="181">
        <v>1</v>
      </c>
      <c r="BP37" s="107">
        <f t="shared" si="44"/>
        <v>1</v>
      </c>
      <c r="BQ37" s="107" t="str">
        <f t="shared" si="45"/>
        <v>Cumple la meta establecida</v>
      </c>
      <c r="BR37" s="181">
        <v>1</v>
      </c>
      <c r="BS37" s="181">
        <v>1</v>
      </c>
      <c r="BT37" s="107">
        <f t="shared" si="46"/>
        <v>1</v>
      </c>
      <c r="BU37" s="108" t="str">
        <f t="shared" si="47"/>
        <v>Cumple la meta establecida</v>
      </c>
    </row>
    <row r="38" spans="4:73" ht="49.5" x14ac:dyDescent="0.25">
      <c r="D38" s="591"/>
      <c r="E38" s="573"/>
      <c r="F38" s="347" t="s">
        <v>285</v>
      </c>
      <c r="G38" s="197">
        <v>1</v>
      </c>
      <c r="H38" s="110" t="s">
        <v>281</v>
      </c>
      <c r="I38" s="110" t="s">
        <v>921</v>
      </c>
      <c r="J38" s="123" t="s">
        <v>859</v>
      </c>
      <c r="K38" s="124" t="s">
        <v>915</v>
      </c>
      <c r="L38" s="125" t="s">
        <v>931</v>
      </c>
      <c r="M38" s="125" t="s">
        <v>916</v>
      </c>
      <c r="N38" s="110" t="s">
        <v>704</v>
      </c>
      <c r="O38" s="177"/>
      <c r="P38" s="177" t="s">
        <v>705</v>
      </c>
      <c r="Q38" s="177" t="s">
        <v>400</v>
      </c>
      <c r="R38" s="177" t="s">
        <v>699</v>
      </c>
      <c r="S38" s="177"/>
      <c r="T38" s="179">
        <v>0.98</v>
      </c>
      <c r="U38" s="179"/>
      <c r="V38" s="179"/>
      <c r="W38" s="179"/>
      <c r="X38" s="179"/>
      <c r="Y38" s="179"/>
      <c r="Z38" s="181">
        <v>1</v>
      </c>
      <c r="AA38" s="181">
        <v>1</v>
      </c>
      <c r="AB38" s="107">
        <f t="shared" si="24"/>
        <v>1</v>
      </c>
      <c r="AC38" s="107" t="str">
        <f t="shared" si="25"/>
        <v>Cumple la meta establecida</v>
      </c>
      <c r="AD38" s="181">
        <v>1</v>
      </c>
      <c r="AE38" s="181">
        <v>1</v>
      </c>
      <c r="AF38" s="107">
        <f t="shared" si="26"/>
        <v>1</v>
      </c>
      <c r="AG38" s="107" t="str">
        <f t="shared" si="27"/>
        <v>Cumple la meta establecida</v>
      </c>
      <c r="AH38" s="181">
        <v>1</v>
      </c>
      <c r="AI38" s="181">
        <v>1</v>
      </c>
      <c r="AJ38" s="107">
        <f t="shared" si="28"/>
        <v>1</v>
      </c>
      <c r="AK38" s="107" t="str">
        <f t="shared" si="29"/>
        <v>Cumple la meta establecida</v>
      </c>
      <c r="AL38" s="181">
        <v>1</v>
      </c>
      <c r="AM38" s="181">
        <v>1</v>
      </c>
      <c r="AN38" s="107">
        <f t="shared" si="30"/>
        <v>1</v>
      </c>
      <c r="AO38" s="107" t="str">
        <f t="shared" si="31"/>
        <v>Cumple la meta establecida</v>
      </c>
      <c r="AP38" s="181">
        <v>1</v>
      </c>
      <c r="AQ38" s="181">
        <v>1</v>
      </c>
      <c r="AR38" s="107">
        <f t="shared" si="32"/>
        <v>1</v>
      </c>
      <c r="AS38" s="107" t="str">
        <f t="shared" si="33"/>
        <v>Cumple la meta establecida</v>
      </c>
      <c r="AT38" s="181">
        <v>1</v>
      </c>
      <c r="AU38" s="181">
        <v>1</v>
      </c>
      <c r="AV38" s="107">
        <f t="shared" si="34"/>
        <v>1</v>
      </c>
      <c r="AW38" s="107" t="str">
        <f t="shared" si="35"/>
        <v>Cumple la meta establecida</v>
      </c>
      <c r="AX38" s="181">
        <v>1</v>
      </c>
      <c r="AY38" s="181">
        <v>1</v>
      </c>
      <c r="AZ38" s="107">
        <f t="shared" si="36"/>
        <v>1</v>
      </c>
      <c r="BA38" s="107" t="str">
        <f t="shared" si="37"/>
        <v>Cumple la meta establecida</v>
      </c>
      <c r="BB38" s="181">
        <v>1</v>
      </c>
      <c r="BC38" s="181">
        <v>1</v>
      </c>
      <c r="BD38" s="107">
        <f t="shared" si="38"/>
        <v>1</v>
      </c>
      <c r="BE38" s="107" t="str">
        <f t="shared" si="39"/>
        <v>Cumple la meta establecida</v>
      </c>
      <c r="BF38" s="181">
        <v>1</v>
      </c>
      <c r="BG38" s="181">
        <v>1</v>
      </c>
      <c r="BH38" s="107">
        <f t="shared" si="40"/>
        <v>1</v>
      </c>
      <c r="BI38" s="107" t="str">
        <f t="shared" si="41"/>
        <v>Cumple la meta establecida</v>
      </c>
      <c r="BJ38" s="181">
        <v>1</v>
      </c>
      <c r="BK38" s="181">
        <v>1</v>
      </c>
      <c r="BL38" s="107">
        <f t="shared" si="42"/>
        <v>1</v>
      </c>
      <c r="BM38" s="107" t="str">
        <f t="shared" si="43"/>
        <v>Cumple la meta establecida</v>
      </c>
      <c r="BN38" s="181">
        <v>1</v>
      </c>
      <c r="BO38" s="181">
        <v>1</v>
      </c>
      <c r="BP38" s="107">
        <f t="shared" si="44"/>
        <v>1</v>
      </c>
      <c r="BQ38" s="107" t="str">
        <f t="shared" si="45"/>
        <v>Cumple la meta establecida</v>
      </c>
      <c r="BR38" s="181">
        <v>1</v>
      </c>
      <c r="BS38" s="181">
        <v>1</v>
      </c>
      <c r="BT38" s="107">
        <f t="shared" si="46"/>
        <v>1</v>
      </c>
      <c r="BU38" s="108" t="str">
        <f t="shared" si="47"/>
        <v>Cumple la meta establecida</v>
      </c>
    </row>
    <row r="39" spans="4:73" ht="49.5" x14ac:dyDescent="0.25">
      <c r="D39" s="591"/>
      <c r="E39" s="573"/>
      <c r="F39" s="347" t="s">
        <v>285</v>
      </c>
      <c r="G39" s="197">
        <v>1</v>
      </c>
      <c r="H39" s="110" t="s">
        <v>281</v>
      </c>
      <c r="I39" s="110" t="s">
        <v>921</v>
      </c>
      <c r="J39" s="123" t="s">
        <v>859</v>
      </c>
      <c r="K39" s="124" t="s">
        <v>915</v>
      </c>
      <c r="L39" s="125" t="s">
        <v>931</v>
      </c>
      <c r="M39" s="125" t="s">
        <v>916</v>
      </c>
      <c r="N39" s="110" t="s">
        <v>706</v>
      </c>
      <c r="O39" s="177"/>
      <c r="P39" s="177" t="s">
        <v>707</v>
      </c>
      <c r="Q39" s="177" t="s">
        <v>400</v>
      </c>
      <c r="R39" s="177" t="s">
        <v>699</v>
      </c>
      <c r="S39" s="177"/>
      <c r="T39" s="179">
        <v>1</v>
      </c>
      <c r="U39" s="179"/>
      <c r="V39" s="179"/>
      <c r="W39" s="179"/>
      <c r="X39" s="179"/>
      <c r="Y39" s="179"/>
      <c r="Z39" s="181">
        <v>1</v>
      </c>
      <c r="AA39" s="181">
        <v>1</v>
      </c>
      <c r="AB39" s="107">
        <f t="shared" si="24"/>
        <v>1</v>
      </c>
      <c r="AC39" s="107" t="str">
        <f t="shared" si="25"/>
        <v>Cumple la meta establecida</v>
      </c>
      <c r="AD39" s="181">
        <v>1</v>
      </c>
      <c r="AE39" s="181">
        <v>1</v>
      </c>
      <c r="AF39" s="107">
        <f t="shared" si="26"/>
        <v>1</v>
      </c>
      <c r="AG39" s="107" t="str">
        <f t="shared" si="27"/>
        <v>Cumple la meta establecida</v>
      </c>
      <c r="AH39" s="181">
        <v>1</v>
      </c>
      <c r="AI39" s="181">
        <v>1</v>
      </c>
      <c r="AJ39" s="107">
        <f t="shared" si="28"/>
        <v>1</v>
      </c>
      <c r="AK39" s="107" t="str">
        <f t="shared" si="29"/>
        <v>Cumple la meta establecida</v>
      </c>
      <c r="AL39" s="181">
        <v>1</v>
      </c>
      <c r="AM39" s="181">
        <v>1</v>
      </c>
      <c r="AN39" s="107">
        <f t="shared" si="30"/>
        <v>1</v>
      </c>
      <c r="AO39" s="107" t="str">
        <f t="shared" si="31"/>
        <v>Cumple la meta establecida</v>
      </c>
      <c r="AP39" s="181">
        <v>1</v>
      </c>
      <c r="AQ39" s="181">
        <v>1</v>
      </c>
      <c r="AR39" s="107">
        <f t="shared" si="32"/>
        <v>1</v>
      </c>
      <c r="AS39" s="107" t="str">
        <f t="shared" si="33"/>
        <v>Cumple la meta establecida</v>
      </c>
      <c r="AT39" s="181">
        <v>1</v>
      </c>
      <c r="AU39" s="181">
        <v>1</v>
      </c>
      <c r="AV39" s="107">
        <f t="shared" si="34"/>
        <v>1</v>
      </c>
      <c r="AW39" s="107" t="str">
        <f t="shared" si="35"/>
        <v>Cumple la meta establecida</v>
      </c>
      <c r="AX39" s="181">
        <v>1</v>
      </c>
      <c r="AY39" s="181">
        <v>1</v>
      </c>
      <c r="AZ39" s="107">
        <f t="shared" si="36"/>
        <v>1</v>
      </c>
      <c r="BA39" s="107" t="str">
        <f t="shared" si="37"/>
        <v>Cumple la meta establecida</v>
      </c>
      <c r="BB39" s="181">
        <v>1</v>
      </c>
      <c r="BC39" s="181">
        <v>1</v>
      </c>
      <c r="BD39" s="107">
        <f t="shared" si="38"/>
        <v>1</v>
      </c>
      <c r="BE39" s="107" t="str">
        <f t="shared" si="39"/>
        <v>Cumple la meta establecida</v>
      </c>
      <c r="BF39" s="181">
        <v>1</v>
      </c>
      <c r="BG39" s="181">
        <v>1</v>
      </c>
      <c r="BH39" s="107">
        <f t="shared" si="40"/>
        <v>1</v>
      </c>
      <c r="BI39" s="107" t="str">
        <f t="shared" si="41"/>
        <v>Cumple la meta establecida</v>
      </c>
      <c r="BJ39" s="181">
        <v>1</v>
      </c>
      <c r="BK39" s="181">
        <v>1</v>
      </c>
      <c r="BL39" s="107">
        <f t="shared" si="42"/>
        <v>1</v>
      </c>
      <c r="BM39" s="107" t="str">
        <f t="shared" si="43"/>
        <v>Cumple la meta establecida</v>
      </c>
      <c r="BN39" s="181">
        <v>1</v>
      </c>
      <c r="BO39" s="181">
        <v>1</v>
      </c>
      <c r="BP39" s="107">
        <f t="shared" si="44"/>
        <v>1</v>
      </c>
      <c r="BQ39" s="107" t="str">
        <f t="shared" si="45"/>
        <v>Cumple la meta establecida</v>
      </c>
      <c r="BR39" s="181">
        <v>1</v>
      </c>
      <c r="BS39" s="181">
        <v>1</v>
      </c>
      <c r="BT39" s="107">
        <f t="shared" si="46"/>
        <v>1</v>
      </c>
      <c r="BU39" s="108" t="str">
        <f t="shared" si="47"/>
        <v>Cumple la meta establecida</v>
      </c>
    </row>
    <row r="40" spans="4:73" ht="49.5" x14ac:dyDescent="0.25">
      <c r="D40" s="591"/>
      <c r="E40" s="573"/>
      <c r="F40" s="347" t="s">
        <v>285</v>
      </c>
      <c r="G40" s="197">
        <v>1</v>
      </c>
      <c r="H40" s="110" t="s">
        <v>281</v>
      </c>
      <c r="I40" s="110" t="s">
        <v>921</v>
      </c>
      <c r="J40" s="123" t="s">
        <v>859</v>
      </c>
      <c r="K40" s="124" t="s">
        <v>915</v>
      </c>
      <c r="L40" s="125" t="s">
        <v>931</v>
      </c>
      <c r="M40" s="125" t="s">
        <v>916</v>
      </c>
      <c r="N40" s="110" t="s">
        <v>708</v>
      </c>
      <c r="O40" s="177"/>
      <c r="P40" s="177" t="s">
        <v>709</v>
      </c>
      <c r="Q40" s="177" t="s">
        <v>400</v>
      </c>
      <c r="R40" s="177" t="s">
        <v>699</v>
      </c>
      <c r="S40" s="177"/>
      <c r="T40" s="179">
        <v>1</v>
      </c>
      <c r="U40" s="179"/>
      <c r="V40" s="179"/>
      <c r="W40" s="179"/>
      <c r="X40" s="179"/>
      <c r="Y40" s="179"/>
      <c r="Z40" s="181">
        <v>1</v>
      </c>
      <c r="AA40" s="181">
        <v>1</v>
      </c>
      <c r="AB40" s="107">
        <f t="shared" si="24"/>
        <v>1</v>
      </c>
      <c r="AC40" s="107" t="str">
        <f t="shared" si="25"/>
        <v>Cumple la meta establecida</v>
      </c>
      <c r="AD40" s="181">
        <v>1</v>
      </c>
      <c r="AE40" s="181">
        <v>1</v>
      </c>
      <c r="AF40" s="107">
        <f t="shared" si="26"/>
        <v>1</v>
      </c>
      <c r="AG40" s="107" t="str">
        <f t="shared" si="27"/>
        <v>Cumple la meta establecida</v>
      </c>
      <c r="AH40" s="181">
        <v>1</v>
      </c>
      <c r="AI40" s="181">
        <v>1</v>
      </c>
      <c r="AJ40" s="107">
        <f t="shared" si="28"/>
        <v>1</v>
      </c>
      <c r="AK40" s="107" t="str">
        <f t="shared" si="29"/>
        <v>Cumple la meta establecida</v>
      </c>
      <c r="AL40" s="181">
        <v>1</v>
      </c>
      <c r="AM40" s="181">
        <v>1</v>
      </c>
      <c r="AN40" s="107">
        <f t="shared" si="30"/>
        <v>1</v>
      </c>
      <c r="AO40" s="107" t="str">
        <f t="shared" si="31"/>
        <v>Cumple la meta establecida</v>
      </c>
      <c r="AP40" s="181">
        <v>1</v>
      </c>
      <c r="AQ40" s="181">
        <v>1</v>
      </c>
      <c r="AR40" s="107">
        <f t="shared" si="32"/>
        <v>1</v>
      </c>
      <c r="AS40" s="107" t="str">
        <f t="shared" si="33"/>
        <v>Cumple la meta establecida</v>
      </c>
      <c r="AT40" s="181">
        <v>1</v>
      </c>
      <c r="AU40" s="181">
        <v>1</v>
      </c>
      <c r="AV40" s="107">
        <f t="shared" si="34"/>
        <v>1</v>
      </c>
      <c r="AW40" s="107" t="str">
        <f t="shared" si="35"/>
        <v>Cumple la meta establecida</v>
      </c>
      <c r="AX40" s="181">
        <v>1</v>
      </c>
      <c r="AY40" s="181">
        <v>1</v>
      </c>
      <c r="AZ40" s="107">
        <f t="shared" si="36"/>
        <v>1</v>
      </c>
      <c r="BA40" s="107" t="str">
        <f t="shared" si="37"/>
        <v>Cumple la meta establecida</v>
      </c>
      <c r="BB40" s="181">
        <v>1</v>
      </c>
      <c r="BC40" s="181">
        <v>1</v>
      </c>
      <c r="BD40" s="107">
        <f t="shared" si="38"/>
        <v>1</v>
      </c>
      <c r="BE40" s="107" t="str">
        <f t="shared" si="39"/>
        <v>Cumple la meta establecida</v>
      </c>
      <c r="BF40" s="181">
        <v>1</v>
      </c>
      <c r="BG40" s="181">
        <v>1</v>
      </c>
      <c r="BH40" s="107">
        <f t="shared" si="40"/>
        <v>1</v>
      </c>
      <c r="BI40" s="107" t="str">
        <f t="shared" si="41"/>
        <v>Cumple la meta establecida</v>
      </c>
      <c r="BJ40" s="181">
        <v>1</v>
      </c>
      <c r="BK40" s="181">
        <v>1</v>
      </c>
      <c r="BL40" s="107">
        <f t="shared" si="42"/>
        <v>1</v>
      </c>
      <c r="BM40" s="107" t="str">
        <f t="shared" si="43"/>
        <v>Cumple la meta establecida</v>
      </c>
      <c r="BN40" s="181">
        <v>1</v>
      </c>
      <c r="BO40" s="181">
        <v>1</v>
      </c>
      <c r="BP40" s="107">
        <f t="shared" si="44"/>
        <v>1</v>
      </c>
      <c r="BQ40" s="107" t="str">
        <f t="shared" si="45"/>
        <v>Cumple la meta establecida</v>
      </c>
      <c r="BR40" s="181">
        <v>1</v>
      </c>
      <c r="BS40" s="181">
        <v>1</v>
      </c>
      <c r="BT40" s="107">
        <f t="shared" si="46"/>
        <v>1</v>
      </c>
      <c r="BU40" s="108" t="str">
        <f t="shared" si="47"/>
        <v>Cumple la meta establecida</v>
      </c>
    </row>
    <row r="41" spans="4:73" ht="79.5" customHeight="1" x14ac:dyDescent="0.25">
      <c r="D41" s="591"/>
      <c r="E41" s="573"/>
      <c r="F41" s="347" t="s">
        <v>285</v>
      </c>
      <c r="G41" s="197">
        <v>1</v>
      </c>
      <c r="H41" s="110" t="s">
        <v>281</v>
      </c>
      <c r="I41" s="110" t="s">
        <v>921</v>
      </c>
      <c r="J41" s="123" t="s">
        <v>859</v>
      </c>
      <c r="K41" s="124" t="s">
        <v>915</v>
      </c>
      <c r="L41" s="125" t="s">
        <v>931</v>
      </c>
      <c r="M41" s="125" t="s">
        <v>916</v>
      </c>
      <c r="N41" s="110" t="s">
        <v>842</v>
      </c>
      <c r="O41" s="177"/>
      <c r="P41" s="177" t="s">
        <v>710</v>
      </c>
      <c r="Q41" s="177" t="s">
        <v>400</v>
      </c>
      <c r="R41" s="177" t="s">
        <v>699</v>
      </c>
      <c r="S41" s="177"/>
      <c r="T41" s="179">
        <v>0.85</v>
      </c>
      <c r="U41" s="179"/>
      <c r="V41" s="179"/>
      <c r="W41" s="179"/>
      <c r="X41" s="179"/>
      <c r="Y41" s="179"/>
      <c r="Z41" s="181">
        <v>1</v>
      </c>
      <c r="AA41" s="181">
        <v>1</v>
      </c>
      <c r="AB41" s="107">
        <f t="shared" si="24"/>
        <v>1</v>
      </c>
      <c r="AC41" s="107" t="str">
        <f t="shared" si="25"/>
        <v>Cumple la meta establecida</v>
      </c>
      <c r="AD41" s="181">
        <v>1</v>
      </c>
      <c r="AE41" s="181">
        <v>1</v>
      </c>
      <c r="AF41" s="107">
        <f t="shared" si="26"/>
        <v>1</v>
      </c>
      <c r="AG41" s="107" t="str">
        <f t="shared" si="27"/>
        <v>Cumple la meta establecida</v>
      </c>
      <c r="AH41" s="181">
        <v>1</v>
      </c>
      <c r="AI41" s="181">
        <v>1</v>
      </c>
      <c r="AJ41" s="107">
        <f t="shared" si="28"/>
        <v>1</v>
      </c>
      <c r="AK41" s="107" t="str">
        <f t="shared" si="29"/>
        <v>Cumple la meta establecida</v>
      </c>
      <c r="AL41" s="181">
        <v>1</v>
      </c>
      <c r="AM41" s="181">
        <v>1</v>
      </c>
      <c r="AN41" s="107">
        <f t="shared" si="30"/>
        <v>1</v>
      </c>
      <c r="AO41" s="107" t="str">
        <f t="shared" si="31"/>
        <v>Cumple la meta establecida</v>
      </c>
      <c r="AP41" s="181">
        <v>1</v>
      </c>
      <c r="AQ41" s="181">
        <v>1</v>
      </c>
      <c r="AR41" s="107">
        <f t="shared" si="32"/>
        <v>1</v>
      </c>
      <c r="AS41" s="107" t="str">
        <f t="shared" si="33"/>
        <v>Cumple la meta establecida</v>
      </c>
      <c r="AT41" s="181">
        <v>1</v>
      </c>
      <c r="AU41" s="181">
        <v>1</v>
      </c>
      <c r="AV41" s="107">
        <f t="shared" si="34"/>
        <v>1</v>
      </c>
      <c r="AW41" s="107" t="str">
        <f t="shared" si="35"/>
        <v>Cumple la meta establecida</v>
      </c>
      <c r="AX41" s="181">
        <v>1</v>
      </c>
      <c r="AY41" s="181">
        <v>1</v>
      </c>
      <c r="AZ41" s="107">
        <f t="shared" si="36"/>
        <v>1</v>
      </c>
      <c r="BA41" s="107" t="str">
        <f t="shared" si="37"/>
        <v>Cumple la meta establecida</v>
      </c>
      <c r="BB41" s="181">
        <v>1</v>
      </c>
      <c r="BC41" s="181">
        <v>1</v>
      </c>
      <c r="BD41" s="107">
        <f t="shared" si="38"/>
        <v>1</v>
      </c>
      <c r="BE41" s="107" t="str">
        <f t="shared" si="39"/>
        <v>Cumple la meta establecida</v>
      </c>
      <c r="BF41" s="181">
        <v>1</v>
      </c>
      <c r="BG41" s="181">
        <v>1</v>
      </c>
      <c r="BH41" s="107">
        <f t="shared" si="40"/>
        <v>1</v>
      </c>
      <c r="BI41" s="107" t="str">
        <f t="shared" si="41"/>
        <v>Cumple la meta establecida</v>
      </c>
      <c r="BJ41" s="181">
        <v>1</v>
      </c>
      <c r="BK41" s="181">
        <v>1</v>
      </c>
      <c r="BL41" s="107">
        <f t="shared" si="42"/>
        <v>1</v>
      </c>
      <c r="BM41" s="107" t="str">
        <f t="shared" si="43"/>
        <v>Cumple la meta establecida</v>
      </c>
      <c r="BN41" s="181">
        <v>1</v>
      </c>
      <c r="BO41" s="181">
        <v>1</v>
      </c>
      <c r="BP41" s="107">
        <f t="shared" si="44"/>
        <v>1</v>
      </c>
      <c r="BQ41" s="107" t="str">
        <f t="shared" si="45"/>
        <v>Cumple la meta establecida</v>
      </c>
      <c r="BR41" s="181">
        <v>1</v>
      </c>
      <c r="BS41" s="181">
        <v>1</v>
      </c>
      <c r="BT41" s="107">
        <f t="shared" si="46"/>
        <v>1</v>
      </c>
      <c r="BU41" s="108" t="str">
        <f t="shared" si="47"/>
        <v>Cumple la meta establecida</v>
      </c>
    </row>
    <row r="42" spans="4:73" ht="75" customHeight="1" x14ac:dyDescent="0.25">
      <c r="D42" s="591"/>
      <c r="E42" s="573"/>
      <c r="F42" s="347" t="s">
        <v>286</v>
      </c>
      <c r="G42" s="197">
        <v>1</v>
      </c>
      <c r="H42" s="110" t="s">
        <v>716</v>
      </c>
      <c r="I42" s="110" t="s">
        <v>921</v>
      </c>
      <c r="J42" s="123" t="s">
        <v>859</v>
      </c>
      <c r="K42" s="124" t="s">
        <v>915</v>
      </c>
      <c r="L42" s="125" t="s">
        <v>931</v>
      </c>
      <c r="M42" s="125" t="s">
        <v>916</v>
      </c>
      <c r="N42" s="110" t="s">
        <v>727</v>
      </c>
      <c r="O42" s="177"/>
      <c r="P42" s="177" t="s">
        <v>465</v>
      </c>
      <c r="Q42" s="177" t="s">
        <v>400</v>
      </c>
      <c r="R42" s="177" t="s">
        <v>699</v>
      </c>
      <c r="S42" s="177"/>
      <c r="T42" s="179" t="s">
        <v>717</v>
      </c>
      <c r="U42" s="179"/>
      <c r="V42" s="179"/>
      <c r="W42" s="179"/>
      <c r="X42" s="179"/>
      <c r="Y42" s="179"/>
      <c r="Z42" s="181">
        <v>1</v>
      </c>
      <c r="AA42" s="181">
        <v>1</v>
      </c>
      <c r="AB42" s="107">
        <f>IF(Z42="N/A","No aplica",IF(AA42&gt;=(0),AA42/Z42))</f>
        <v>1</v>
      </c>
      <c r="AC42" s="107" t="str">
        <f>IF(Z42="N/A","No aplica",IF(AA42&gt;=((0.9999*Z42)/1),"Cumple la meta establecida",IF(AA42&gt;=((0.84999*Z42)/1),"Cumple parcialmente la meta establecida",IF(AA42&lt;((0.84999*Z42)/1),"No cumple la meta establecida"))))</f>
        <v>Cumple la meta establecida</v>
      </c>
      <c r="AD42" s="181">
        <v>1</v>
      </c>
      <c r="AE42" s="181">
        <v>1</v>
      </c>
      <c r="AF42" s="107">
        <f>IF(AD42="N/A","No aplica",IF(AE42&gt;=(0),AE42/AD42))</f>
        <v>1</v>
      </c>
      <c r="AG42" s="107" t="str">
        <f>IF(AD42="N/A","No aplica",IF(AE42&gt;=((0.9999*AD42)/1),"Cumple la meta establecida",IF(AE42&gt;=((0.84999*AD42)/1),"Cumple parcialmente la meta establecida",IF(AE42&lt;((0.84999*AD42)/1),"No cumple la meta establecida"))))</f>
        <v>Cumple la meta establecida</v>
      </c>
      <c r="AH42" s="181">
        <v>1</v>
      </c>
      <c r="AI42" s="181">
        <v>1</v>
      </c>
      <c r="AJ42" s="107">
        <f>IF(AH42="N/A","No aplica",IF(AI42&gt;=(0),AI42/AH42))</f>
        <v>1</v>
      </c>
      <c r="AK42" s="107" t="str">
        <f>IF(AH42="N/A","No aplica",IF(AI42&gt;=((0.9999*AH42)/1),"Cumple la meta establecida",IF(AI42&gt;=((0.84999*AH42)/1),"Cumple parcialmente la meta establecida",IF(AI42&lt;((0.84999*AH42)/1),"No cumple la meta establecida"))))</f>
        <v>Cumple la meta establecida</v>
      </c>
      <c r="AL42" s="181">
        <v>1</v>
      </c>
      <c r="AM42" s="181">
        <v>1</v>
      </c>
      <c r="AN42" s="107">
        <f>IF(AL42="N/A","No aplica",IF(AM42&gt;=(0),AM42/AL42))</f>
        <v>1</v>
      </c>
      <c r="AO42" s="107" t="str">
        <f>IF(AL42="N/A","No aplica",IF(AM42&gt;=((0.9999*AL42)/1),"Cumple la meta establecida",IF(AM42&gt;=((0.84999*AL42)/1),"Cumple parcialmente la meta establecida",IF(AM42&lt;((0.84999*AL42)/1),"No cumple la meta establecida"))))</f>
        <v>Cumple la meta establecida</v>
      </c>
      <c r="AP42" s="181">
        <v>1</v>
      </c>
      <c r="AQ42" s="181">
        <v>1</v>
      </c>
      <c r="AR42" s="107">
        <f>IF(AP42="N/A","No aplica",IF(AQ42&gt;=(0),AQ42/AP42))</f>
        <v>1</v>
      </c>
      <c r="AS42" s="107" t="str">
        <f>IF(AP42="N/A","No aplica",IF(AQ42&gt;=((0.9999*AP42)/1),"Cumple la meta establecida",IF(AQ42&gt;=((0.84999*AP42)/1),"Cumple parcialmente la meta establecida",IF(AQ42&lt;((0.84999*AP42)/1),"No cumple la meta establecida"))))</f>
        <v>Cumple la meta establecida</v>
      </c>
      <c r="AT42" s="181">
        <v>1</v>
      </c>
      <c r="AU42" s="181">
        <v>1</v>
      </c>
      <c r="AV42" s="107">
        <f>IF(AT42="N/A","No aplica",IF(AU42&gt;=(0),AU42/AT42))</f>
        <v>1</v>
      </c>
      <c r="AW42" s="107" t="str">
        <f>IF(AT42="N/A","No aplica",IF(AU42&gt;=((0.9999*AT42)/1),"Cumple la meta establecida",IF(AU42&gt;=((0.84999*AT42)/1),"Cumple parcialmente la meta establecida",IF(AU42&lt;((0.84999*AT42)/1),"No cumple la meta establecida"))))</f>
        <v>Cumple la meta establecida</v>
      </c>
      <c r="AX42" s="181">
        <v>1</v>
      </c>
      <c r="AY42" s="181">
        <v>1</v>
      </c>
      <c r="AZ42" s="107">
        <f>IF(AX42="N/A","No aplica",IF(AY42&gt;=(0),AY42/AX42))</f>
        <v>1</v>
      </c>
      <c r="BA42" s="107" t="str">
        <f>IF(AX42="N/A","No aplica",IF(AY42&gt;=((0.9999*AX42)/1),"Cumple la meta establecida",IF(AY42&gt;=((0.84999*AX42)/1),"Cumple parcialmente la meta establecida",IF(AY42&lt;((0.84999*AX42)/1),"No cumple la meta establecida"))))</f>
        <v>Cumple la meta establecida</v>
      </c>
      <c r="BB42" s="181">
        <v>1</v>
      </c>
      <c r="BC42" s="181">
        <v>1</v>
      </c>
      <c r="BD42" s="107">
        <f>IF(BB42="N/A","No aplica",IF(BC42&gt;=(0),BC42/BB42))</f>
        <v>1</v>
      </c>
      <c r="BE42" s="107" t="str">
        <f>IF(BB42="N/A","No aplica",IF(BC42&gt;=((0.9999*BB42)/1),"Cumple la meta establecida",IF(BC42&gt;=((0.84999*BB42)/1),"Cumple parcialmente la meta establecida",IF(BC42&lt;((0.84999*BB42)/1),"No cumple la meta establecida"))))</f>
        <v>Cumple la meta establecida</v>
      </c>
      <c r="BF42" s="181">
        <v>1</v>
      </c>
      <c r="BG42" s="181">
        <v>1</v>
      </c>
      <c r="BH42" s="107">
        <f>IF(BF42="N/A","No aplica",IF(BG42&gt;=(0),BG42/BF42))</f>
        <v>1</v>
      </c>
      <c r="BI42" s="107" t="str">
        <f>IF(BF42="N/A","No aplica",IF(BG42&gt;=((0.9999*BF42)/1),"Cumple la meta establecida",IF(BG42&gt;=((0.84999*BF42)/1),"Cumple parcialmente la meta establecida",IF(BG42&lt;((0.84999*BF42)/1),"No cumple la meta establecida"))))</f>
        <v>Cumple la meta establecida</v>
      </c>
      <c r="BJ42" s="181">
        <v>1</v>
      </c>
      <c r="BK42" s="181">
        <v>1</v>
      </c>
      <c r="BL42" s="107">
        <f>IF(BJ42="N/A","No aplica",IF(BK42&gt;=(0),BK42/BJ42))</f>
        <v>1</v>
      </c>
      <c r="BM42" s="107" t="str">
        <f>IF(BJ42="N/A","No aplica",IF(BK42&gt;=((0.9999*BJ42)/1),"Cumple la meta establecida",IF(BK42&gt;=((0.84999*BJ42)/1),"Cumple parcialmente la meta establecida",IF(BK42&lt;((0.84999*BJ42)/1),"No cumple la meta establecida"))))</f>
        <v>Cumple la meta establecida</v>
      </c>
      <c r="BN42" s="181">
        <v>1</v>
      </c>
      <c r="BO42" s="181">
        <v>1</v>
      </c>
      <c r="BP42" s="107">
        <f>IF(BN42="N/A","No aplica",IF(BO42&gt;=(0),BO42/BN42))</f>
        <v>1</v>
      </c>
      <c r="BQ42" s="107" t="str">
        <f>IF(BN42="N/A","No aplica",IF(BO42&gt;=((0.9999*BN42)/1),"Cumple la meta establecida",IF(BO42&gt;=((0.84999*BN42)/1),"Cumple parcialmente la meta establecida",IF(BO42&lt;((0.84999*BN42)/1),"No cumple la meta establecida"))))</f>
        <v>Cumple la meta establecida</v>
      </c>
      <c r="BR42" s="181">
        <v>1</v>
      </c>
      <c r="BS42" s="181">
        <v>1</v>
      </c>
      <c r="BT42" s="107">
        <f>IF(BR42="N/A","No aplica",IF(BS42&gt;=(0),BS42/BR42))</f>
        <v>1</v>
      </c>
      <c r="BU42" s="108" t="str">
        <f>IF(BR42="N/A","No aplica",IF(BS42&gt;=((0.9999*BR42)/1),"Cumple la meta establecida",IF(BS42&gt;=((0.84999*BR42)/1),"Cumple parcialmente la meta establecida",IF(BS42&lt;((0.84999*BR42)/1),"No cumple la meta establecida"))))</f>
        <v>Cumple la meta establecida</v>
      </c>
    </row>
    <row r="43" spans="4:73" ht="77.25" customHeight="1" x14ac:dyDescent="0.25">
      <c r="D43" s="591"/>
      <c r="E43" s="573"/>
      <c r="F43" s="347" t="s">
        <v>286</v>
      </c>
      <c r="G43" s="197">
        <v>1</v>
      </c>
      <c r="H43" s="110" t="s">
        <v>716</v>
      </c>
      <c r="I43" s="110" t="s">
        <v>921</v>
      </c>
      <c r="J43" s="123" t="s">
        <v>859</v>
      </c>
      <c r="K43" s="124" t="s">
        <v>915</v>
      </c>
      <c r="L43" s="125" t="s">
        <v>931</v>
      </c>
      <c r="M43" s="125" t="s">
        <v>916</v>
      </c>
      <c r="N43" s="110" t="s">
        <v>718</v>
      </c>
      <c r="O43" s="177"/>
      <c r="P43" s="177" t="s">
        <v>719</v>
      </c>
      <c r="Q43" s="177" t="s">
        <v>400</v>
      </c>
      <c r="R43" s="177" t="s">
        <v>699</v>
      </c>
      <c r="S43" s="177"/>
      <c r="T43" s="179" t="s">
        <v>464</v>
      </c>
      <c r="U43" s="179"/>
      <c r="V43" s="179"/>
      <c r="W43" s="179"/>
      <c r="X43" s="179"/>
      <c r="Y43" s="179"/>
      <c r="Z43" s="181">
        <v>1</v>
      </c>
      <c r="AA43" s="181">
        <v>1</v>
      </c>
      <c r="AB43" s="107">
        <f t="shared" si="24"/>
        <v>1</v>
      </c>
      <c r="AC43" s="107" t="str">
        <f t="shared" si="25"/>
        <v>Cumple la meta establecida</v>
      </c>
      <c r="AD43" s="181">
        <v>1</v>
      </c>
      <c r="AE43" s="181">
        <v>1</v>
      </c>
      <c r="AF43" s="107">
        <f t="shared" si="26"/>
        <v>1</v>
      </c>
      <c r="AG43" s="107" t="str">
        <f t="shared" si="27"/>
        <v>Cumple la meta establecida</v>
      </c>
      <c r="AH43" s="181">
        <v>1</v>
      </c>
      <c r="AI43" s="181">
        <v>1</v>
      </c>
      <c r="AJ43" s="107">
        <f t="shared" si="28"/>
        <v>1</v>
      </c>
      <c r="AK43" s="107" t="str">
        <f t="shared" si="29"/>
        <v>Cumple la meta establecida</v>
      </c>
      <c r="AL43" s="181">
        <v>1</v>
      </c>
      <c r="AM43" s="181">
        <v>1</v>
      </c>
      <c r="AN43" s="107">
        <f t="shared" si="30"/>
        <v>1</v>
      </c>
      <c r="AO43" s="107" t="str">
        <f t="shared" si="31"/>
        <v>Cumple la meta establecida</v>
      </c>
      <c r="AP43" s="181">
        <v>1</v>
      </c>
      <c r="AQ43" s="181">
        <v>1</v>
      </c>
      <c r="AR43" s="107">
        <f t="shared" si="32"/>
        <v>1</v>
      </c>
      <c r="AS43" s="107" t="str">
        <f t="shared" si="33"/>
        <v>Cumple la meta establecida</v>
      </c>
      <c r="AT43" s="181">
        <v>1</v>
      </c>
      <c r="AU43" s="181">
        <v>1</v>
      </c>
      <c r="AV43" s="107">
        <f t="shared" si="34"/>
        <v>1</v>
      </c>
      <c r="AW43" s="107" t="str">
        <f t="shared" si="35"/>
        <v>Cumple la meta establecida</v>
      </c>
      <c r="AX43" s="181">
        <v>1</v>
      </c>
      <c r="AY43" s="181">
        <v>1</v>
      </c>
      <c r="AZ43" s="107">
        <f t="shared" si="36"/>
        <v>1</v>
      </c>
      <c r="BA43" s="107" t="str">
        <f t="shared" si="37"/>
        <v>Cumple la meta establecida</v>
      </c>
      <c r="BB43" s="181">
        <v>1</v>
      </c>
      <c r="BC43" s="181">
        <v>1</v>
      </c>
      <c r="BD43" s="107">
        <f t="shared" si="38"/>
        <v>1</v>
      </c>
      <c r="BE43" s="107" t="str">
        <f t="shared" si="39"/>
        <v>Cumple la meta establecida</v>
      </c>
      <c r="BF43" s="181">
        <v>1</v>
      </c>
      <c r="BG43" s="181">
        <v>1</v>
      </c>
      <c r="BH43" s="107">
        <f t="shared" si="40"/>
        <v>1</v>
      </c>
      <c r="BI43" s="107" t="str">
        <f t="shared" si="41"/>
        <v>Cumple la meta establecida</v>
      </c>
      <c r="BJ43" s="181">
        <v>1</v>
      </c>
      <c r="BK43" s="181">
        <v>1</v>
      </c>
      <c r="BL43" s="107">
        <f t="shared" si="42"/>
        <v>1</v>
      </c>
      <c r="BM43" s="107" t="str">
        <f t="shared" si="43"/>
        <v>Cumple la meta establecida</v>
      </c>
      <c r="BN43" s="181">
        <v>1</v>
      </c>
      <c r="BO43" s="181">
        <v>1</v>
      </c>
      <c r="BP43" s="107">
        <f t="shared" si="44"/>
        <v>1</v>
      </c>
      <c r="BQ43" s="107" t="str">
        <f t="shared" si="45"/>
        <v>Cumple la meta establecida</v>
      </c>
      <c r="BR43" s="181">
        <v>1</v>
      </c>
      <c r="BS43" s="181">
        <v>1</v>
      </c>
      <c r="BT43" s="107">
        <f t="shared" si="46"/>
        <v>1</v>
      </c>
      <c r="BU43" s="108" t="str">
        <f t="shared" si="47"/>
        <v>Cumple la meta establecida</v>
      </c>
    </row>
    <row r="44" spans="4:73" ht="101.25" customHeight="1" x14ac:dyDescent="0.25">
      <c r="D44" s="591"/>
      <c r="E44" s="573"/>
      <c r="F44" s="347" t="s">
        <v>287</v>
      </c>
      <c r="G44" s="197">
        <v>1</v>
      </c>
      <c r="H44" s="110" t="s">
        <v>282</v>
      </c>
      <c r="I44" s="110" t="s">
        <v>921</v>
      </c>
      <c r="J44" s="123" t="s">
        <v>859</v>
      </c>
      <c r="K44" s="124" t="s">
        <v>915</v>
      </c>
      <c r="L44" s="125" t="s">
        <v>931</v>
      </c>
      <c r="M44" s="125" t="s">
        <v>916</v>
      </c>
      <c r="N44" s="110" t="s">
        <v>720</v>
      </c>
      <c r="O44" s="177"/>
      <c r="P44" s="177" t="s">
        <v>721</v>
      </c>
      <c r="Q44" s="177" t="s">
        <v>29</v>
      </c>
      <c r="R44" s="177" t="s">
        <v>699</v>
      </c>
      <c r="S44" s="177"/>
      <c r="T44" s="179">
        <v>1</v>
      </c>
      <c r="U44" s="179"/>
      <c r="V44" s="179"/>
      <c r="W44" s="179"/>
      <c r="X44" s="179"/>
      <c r="Y44" s="179"/>
      <c r="Z44" s="181">
        <v>1</v>
      </c>
      <c r="AA44" s="181">
        <v>1</v>
      </c>
      <c r="AB44" s="107">
        <f t="shared" si="24"/>
        <v>1</v>
      </c>
      <c r="AC44" s="107" t="str">
        <f t="shared" si="25"/>
        <v>Cumple la meta establecida</v>
      </c>
      <c r="AD44" s="181">
        <v>1</v>
      </c>
      <c r="AE44" s="181">
        <v>1</v>
      </c>
      <c r="AF44" s="107">
        <f t="shared" si="26"/>
        <v>1</v>
      </c>
      <c r="AG44" s="107" t="str">
        <f t="shared" si="27"/>
        <v>Cumple la meta establecida</v>
      </c>
      <c r="AH44" s="181">
        <v>1</v>
      </c>
      <c r="AI44" s="181">
        <v>1</v>
      </c>
      <c r="AJ44" s="107">
        <f t="shared" si="28"/>
        <v>1</v>
      </c>
      <c r="AK44" s="107" t="str">
        <f t="shared" si="29"/>
        <v>Cumple la meta establecida</v>
      </c>
      <c r="AL44" s="181">
        <v>1</v>
      </c>
      <c r="AM44" s="181">
        <v>1</v>
      </c>
      <c r="AN44" s="107">
        <f t="shared" si="30"/>
        <v>1</v>
      </c>
      <c r="AO44" s="107" t="str">
        <f t="shared" si="31"/>
        <v>Cumple la meta establecida</v>
      </c>
      <c r="AP44" s="181">
        <v>1</v>
      </c>
      <c r="AQ44" s="181">
        <v>1</v>
      </c>
      <c r="AR44" s="107">
        <f t="shared" si="32"/>
        <v>1</v>
      </c>
      <c r="AS44" s="107" t="str">
        <f t="shared" si="33"/>
        <v>Cumple la meta establecida</v>
      </c>
      <c r="AT44" s="181">
        <v>1</v>
      </c>
      <c r="AU44" s="181">
        <v>1</v>
      </c>
      <c r="AV44" s="107">
        <f t="shared" si="34"/>
        <v>1</v>
      </c>
      <c r="AW44" s="107" t="str">
        <f t="shared" si="35"/>
        <v>Cumple la meta establecida</v>
      </c>
      <c r="AX44" s="181">
        <v>1</v>
      </c>
      <c r="AY44" s="181">
        <v>1</v>
      </c>
      <c r="AZ44" s="107">
        <f t="shared" si="36"/>
        <v>1</v>
      </c>
      <c r="BA44" s="107" t="str">
        <f t="shared" si="37"/>
        <v>Cumple la meta establecida</v>
      </c>
      <c r="BB44" s="181">
        <v>1</v>
      </c>
      <c r="BC44" s="181">
        <v>1</v>
      </c>
      <c r="BD44" s="107">
        <f t="shared" si="38"/>
        <v>1</v>
      </c>
      <c r="BE44" s="107" t="str">
        <f t="shared" si="39"/>
        <v>Cumple la meta establecida</v>
      </c>
      <c r="BF44" s="181">
        <v>1</v>
      </c>
      <c r="BG44" s="181">
        <v>1</v>
      </c>
      <c r="BH44" s="107">
        <f t="shared" si="40"/>
        <v>1</v>
      </c>
      <c r="BI44" s="107" t="str">
        <f t="shared" si="41"/>
        <v>Cumple la meta establecida</v>
      </c>
      <c r="BJ44" s="181">
        <v>1</v>
      </c>
      <c r="BK44" s="181">
        <v>1</v>
      </c>
      <c r="BL44" s="107">
        <f t="shared" si="42"/>
        <v>1</v>
      </c>
      <c r="BM44" s="107" t="str">
        <f t="shared" si="43"/>
        <v>Cumple la meta establecida</v>
      </c>
      <c r="BN44" s="181">
        <v>1</v>
      </c>
      <c r="BO44" s="181">
        <v>1</v>
      </c>
      <c r="BP44" s="107">
        <f t="shared" si="44"/>
        <v>1</v>
      </c>
      <c r="BQ44" s="107" t="str">
        <f t="shared" si="45"/>
        <v>Cumple la meta establecida</v>
      </c>
      <c r="BR44" s="181">
        <v>1</v>
      </c>
      <c r="BS44" s="181">
        <v>1</v>
      </c>
      <c r="BT44" s="107">
        <f t="shared" si="46"/>
        <v>1</v>
      </c>
      <c r="BU44" s="108" t="str">
        <f t="shared" si="47"/>
        <v>Cumple la meta establecida</v>
      </c>
    </row>
    <row r="45" spans="4:73" ht="95.25" customHeight="1" x14ac:dyDescent="0.25">
      <c r="D45" s="591"/>
      <c r="E45" s="573"/>
      <c r="F45" s="347" t="s">
        <v>287</v>
      </c>
      <c r="G45" s="197">
        <v>1</v>
      </c>
      <c r="H45" s="110" t="s">
        <v>282</v>
      </c>
      <c r="I45" s="110" t="s">
        <v>921</v>
      </c>
      <c r="J45" s="123" t="s">
        <v>859</v>
      </c>
      <c r="K45" s="124" t="s">
        <v>915</v>
      </c>
      <c r="L45" s="125" t="s">
        <v>931</v>
      </c>
      <c r="M45" s="125" t="s">
        <v>916</v>
      </c>
      <c r="N45" s="110" t="s">
        <v>722</v>
      </c>
      <c r="O45" s="177"/>
      <c r="P45" s="177" t="s">
        <v>723</v>
      </c>
      <c r="Q45" s="177" t="s">
        <v>29</v>
      </c>
      <c r="R45" s="177" t="s">
        <v>699</v>
      </c>
      <c r="S45" s="177"/>
      <c r="T45" s="179">
        <v>1</v>
      </c>
      <c r="U45" s="179"/>
      <c r="V45" s="179"/>
      <c r="W45" s="179"/>
      <c r="X45" s="179"/>
      <c r="Y45" s="179"/>
      <c r="Z45" s="181">
        <v>1</v>
      </c>
      <c r="AA45" s="181">
        <v>1</v>
      </c>
      <c r="AB45" s="107">
        <f t="shared" si="24"/>
        <v>1</v>
      </c>
      <c r="AC45" s="107" t="str">
        <f t="shared" si="25"/>
        <v>Cumple la meta establecida</v>
      </c>
      <c r="AD45" s="181">
        <v>1</v>
      </c>
      <c r="AE45" s="181">
        <v>1</v>
      </c>
      <c r="AF45" s="107">
        <f t="shared" si="26"/>
        <v>1</v>
      </c>
      <c r="AG45" s="107" t="str">
        <f t="shared" si="27"/>
        <v>Cumple la meta establecida</v>
      </c>
      <c r="AH45" s="181">
        <v>1</v>
      </c>
      <c r="AI45" s="181">
        <v>1</v>
      </c>
      <c r="AJ45" s="107">
        <f t="shared" si="28"/>
        <v>1</v>
      </c>
      <c r="AK45" s="107" t="str">
        <f t="shared" si="29"/>
        <v>Cumple la meta establecida</v>
      </c>
      <c r="AL45" s="181">
        <v>1</v>
      </c>
      <c r="AM45" s="181">
        <v>1</v>
      </c>
      <c r="AN45" s="107">
        <f t="shared" si="30"/>
        <v>1</v>
      </c>
      <c r="AO45" s="107" t="str">
        <f t="shared" si="31"/>
        <v>Cumple la meta establecida</v>
      </c>
      <c r="AP45" s="181">
        <v>1</v>
      </c>
      <c r="AQ45" s="181">
        <v>1</v>
      </c>
      <c r="AR45" s="107">
        <f t="shared" si="32"/>
        <v>1</v>
      </c>
      <c r="AS45" s="107" t="str">
        <f t="shared" si="33"/>
        <v>Cumple la meta establecida</v>
      </c>
      <c r="AT45" s="181">
        <v>1</v>
      </c>
      <c r="AU45" s="181">
        <v>1</v>
      </c>
      <c r="AV45" s="107">
        <f t="shared" si="34"/>
        <v>1</v>
      </c>
      <c r="AW45" s="107" t="str">
        <f t="shared" si="35"/>
        <v>Cumple la meta establecida</v>
      </c>
      <c r="AX45" s="181">
        <v>1</v>
      </c>
      <c r="AY45" s="181">
        <v>1</v>
      </c>
      <c r="AZ45" s="107">
        <f t="shared" si="36"/>
        <v>1</v>
      </c>
      <c r="BA45" s="107" t="str">
        <f t="shared" si="37"/>
        <v>Cumple la meta establecida</v>
      </c>
      <c r="BB45" s="181">
        <v>1</v>
      </c>
      <c r="BC45" s="181">
        <v>1</v>
      </c>
      <c r="BD45" s="107">
        <f t="shared" si="38"/>
        <v>1</v>
      </c>
      <c r="BE45" s="107" t="str">
        <f t="shared" si="39"/>
        <v>Cumple la meta establecida</v>
      </c>
      <c r="BF45" s="181">
        <v>1</v>
      </c>
      <c r="BG45" s="181">
        <v>1</v>
      </c>
      <c r="BH45" s="107">
        <f t="shared" si="40"/>
        <v>1</v>
      </c>
      <c r="BI45" s="107" t="str">
        <f t="shared" si="41"/>
        <v>Cumple la meta establecida</v>
      </c>
      <c r="BJ45" s="181">
        <v>1</v>
      </c>
      <c r="BK45" s="181">
        <v>1</v>
      </c>
      <c r="BL45" s="107">
        <f t="shared" si="42"/>
        <v>1</v>
      </c>
      <c r="BM45" s="107" t="str">
        <f t="shared" si="43"/>
        <v>Cumple la meta establecida</v>
      </c>
      <c r="BN45" s="181">
        <v>1</v>
      </c>
      <c r="BO45" s="181">
        <v>1</v>
      </c>
      <c r="BP45" s="107">
        <f t="shared" si="44"/>
        <v>1</v>
      </c>
      <c r="BQ45" s="107" t="str">
        <f t="shared" si="45"/>
        <v>Cumple la meta establecida</v>
      </c>
      <c r="BR45" s="181">
        <v>1</v>
      </c>
      <c r="BS45" s="181">
        <v>1</v>
      </c>
      <c r="BT45" s="107">
        <f t="shared" si="46"/>
        <v>1</v>
      </c>
      <c r="BU45" s="108" t="str">
        <f t="shared" si="47"/>
        <v>Cumple la meta establecida</v>
      </c>
    </row>
    <row r="46" spans="4:73" ht="117.75" customHeight="1" x14ac:dyDescent="0.25">
      <c r="D46" s="591" t="s">
        <v>288</v>
      </c>
      <c r="E46" s="573" t="s">
        <v>711</v>
      </c>
      <c r="F46" s="347" t="s">
        <v>291</v>
      </c>
      <c r="G46" s="197">
        <v>1</v>
      </c>
      <c r="H46" s="110" t="s">
        <v>289</v>
      </c>
      <c r="I46" s="110" t="s">
        <v>921</v>
      </c>
      <c r="J46" s="123" t="s">
        <v>859</v>
      </c>
      <c r="K46" s="124" t="s">
        <v>915</v>
      </c>
      <c r="L46" s="125" t="s">
        <v>931</v>
      </c>
      <c r="M46" s="125" t="s">
        <v>916</v>
      </c>
      <c r="N46" s="110" t="s">
        <v>463</v>
      </c>
      <c r="O46" s="177"/>
      <c r="P46" s="177" t="s">
        <v>462</v>
      </c>
      <c r="Q46" s="177" t="s">
        <v>400</v>
      </c>
      <c r="R46" s="177" t="s">
        <v>699</v>
      </c>
      <c r="S46" s="177"/>
      <c r="T46" s="179">
        <v>0.95</v>
      </c>
      <c r="U46" s="179"/>
      <c r="V46" s="179"/>
      <c r="W46" s="179"/>
      <c r="X46" s="179"/>
      <c r="Y46" s="179"/>
      <c r="Z46" s="181">
        <v>1</v>
      </c>
      <c r="AA46" s="181">
        <v>1</v>
      </c>
      <c r="AB46" s="107">
        <f t="shared" si="24"/>
        <v>1</v>
      </c>
      <c r="AC46" s="107" t="str">
        <f t="shared" si="25"/>
        <v>Cumple la meta establecida</v>
      </c>
      <c r="AD46" s="181">
        <v>1</v>
      </c>
      <c r="AE46" s="181">
        <v>1</v>
      </c>
      <c r="AF46" s="107">
        <f t="shared" si="26"/>
        <v>1</v>
      </c>
      <c r="AG46" s="107" t="str">
        <f t="shared" si="27"/>
        <v>Cumple la meta establecida</v>
      </c>
      <c r="AH46" s="181">
        <v>1</v>
      </c>
      <c r="AI46" s="181">
        <v>1</v>
      </c>
      <c r="AJ46" s="107">
        <f t="shared" si="28"/>
        <v>1</v>
      </c>
      <c r="AK46" s="107" t="str">
        <f t="shared" si="29"/>
        <v>Cumple la meta establecida</v>
      </c>
      <c r="AL46" s="181">
        <v>1</v>
      </c>
      <c r="AM46" s="181">
        <v>1</v>
      </c>
      <c r="AN46" s="107">
        <f t="shared" si="30"/>
        <v>1</v>
      </c>
      <c r="AO46" s="107" t="str">
        <f t="shared" si="31"/>
        <v>Cumple la meta establecida</v>
      </c>
      <c r="AP46" s="181">
        <v>1</v>
      </c>
      <c r="AQ46" s="181">
        <v>1</v>
      </c>
      <c r="AR46" s="107">
        <f t="shared" si="32"/>
        <v>1</v>
      </c>
      <c r="AS46" s="107" t="str">
        <f t="shared" si="33"/>
        <v>Cumple la meta establecida</v>
      </c>
      <c r="AT46" s="181">
        <v>1</v>
      </c>
      <c r="AU46" s="181">
        <v>1</v>
      </c>
      <c r="AV46" s="107">
        <f t="shared" si="34"/>
        <v>1</v>
      </c>
      <c r="AW46" s="107" t="str">
        <f t="shared" si="35"/>
        <v>Cumple la meta establecida</v>
      </c>
      <c r="AX46" s="181">
        <v>1</v>
      </c>
      <c r="AY46" s="181">
        <v>1</v>
      </c>
      <c r="AZ46" s="107">
        <f t="shared" si="36"/>
        <v>1</v>
      </c>
      <c r="BA46" s="107" t="str">
        <f t="shared" si="37"/>
        <v>Cumple la meta establecida</v>
      </c>
      <c r="BB46" s="181">
        <v>1</v>
      </c>
      <c r="BC46" s="181">
        <v>1</v>
      </c>
      <c r="BD46" s="107">
        <f t="shared" si="38"/>
        <v>1</v>
      </c>
      <c r="BE46" s="107" t="str">
        <f t="shared" si="39"/>
        <v>Cumple la meta establecida</v>
      </c>
      <c r="BF46" s="181">
        <v>1</v>
      </c>
      <c r="BG46" s="181">
        <v>1</v>
      </c>
      <c r="BH46" s="107">
        <f t="shared" si="40"/>
        <v>1</v>
      </c>
      <c r="BI46" s="107" t="str">
        <f t="shared" si="41"/>
        <v>Cumple la meta establecida</v>
      </c>
      <c r="BJ46" s="181">
        <v>1</v>
      </c>
      <c r="BK46" s="181">
        <v>1</v>
      </c>
      <c r="BL46" s="107">
        <f t="shared" si="42"/>
        <v>1</v>
      </c>
      <c r="BM46" s="107" t="str">
        <f t="shared" si="43"/>
        <v>Cumple la meta establecida</v>
      </c>
      <c r="BN46" s="181">
        <v>1</v>
      </c>
      <c r="BO46" s="181">
        <v>1</v>
      </c>
      <c r="BP46" s="107">
        <f t="shared" si="44"/>
        <v>1</v>
      </c>
      <c r="BQ46" s="107" t="str">
        <f t="shared" si="45"/>
        <v>Cumple la meta establecida</v>
      </c>
      <c r="BR46" s="181">
        <v>1</v>
      </c>
      <c r="BS46" s="181">
        <v>1</v>
      </c>
      <c r="BT46" s="107">
        <f t="shared" si="46"/>
        <v>1</v>
      </c>
      <c r="BU46" s="108" t="str">
        <f t="shared" si="47"/>
        <v>Cumple la meta establecida</v>
      </c>
    </row>
    <row r="47" spans="4:73" ht="92.25" customHeight="1" x14ac:dyDescent="0.25">
      <c r="D47" s="591"/>
      <c r="E47" s="573"/>
      <c r="F47" s="347" t="s">
        <v>292</v>
      </c>
      <c r="G47" s="197">
        <v>1</v>
      </c>
      <c r="H47" s="110" t="s">
        <v>290</v>
      </c>
      <c r="I47" s="110" t="s">
        <v>921</v>
      </c>
      <c r="J47" s="123" t="s">
        <v>859</v>
      </c>
      <c r="K47" s="124" t="s">
        <v>915</v>
      </c>
      <c r="L47" s="125" t="s">
        <v>931</v>
      </c>
      <c r="M47" s="125" t="s">
        <v>916</v>
      </c>
      <c r="N47" s="110" t="s">
        <v>461</v>
      </c>
      <c r="O47" s="177"/>
      <c r="P47" s="177" t="s">
        <v>460</v>
      </c>
      <c r="Q47" s="177" t="s">
        <v>29</v>
      </c>
      <c r="R47" s="177" t="s">
        <v>699</v>
      </c>
      <c r="S47" s="177"/>
      <c r="T47" s="179">
        <v>0.95</v>
      </c>
      <c r="U47" s="179"/>
      <c r="V47" s="179"/>
      <c r="W47" s="179"/>
      <c r="X47" s="179"/>
      <c r="Y47" s="179"/>
      <c r="Z47" s="181">
        <v>1</v>
      </c>
      <c r="AA47" s="181">
        <v>1</v>
      </c>
      <c r="AB47" s="107">
        <f t="shared" si="24"/>
        <v>1</v>
      </c>
      <c r="AC47" s="107" t="str">
        <f t="shared" si="25"/>
        <v>Cumple la meta establecida</v>
      </c>
      <c r="AD47" s="181">
        <v>1</v>
      </c>
      <c r="AE47" s="181">
        <v>1</v>
      </c>
      <c r="AF47" s="107">
        <f t="shared" si="26"/>
        <v>1</v>
      </c>
      <c r="AG47" s="107" t="str">
        <f t="shared" si="27"/>
        <v>Cumple la meta establecida</v>
      </c>
      <c r="AH47" s="181">
        <v>1</v>
      </c>
      <c r="AI47" s="181">
        <v>1</v>
      </c>
      <c r="AJ47" s="107">
        <f t="shared" si="28"/>
        <v>1</v>
      </c>
      <c r="AK47" s="107" t="str">
        <f t="shared" si="29"/>
        <v>Cumple la meta establecida</v>
      </c>
      <c r="AL47" s="181">
        <v>1</v>
      </c>
      <c r="AM47" s="181">
        <v>1</v>
      </c>
      <c r="AN47" s="107">
        <f t="shared" si="30"/>
        <v>1</v>
      </c>
      <c r="AO47" s="107" t="str">
        <f t="shared" si="31"/>
        <v>Cumple la meta establecida</v>
      </c>
      <c r="AP47" s="181">
        <v>1</v>
      </c>
      <c r="AQ47" s="181">
        <v>1</v>
      </c>
      <c r="AR47" s="107">
        <f t="shared" si="32"/>
        <v>1</v>
      </c>
      <c r="AS47" s="107" t="str">
        <f t="shared" si="33"/>
        <v>Cumple la meta establecida</v>
      </c>
      <c r="AT47" s="181">
        <v>1</v>
      </c>
      <c r="AU47" s="181">
        <v>1</v>
      </c>
      <c r="AV47" s="107">
        <f t="shared" si="34"/>
        <v>1</v>
      </c>
      <c r="AW47" s="107" t="str">
        <f t="shared" si="35"/>
        <v>Cumple la meta establecida</v>
      </c>
      <c r="AX47" s="181">
        <v>1</v>
      </c>
      <c r="AY47" s="181">
        <v>1</v>
      </c>
      <c r="AZ47" s="107">
        <f t="shared" si="36"/>
        <v>1</v>
      </c>
      <c r="BA47" s="107" t="str">
        <f t="shared" si="37"/>
        <v>Cumple la meta establecida</v>
      </c>
      <c r="BB47" s="181">
        <v>1</v>
      </c>
      <c r="BC47" s="181">
        <v>1</v>
      </c>
      <c r="BD47" s="107">
        <f t="shared" si="38"/>
        <v>1</v>
      </c>
      <c r="BE47" s="107" t="str">
        <f t="shared" si="39"/>
        <v>Cumple la meta establecida</v>
      </c>
      <c r="BF47" s="181">
        <v>1</v>
      </c>
      <c r="BG47" s="181">
        <v>1</v>
      </c>
      <c r="BH47" s="107">
        <f t="shared" si="40"/>
        <v>1</v>
      </c>
      <c r="BI47" s="107" t="str">
        <f t="shared" si="41"/>
        <v>Cumple la meta establecida</v>
      </c>
      <c r="BJ47" s="181">
        <v>1</v>
      </c>
      <c r="BK47" s="181">
        <v>1</v>
      </c>
      <c r="BL47" s="107">
        <f t="shared" si="42"/>
        <v>1</v>
      </c>
      <c r="BM47" s="107" t="str">
        <f t="shared" si="43"/>
        <v>Cumple la meta establecida</v>
      </c>
      <c r="BN47" s="181">
        <v>1</v>
      </c>
      <c r="BO47" s="181">
        <v>1</v>
      </c>
      <c r="BP47" s="107">
        <f t="shared" si="44"/>
        <v>1</v>
      </c>
      <c r="BQ47" s="107" t="str">
        <f t="shared" si="45"/>
        <v>Cumple la meta establecida</v>
      </c>
      <c r="BR47" s="181">
        <v>1</v>
      </c>
      <c r="BS47" s="181">
        <v>1</v>
      </c>
      <c r="BT47" s="107">
        <f t="shared" si="46"/>
        <v>1</v>
      </c>
      <c r="BU47" s="108" t="str">
        <f t="shared" si="47"/>
        <v>Cumple la meta establecida</v>
      </c>
    </row>
    <row r="48" spans="4:73" ht="92.25" customHeight="1" x14ac:dyDescent="0.25">
      <c r="D48" s="591" t="s">
        <v>293</v>
      </c>
      <c r="E48" s="573" t="s">
        <v>712</v>
      </c>
      <c r="F48" s="347" t="s">
        <v>335</v>
      </c>
      <c r="G48" s="197">
        <v>2</v>
      </c>
      <c r="H48" s="110" t="s">
        <v>332</v>
      </c>
      <c r="I48" s="110" t="s">
        <v>921</v>
      </c>
      <c r="J48" s="123" t="s">
        <v>859</v>
      </c>
      <c r="K48" s="124" t="s">
        <v>915</v>
      </c>
      <c r="L48" s="125" t="s">
        <v>931</v>
      </c>
      <c r="M48" s="125" t="s">
        <v>916</v>
      </c>
      <c r="N48" s="110" t="s">
        <v>459</v>
      </c>
      <c r="O48" s="177"/>
      <c r="P48" s="177" t="s">
        <v>456</v>
      </c>
      <c r="Q48" s="177" t="s">
        <v>29</v>
      </c>
      <c r="R48" s="177" t="s">
        <v>699</v>
      </c>
      <c r="S48" s="177"/>
      <c r="T48" s="179">
        <v>0.95</v>
      </c>
      <c r="U48" s="179"/>
      <c r="V48" s="179"/>
      <c r="W48" s="179"/>
      <c r="X48" s="179"/>
      <c r="Y48" s="179"/>
      <c r="Z48" s="181">
        <v>1</v>
      </c>
      <c r="AA48" s="181">
        <v>1</v>
      </c>
      <c r="AB48" s="107">
        <f t="shared" si="24"/>
        <v>1</v>
      </c>
      <c r="AC48" s="107" t="str">
        <f t="shared" si="25"/>
        <v>Cumple la meta establecida</v>
      </c>
      <c r="AD48" s="181">
        <v>1</v>
      </c>
      <c r="AE48" s="181">
        <v>1</v>
      </c>
      <c r="AF48" s="107">
        <f t="shared" si="26"/>
        <v>1</v>
      </c>
      <c r="AG48" s="107" t="str">
        <f t="shared" si="27"/>
        <v>Cumple la meta establecida</v>
      </c>
      <c r="AH48" s="181">
        <v>1</v>
      </c>
      <c r="AI48" s="181">
        <v>1</v>
      </c>
      <c r="AJ48" s="107">
        <f t="shared" si="28"/>
        <v>1</v>
      </c>
      <c r="AK48" s="107" t="str">
        <f t="shared" si="29"/>
        <v>Cumple la meta establecida</v>
      </c>
      <c r="AL48" s="181">
        <v>1</v>
      </c>
      <c r="AM48" s="181">
        <v>1</v>
      </c>
      <c r="AN48" s="107">
        <f t="shared" si="30"/>
        <v>1</v>
      </c>
      <c r="AO48" s="107" t="str">
        <f t="shared" si="31"/>
        <v>Cumple la meta establecida</v>
      </c>
      <c r="AP48" s="181">
        <v>1</v>
      </c>
      <c r="AQ48" s="181">
        <v>1</v>
      </c>
      <c r="AR48" s="107">
        <f t="shared" si="32"/>
        <v>1</v>
      </c>
      <c r="AS48" s="107" t="str">
        <f t="shared" si="33"/>
        <v>Cumple la meta establecida</v>
      </c>
      <c r="AT48" s="181">
        <v>1</v>
      </c>
      <c r="AU48" s="181">
        <v>1</v>
      </c>
      <c r="AV48" s="107">
        <f t="shared" si="34"/>
        <v>1</v>
      </c>
      <c r="AW48" s="107" t="str">
        <f t="shared" si="35"/>
        <v>Cumple la meta establecida</v>
      </c>
      <c r="AX48" s="181">
        <v>1</v>
      </c>
      <c r="AY48" s="181">
        <v>1</v>
      </c>
      <c r="AZ48" s="107">
        <f t="shared" si="36"/>
        <v>1</v>
      </c>
      <c r="BA48" s="107" t="str">
        <f t="shared" si="37"/>
        <v>Cumple la meta establecida</v>
      </c>
      <c r="BB48" s="181">
        <v>1</v>
      </c>
      <c r="BC48" s="181">
        <v>1</v>
      </c>
      <c r="BD48" s="107">
        <f t="shared" si="38"/>
        <v>1</v>
      </c>
      <c r="BE48" s="107" t="str">
        <f t="shared" si="39"/>
        <v>Cumple la meta establecida</v>
      </c>
      <c r="BF48" s="181">
        <v>1</v>
      </c>
      <c r="BG48" s="181">
        <v>1</v>
      </c>
      <c r="BH48" s="107">
        <f t="shared" si="40"/>
        <v>1</v>
      </c>
      <c r="BI48" s="107" t="str">
        <f t="shared" si="41"/>
        <v>Cumple la meta establecida</v>
      </c>
      <c r="BJ48" s="181">
        <v>1</v>
      </c>
      <c r="BK48" s="181">
        <v>1</v>
      </c>
      <c r="BL48" s="107">
        <f t="shared" si="42"/>
        <v>1</v>
      </c>
      <c r="BM48" s="107" t="str">
        <f t="shared" si="43"/>
        <v>Cumple la meta establecida</v>
      </c>
      <c r="BN48" s="181">
        <v>1</v>
      </c>
      <c r="BO48" s="181">
        <v>1</v>
      </c>
      <c r="BP48" s="107">
        <f t="shared" si="44"/>
        <v>1</v>
      </c>
      <c r="BQ48" s="107" t="str">
        <f t="shared" si="45"/>
        <v>Cumple la meta establecida</v>
      </c>
      <c r="BR48" s="181">
        <v>1</v>
      </c>
      <c r="BS48" s="181">
        <v>1</v>
      </c>
      <c r="BT48" s="107">
        <f t="shared" si="46"/>
        <v>1</v>
      </c>
      <c r="BU48" s="108" t="str">
        <f t="shared" si="47"/>
        <v>Cumple la meta establecida</v>
      </c>
    </row>
    <row r="49" spans="4:73" ht="92.25" customHeight="1" x14ac:dyDescent="0.25">
      <c r="D49" s="591"/>
      <c r="E49" s="573"/>
      <c r="F49" s="347" t="s">
        <v>335</v>
      </c>
      <c r="G49" s="197">
        <v>2</v>
      </c>
      <c r="H49" s="178" t="s">
        <v>332</v>
      </c>
      <c r="I49" s="178" t="s">
        <v>921</v>
      </c>
      <c r="J49" s="123" t="s">
        <v>859</v>
      </c>
      <c r="K49" s="124" t="s">
        <v>915</v>
      </c>
      <c r="L49" s="125" t="s">
        <v>931</v>
      </c>
      <c r="M49" s="125" t="s">
        <v>916</v>
      </c>
      <c r="N49" s="177" t="s">
        <v>725</v>
      </c>
      <c r="O49" s="177"/>
      <c r="P49" s="177" t="s">
        <v>457</v>
      </c>
      <c r="Q49" s="177" t="s">
        <v>29</v>
      </c>
      <c r="R49" s="177" t="s">
        <v>699</v>
      </c>
      <c r="S49" s="177"/>
      <c r="T49" s="179">
        <v>0.95</v>
      </c>
      <c r="U49" s="179"/>
      <c r="V49" s="179"/>
      <c r="W49" s="179"/>
      <c r="X49" s="179"/>
      <c r="Y49" s="179"/>
      <c r="Z49" s="181">
        <v>1</v>
      </c>
      <c r="AA49" s="181">
        <v>1</v>
      </c>
      <c r="AB49" s="107">
        <f t="shared" si="24"/>
        <v>1</v>
      </c>
      <c r="AC49" s="107" t="str">
        <f t="shared" si="25"/>
        <v>Cumple la meta establecida</v>
      </c>
      <c r="AD49" s="181">
        <v>1</v>
      </c>
      <c r="AE49" s="181">
        <v>1</v>
      </c>
      <c r="AF49" s="107">
        <f t="shared" si="26"/>
        <v>1</v>
      </c>
      <c r="AG49" s="107" t="str">
        <f t="shared" si="27"/>
        <v>Cumple la meta establecida</v>
      </c>
      <c r="AH49" s="181">
        <v>1</v>
      </c>
      <c r="AI49" s="181">
        <v>1</v>
      </c>
      <c r="AJ49" s="107">
        <f t="shared" si="28"/>
        <v>1</v>
      </c>
      <c r="AK49" s="107" t="str">
        <f t="shared" si="29"/>
        <v>Cumple la meta establecida</v>
      </c>
      <c r="AL49" s="181">
        <v>1</v>
      </c>
      <c r="AM49" s="181">
        <v>1</v>
      </c>
      <c r="AN49" s="107">
        <f t="shared" si="30"/>
        <v>1</v>
      </c>
      <c r="AO49" s="107" t="str">
        <f t="shared" si="31"/>
        <v>Cumple la meta establecida</v>
      </c>
      <c r="AP49" s="181">
        <v>1</v>
      </c>
      <c r="AQ49" s="181">
        <v>1</v>
      </c>
      <c r="AR49" s="107">
        <f t="shared" si="32"/>
        <v>1</v>
      </c>
      <c r="AS49" s="107" t="str">
        <f t="shared" si="33"/>
        <v>Cumple la meta establecida</v>
      </c>
      <c r="AT49" s="181">
        <v>1</v>
      </c>
      <c r="AU49" s="181">
        <v>1</v>
      </c>
      <c r="AV49" s="107">
        <f t="shared" si="34"/>
        <v>1</v>
      </c>
      <c r="AW49" s="107" t="str">
        <f t="shared" si="35"/>
        <v>Cumple la meta establecida</v>
      </c>
      <c r="AX49" s="181">
        <v>1</v>
      </c>
      <c r="AY49" s="181">
        <v>1</v>
      </c>
      <c r="AZ49" s="107">
        <f t="shared" si="36"/>
        <v>1</v>
      </c>
      <c r="BA49" s="107" t="str">
        <f t="shared" si="37"/>
        <v>Cumple la meta establecida</v>
      </c>
      <c r="BB49" s="181">
        <v>1</v>
      </c>
      <c r="BC49" s="181">
        <v>1</v>
      </c>
      <c r="BD49" s="107">
        <f t="shared" si="38"/>
        <v>1</v>
      </c>
      <c r="BE49" s="107" t="str">
        <f t="shared" si="39"/>
        <v>Cumple la meta establecida</v>
      </c>
      <c r="BF49" s="181">
        <v>1</v>
      </c>
      <c r="BG49" s="181">
        <v>1</v>
      </c>
      <c r="BH49" s="107">
        <f t="shared" si="40"/>
        <v>1</v>
      </c>
      <c r="BI49" s="107" t="str">
        <f t="shared" si="41"/>
        <v>Cumple la meta establecida</v>
      </c>
      <c r="BJ49" s="181">
        <v>1</v>
      </c>
      <c r="BK49" s="181">
        <v>1</v>
      </c>
      <c r="BL49" s="107">
        <f t="shared" si="42"/>
        <v>1</v>
      </c>
      <c r="BM49" s="107" t="str">
        <f t="shared" si="43"/>
        <v>Cumple la meta establecida</v>
      </c>
      <c r="BN49" s="181">
        <v>1</v>
      </c>
      <c r="BO49" s="181">
        <v>1</v>
      </c>
      <c r="BP49" s="107">
        <f t="shared" si="44"/>
        <v>1</v>
      </c>
      <c r="BQ49" s="107" t="str">
        <f t="shared" si="45"/>
        <v>Cumple la meta establecida</v>
      </c>
      <c r="BR49" s="181">
        <v>1</v>
      </c>
      <c r="BS49" s="181">
        <v>1</v>
      </c>
      <c r="BT49" s="107">
        <f t="shared" si="46"/>
        <v>1</v>
      </c>
      <c r="BU49" s="108" t="str">
        <f t="shared" si="47"/>
        <v>Cumple la meta establecida</v>
      </c>
    </row>
    <row r="50" spans="4:73" ht="105" customHeight="1" x14ac:dyDescent="0.25">
      <c r="D50" s="591"/>
      <c r="E50" s="573"/>
      <c r="F50" s="347" t="s">
        <v>335</v>
      </c>
      <c r="G50" s="197">
        <v>2</v>
      </c>
      <c r="H50" s="178" t="s">
        <v>332</v>
      </c>
      <c r="I50" s="178" t="s">
        <v>921</v>
      </c>
      <c r="J50" s="123" t="s">
        <v>859</v>
      </c>
      <c r="K50" s="124" t="s">
        <v>915</v>
      </c>
      <c r="L50" s="125" t="s">
        <v>931</v>
      </c>
      <c r="M50" s="125" t="s">
        <v>916</v>
      </c>
      <c r="N50" s="177" t="s">
        <v>724</v>
      </c>
      <c r="O50" s="177"/>
      <c r="P50" s="177" t="s">
        <v>458</v>
      </c>
      <c r="Q50" s="177" t="s">
        <v>29</v>
      </c>
      <c r="R50" s="177" t="s">
        <v>699</v>
      </c>
      <c r="S50" s="177"/>
      <c r="T50" s="179">
        <v>0.95</v>
      </c>
      <c r="U50" s="179"/>
      <c r="V50" s="179"/>
      <c r="W50" s="179"/>
      <c r="X50" s="179"/>
      <c r="Y50" s="179"/>
      <c r="Z50" s="181">
        <v>1</v>
      </c>
      <c r="AA50" s="181">
        <v>1</v>
      </c>
      <c r="AB50" s="107">
        <f t="shared" si="24"/>
        <v>1</v>
      </c>
      <c r="AC50" s="107" t="str">
        <f t="shared" si="25"/>
        <v>Cumple la meta establecida</v>
      </c>
      <c r="AD50" s="181">
        <v>1</v>
      </c>
      <c r="AE50" s="181">
        <v>1</v>
      </c>
      <c r="AF50" s="107">
        <f t="shared" si="26"/>
        <v>1</v>
      </c>
      <c r="AG50" s="107" t="str">
        <f t="shared" si="27"/>
        <v>Cumple la meta establecida</v>
      </c>
      <c r="AH50" s="181">
        <v>1</v>
      </c>
      <c r="AI50" s="181">
        <v>1</v>
      </c>
      <c r="AJ50" s="107">
        <f t="shared" si="28"/>
        <v>1</v>
      </c>
      <c r="AK50" s="107" t="str">
        <f t="shared" si="29"/>
        <v>Cumple la meta establecida</v>
      </c>
      <c r="AL50" s="181">
        <v>1</v>
      </c>
      <c r="AM50" s="181">
        <v>1</v>
      </c>
      <c r="AN50" s="107">
        <f t="shared" si="30"/>
        <v>1</v>
      </c>
      <c r="AO50" s="107" t="str">
        <f t="shared" si="31"/>
        <v>Cumple la meta establecida</v>
      </c>
      <c r="AP50" s="181">
        <v>1</v>
      </c>
      <c r="AQ50" s="181">
        <v>1</v>
      </c>
      <c r="AR50" s="107">
        <f t="shared" si="32"/>
        <v>1</v>
      </c>
      <c r="AS50" s="107" t="str">
        <f t="shared" si="33"/>
        <v>Cumple la meta establecida</v>
      </c>
      <c r="AT50" s="181">
        <v>1</v>
      </c>
      <c r="AU50" s="181">
        <v>1</v>
      </c>
      <c r="AV50" s="107">
        <f t="shared" si="34"/>
        <v>1</v>
      </c>
      <c r="AW50" s="107" t="str">
        <f t="shared" si="35"/>
        <v>Cumple la meta establecida</v>
      </c>
      <c r="AX50" s="181">
        <v>1</v>
      </c>
      <c r="AY50" s="181">
        <v>1</v>
      </c>
      <c r="AZ50" s="107">
        <f t="shared" si="36"/>
        <v>1</v>
      </c>
      <c r="BA50" s="107" t="str">
        <f t="shared" si="37"/>
        <v>Cumple la meta establecida</v>
      </c>
      <c r="BB50" s="181">
        <v>1</v>
      </c>
      <c r="BC50" s="181">
        <v>1</v>
      </c>
      <c r="BD50" s="107">
        <f t="shared" si="38"/>
        <v>1</v>
      </c>
      <c r="BE50" s="107" t="str">
        <f t="shared" si="39"/>
        <v>Cumple la meta establecida</v>
      </c>
      <c r="BF50" s="181">
        <v>1</v>
      </c>
      <c r="BG50" s="181">
        <v>1</v>
      </c>
      <c r="BH50" s="107">
        <f t="shared" si="40"/>
        <v>1</v>
      </c>
      <c r="BI50" s="107" t="str">
        <f t="shared" si="41"/>
        <v>Cumple la meta establecida</v>
      </c>
      <c r="BJ50" s="181">
        <v>1</v>
      </c>
      <c r="BK50" s="181">
        <v>1</v>
      </c>
      <c r="BL50" s="107">
        <f t="shared" si="42"/>
        <v>1</v>
      </c>
      <c r="BM50" s="107" t="str">
        <f t="shared" si="43"/>
        <v>Cumple la meta establecida</v>
      </c>
      <c r="BN50" s="181">
        <v>1</v>
      </c>
      <c r="BO50" s="181">
        <v>1</v>
      </c>
      <c r="BP50" s="107">
        <f t="shared" si="44"/>
        <v>1</v>
      </c>
      <c r="BQ50" s="107" t="str">
        <f t="shared" si="45"/>
        <v>Cumple la meta establecida</v>
      </c>
      <c r="BR50" s="181">
        <v>1</v>
      </c>
      <c r="BS50" s="181">
        <v>1</v>
      </c>
      <c r="BT50" s="107">
        <f t="shared" si="46"/>
        <v>1</v>
      </c>
      <c r="BU50" s="108" t="str">
        <f t="shared" si="47"/>
        <v>Cumple la meta establecida</v>
      </c>
    </row>
    <row r="51" spans="4:73" ht="87" customHeight="1" x14ac:dyDescent="0.25">
      <c r="D51" s="591"/>
      <c r="E51" s="573"/>
      <c r="F51" s="347" t="s">
        <v>336</v>
      </c>
      <c r="G51" s="197">
        <v>2</v>
      </c>
      <c r="H51" s="178" t="s">
        <v>333</v>
      </c>
      <c r="I51" s="178" t="s">
        <v>921</v>
      </c>
      <c r="J51" s="123" t="s">
        <v>859</v>
      </c>
      <c r="K51" s="124" t="s">
        <v>915</v>
      </c>
      <c r="L51" s="125" t="s">
        <v>931</v>
      </c>
      <c r="M51" s="125" t="s">
        <v>916</v>
      </c>
      <c r="N51" s="177" t="s">
        <v>843</v>
      </c>
      <c r="O51" s="177"/>
      <c r="P51" s="177" t="s">
        <v>844</v>
      </c>
      <c r="Q51" s="177" t="s">
        <v>29</v>
      </c>
      <c r="R51" s="177" t="s">
        <v>699</v>
      </c>
      <c r="S51" s="177"/>
      <c r="T51" s="179">
        <v>0.95</v>
      </c>
      <c r="U51" s="179"/>
      <c r="V51" s="179"/>
      <c r="W51" s="179"/>
      <c r="X51" s="179"/>
      <c r="Y51" s="179"/>
      <c r="Z51" s="181">
        <v>1</v>
      </c>
      <c r="AA51" s="181">
        <v>1</v>
      </c>
      <c r="AB51" s="107">
        <f t="shared" si="24"/>
        <v>1</v>
      </c>
      <c r="AC51" s="107" t="str">
        <f t="shared" si="25"/>
        <v>Cumple la meta establecida</v>
      </c>
      <c r="AD51" s="181">
        <v>1</v>
      </c>
      <c r="AE51" s="181">
        <v>1</v>
      </c>
      <c r="AF51" s="107">
        <f t="shared" si="26"/>
        <v>1</v>
      </c>
      <c r="AG51" s="107" t="str">
        <f t="shared" si="27"/>
        <v>Cumple la meta establecida</v>
      </c>
      <c r="AH51" s="181">
        <v>1</v>
      </c>
      <c r="AI51" s="181">
        <v>1</v>
      </c>
      <c r="AJ51" s="107">
        <f t="shared" si="28"/>
        <v>1</v>
      </c>
      <c r="AK51" s="107" t="str">
        <f t="shared" si="29"/>
        <v>Cumple la meta establecida</v>
      </c>
      <c r="AL51" s="181">
        <v>1</v>
      </c>
      <c r="AM51" s="181">
        <v>1</v>
      </c>
      <c r="AN51" s="107">
        <f t="shared" si="30"/>
        <v>1</v>
      </c>
      <c r="AO51" s="107" t="str">
        <f t="shared" si="31"/>
        <v>Cumple la meta establecida</v>
      </c>
      <c r="AP51" s="181">
        <v>1</v>
      </c>
      <c r="AQ51" s="181">
        <v>1</v>
      </c>
      <c r="AR51" s="107">
        <f t="shared" si="32"/>
        <v>1</v>
      </c>
      <c r="AS51" s="107" t="str">
        <f t="shared" si="33"/>
        <v>Cumple la meta establecida</v>
      </c>
      <c r="AT51" s="181">
        <v>1</v>
      </c>
      <c r="AU51" s="181">
        <v>1</v>
      </c>
      <c r="AV51" s="107">
        <f t="shared" si="34"/>
        <v>1</v>
      </c>
      <c r="AW51" s="107" t="str">
        <f t="shared" si="35"/>
        <v>Cumple la meta establecida</v>
      </c>
      <c r="AX51" s="181">
        <v>1</v>
      </c>
      <c r="AY51" s="181">
        <v>1</v>
      </c>
      <c r="AZ51" s="107">
        <f t="shared" si="36"/>
        <v>1</v>
      </c>
      <c r="BA51" s="107" t="str">
        <f t="shared" si="37"/>
        <v>Cumple la meta establecida</v>
      </c>
      <c r="BB51" s="181">
        <v>1</v>
      </c>
      <c r="BC51" s="181">
        <v>1</v>
      </c>
      <c r="BD51" s="107">
        <f t="shared" si="38"/>
        <v>1</v>
      </c>
      <c r="BE51" s="107" t="str">
        <f t="shared" si="39"/>
        <v>Cumple la meta establecida</v>
      </c>
      <c r="BF51" s="181">
        <v>1</v>
      </c>
      <c r="BG51" s="181">
        <v>1</v>
      </c>
      <c r="BH51" s="107">
        <f t="shared" si="40"/>
        <v>1</v>
      </c>
      <c r="BI51" s="107" t="str">
        <f t="shared" si="41"/>
        <v>Cumple la meta establecida</v>
      </c>
      <c r="BJ51" s="181">
        <v>1</v>
      </c>
      <c r="BK51" s="181">
        <v>1</v>
      </c>
      <c r="BL51" s="107">
        <f t="shared" si="42"/>
        <v>1</v>
      </c>
      <c r="BM51" s="107" t="str">
        <f t="shared" si="43"/>
        <v>Cumple la meta establecida</v>
      </c>
      <c r="BN51" s="181">
        <v>1</v>
      </c>
      <c r="BO51" s="181">
        <v>1</v>
      </c>
      <c r="BP51" s="107">
        <f t="shared" si="44"/>
        <v>1</v>
      </c>
      <c r="BQ51" s="107" t="str">
        <f t="shared" si="45"/>
        <v>Cumple la meta establecida</v>
      </c>
      <c r="BR51" s="181">
        <v>1</v>
      </c>
      <c r="BS51" s="181">
        <v>1</v>
      </c>
      <c r="BT51" s="107">
        <f t="shared" si="46"/>
        <v>1</v>
      </c>
      <c r="BU51" s="108" t="str">
        <f t="shared" si="47"/>
        <v>Cumple la meta establecida</v>
      </c>
    </row>
    <row r="52" spans="4:73" ht="33" x14ac:dyDescent="0.25">
      <c r="D52" s="591"/>
      <c r="E52" s="573"/>
      <c r="F52" s="347" t="s">
        <v>337</v>
      </c>
      <c r="G52" s="197">
        <v>1.1000000000000001</v>
      </c>
      <c r="H52" s="178" t="s">
        <v>713</v>
      </c>
      <c r="I52" s="178"/>
      <c r="J52" s="178"/>
      <c r="K52" s="178"/>
      <c r="L52" s="178"/>
      <c r="M52" s="178"/>
      <c r="N52" s="605"/>
      <c r="O52" s="605"/>
      <c r="P52" s="605"/>
      <c r="Q52" s="605"/>
      <c r="R52" s="605"/>
      <c r="S52" s="605"/>
      <c r="T52" s="605"/>
      <c r="U52" s="605"/>
      <c r="V52" s="605"/>
      <c r="W52" s="605"/>
      <c r="X52" s="605"/>
      <c r="Y52" s="605"/>
      <c r="Z52" s="605"/>
      <c r="AA52" s="605"/>
      <c r="AB52" s="605"/>
      <c r="AC52" s="605"/>
      <c r="AD52" s="605"/>
      <c r="AE52" s="605"/>
      <c r="AF52" s="605"/>
      <c r="AG52" s="605"/>
      <c r="AH52" s="605"/>
      <c r="AI52" s="605"/>
      <c r="AJ52" s="605"/>
      <c r="AK52" s="605"/>
      <c r="AL52" s="605"/>
      <c r="AM52" s="605"/>
      <c r="AN52" s="605"/>
      <c r="AO52" s="605"/>
      <c r="AP52" s="605"/>
      <c r="AQ52" s="605"/>
      <c r="AR52" s="605"/>
      <c r="AS52" s="605"/>
      <c r="AT52" s="605"/>
      <c r="AU52" s="605"/>
      <c r="AV52" s="605"/>
      <c r="AW52" s="605"/>
      <c r="AX52" s="605"/>
      <c r="AY52" s="605"/>
      <c r="AZ52" s="605"/>
      <c r="BA52" s="605"/>
      <c r="BB52" s="605"/>
      <c r="BC52" s="605"/>
      <c r="BD52" s="605"/>
      <c r="BE52" s="605"/>
      <c r="BF52" s="605"/>
      <c r="BG52" s="605"/>
      <c r="BH52" s="605"/>
      <c r="BI52" s="605"/>
      <c r="BJ52" s="605"/>
      <c r="BK52" s="605"/>
      <c r="BL52" s="605"/>
      <c r="BM52" s="605"/>
      <c r="BN52" s="605"/>
      <c r="BO52" s="605"/>
      <c r="BP52" s="605"/>
      <c r="BQ52" s="605"/>
      <c r="BR52" s="605"/>
      <c r="BS52" s="605"/>
      <c r="BT52" s="605"/>
      <c r="BU52" s="606"/>
    </row>
    <row r="53" spans="4:73" ht="33" x14ac:dyDescent="0.25">
      <c r="D53" s="591"/>
      <c r="E53" s="573"/>
      <c r="F53" s="347" t="s">
        <v>338</v>
      </c>
      <c r="G53" s="197">
        <v>1.1000000000000001</v>
      </c>
      <c r="H53" s="178" t="s">
        <v>334</v>
      </c>
      <c r="I53" s="178"/>
      <c r="J53" s="178"/>
      <c r="K53" s="178"/>
      <c r="L53" s="178"/>
      <c r="M53" s="178"/>
      <c r="N53" s="605"/>
      <c r="O53" s="605"/>
      <c r="P53" s="605"/>
      <c r="Q53" s="605"/>
      <c r="R53" s="605"/>
      <c r="S53" s="605"/>
      <c r="T53" s="605"/>
      <c r="U53" s="605"/>
      <c r="V53" s="605"/>
      <c r="W53" s="605"/>
      <c r="X53" s="605"/>
      <c r="Y53" s="605"/>
      <c r="Z53" s="605"/>
      <c r="AA53" s="605"/>
      <c r="AB53" s="605"/>
      <c r="AC53" s="605"/>
      <c r="AD53" s="605"/>
      <c r="AE53" s="605"/>
      <c r="AF53" s="605"/>
      <c r="AG53" s="605"/>
      <c r="AH53" s="605"/>
      <c r="AI53" s="605"/>
      <c r="AJ53" s="605"/>
      <c r="AK53" s="605"/>
      <c r="AL53" s="605"/>
      <c r="AM53" s="605"/>
      <c r="AN53" s="605"/>
      <c r="AO53" s="605"/>
      <c r="AP53" s="605"/>
      <c r="AQ53" s="605"/>
      <c r="AR53" s="605"/>
      <c r="AS53" s="605"/>
      <c r="AT53" s="605"/>
      <c r="AU53" s="605"/>
      <c r="AV53" s="605"/>
      <c r="AW53" s="605"/>
      <c r="AX53" s="605"/>
      <c r="AY53" s="605"/>
      <c r="AZ53" s="605"/>
      <c r="BA53" s="605"/>
      <c r="BB53" s="605"/>
      <c r="BC53" s="605"/>
      <c r="BD53" s="605"/>
      <c r="BE53" s="605"/>
      <c r="BF53" s="605"/>
      <c r="BG53" s="605"/>
      <c r="BH53" s="605"/>
      <c r="BI53" s="605"/>
      <c r="BJ53" s="605"/>
      <c r="BK53" s="605"/>
      <c r="BL53" s="605"/>
      <c r="BM53" s="605"/>
      <c r="BN53" s="605"/>
      <c r="BO53" s="605"/>
      <c r="BP53" s="605"/>
      <c r="BQ53" s="605"/>
      <c r="BR53" s="605"/>
      <c r="BS53" s="605"/>
      <c r="BT53" s="605"/>
      <c r="BU53" s="606"/>
    </row>
    <row r="54" spans="4:73" ht="117" customHeight="1" x14ac:dyDescent="0.25">
      <c r="D54" s="591" t="s">
        <v>331</v>
      </c>
      <c r="E54" s="573" t="s">
        <v>728</v>
      </c>
      <c r="F54" s="347" t="s">
        <v>296</v>
      </c>
      <c r="G54" s="197">
        <v>1</v>
      </c>
      <c r="H54" s="178" t="s">
        <v>294</v>
      </c>
      <c r="I54" s="178" t="s">
        <v>921</v>
      </c>
      <c r="J54" s="116" t="s">
        <v>905</v>
      </c>
      <c r="K54" s="117" t="s">
        <v>914</v>
      </c>
      <c r="L54" s="117" t="s">
        <v>929</v>
      </c>
      <c r="M54" s="111" t="s">
        <v>903</v>
      </c>
      <c r="N54" s="177" t="s">
        <v>726</v>
      </c>
      <c r="O54" s="177"/>
      <c r="P54" s="177" t="s">
        <v>455</v>
      </c>
      <c r="Q54" s="177" t="s">
        <v>360</v>
      </c>
      <c r="R54" s="177" t="s">
        <v>699</v>
      </c>
      <c r="S54" s="177"/>
      <c r="T54" s="179">
        <v>1</v>
      </c>
      <c r="U54" s="179"/>
      <c r="V54" s="179"/>
      <c r="W54" s="179"/>
      <c r="X54" s="179"/>
      <c r="Y54" s="179"/>
      <c r="Z54" s="181">
        <v>1</v>
      </c>
      <c r="AA54" s="181">
        <v>1</v>
      </c>
      <c r="AB54" s="107">
        <f>IF(Z54="N/A","No aplica",IF(AA54&gt;=(0),AA54/Z54))</f>
        <v>1</v>
      </c>
      <c r="AC54" s="107" t="str">
        <f>IF(Z54="N/A","No aplica",IF(AA54&gt;=((0.9999*Z54)/1),"Cumple la meta establecida",IF(AA54&gt;=((0.84999*Z54)/1),"Cumple parcialmente la meta establecida",IF(AA54&lt;((0.84999*Z54)/1),"No cumple la meta establecida"))))</f>
        <v>Cumple la meta establecida</v>
      </c>
      <c r="AD54" s="181">
        <v>1</v>
      </c>
      <c r="AE54" s="181">
        <v>1</v>
      </c>
      <c r="AF54" s="107">
        <f>IF(AD54="N/A","No aplica",IF(AE54&gt;=(0),AE54/AD54))</f>
        <v>1</v>
      </c>
      <c r="AG54" s="107" t="str">
        <f>IF(AD54="N/A","No aplica",IF(AE54&gt;=((0.9999*AD54)/1),"Cumple la meta establecida",IF(AE54&gt;=((0.84999*AD54)/1),"Cumple parcialmente la meta establecida",IF(AE54&lt;((0.84999*AD54)/1),"No cumple la meta establecida"))))</f>
        <v>Cumple la meta establecida</v>
      </c>
      <c r="AH54" s="181">
        <v>1</v>
      </c>
      <c r="AI54" s="181">
        <v>1</v>
      </c>
      <c r="AJ54" s="107">
        <f>IF(AH54="N/A","No aplica",IF(AI54&gt;=(0),AI54/AH54))</f>
        <v>1</v>
      </c>
      <c r="AK54" s="107" t="str">
        <f>IF(AH54="N/A","No aplica",IF(AI54&gt;=((0.9999*AH54)/1),"Cumple la meta establecida",IF(AI54&gt;=((0.84999*AH54)/1),"Cumple parcialmente la meta establecida",IF(AI54&lt;((0.84999*AH54)/1),"No cumple la meta establecida"))))</f>
        <v>Cumple la meta establecida</v>
      </c>
      <c r="AL54" s="181">
        <v>1</v>
      </c>
      <c r="AM54" s="181">
        <v>1</v>
      </c>
      <c r="AN54" s="107">
        <f>IF(AL54="N/A","No aplica",IF(AM54&gt;=(0),AM54/AL54))</f>
        <v>1</v>
      </c>
      <c r="AO54" s="107" t="str">
        <f>IF(AL54="N/A","No aplica",IF(AM54&gt;=((0.9999*AL54)/1),"Cumple la meta establecida",IF(AM54&gt;=((0.84999*AL54)/1),"Cumple parcialmente la meta establecida",IF(AM54&lt;((0.84999*AL54)/1),"No cumple la meta establecida"))))</f>
        <v>Cumple la meta establecida</v>
      </c>
      <c r="AP54" s="181">
        <v>1</v>
      </c>
      <c r="AQ54" s="181">
        <v>1</v>
      </c>
      <c r="AR54" s="107">
        <f>IF(AP54="N/A","No aplica",IF(AQ54&gt;=(0),AQ54/AP54))</f>
        <v>1</v>
      </c>
      <c r="AS54" s="107" t="str">
        <f>IF(AP54="N/A","No aplica",IF(AQ54&gt;=((0.9999*AP54)/1),"Cumple la meta establecida",IF(AQ54&gt;=((0.84999*AP54)/1),"Cumple parcialmente la meta establecida",IF(AQ54&lt;((0.84999*AP54)/1),"No cumple la meta establecida"))))</f>
        <v>Cumple la meta establecida</v>
      </c>
      <c r="AT54" s="181">
        <v>1</v>
      </c>
      <c r="AU54" s="181">
        <v>1</v>
      </c>
      <c r="AV54" s="107">
        <f>IF(AT54="N/A","No aplica",IF(AU54&gt;=(0),AU54/AT54))</f>
        <v>1</v>
      </c>
      <c r="AW54" s="107" t="str">
        <f>IF(AT54="N/A","No aplica",IF(AU54&gt;=((0.9999*AT54)/1),"Cumple la meta establecida",IF(AU54&gt;=((0.84999*AT54)/1),"Cumple parcialmente la meta establecida",IF(AU54&lt;((0.84999*AT54)/1),"No cumple la meta establecida"))))</f>
        <v>Cumple la meta establecida</v>
      </c>
      <c r="AX54" s="181">
        <v>1</v>
      </c>
      <c r="AY54" s="181">
        <v>1</v>
      </c>
      <c r="AZ54" s="107">
        <f>IF(AX54="N/A","No aplica",IF(AY54&gt;=(0),AY54/AX54))</f>
        <v>1</v>
      </c>
      <c r="BA54" s="107" t="str">
        <f>IF(AX54="N/A","No aplica",IF(AY54&gt;=((0.9999*AX54)/1),"Cumple la meta establecida",IF(AY54&gt;=((0.84999*AX54)/1),"Cumple parcialmente la meta establecida",IF(AY54&lt;((0.84999*AX54)/1),"No cumple la meta establecida"))))</f>
        <v>Cumple la meta establecida</v>
      </c>
      <c r="BB54" s="181">
        <v>1</v>
      </c>
      <c r="BC54" s="181">
        <v>1</v>
      </c>
      <c r="BD54" s="107">
        <f>IF(BB54="N/A","No aplica",IF(BC54&gt;=(0),BC54/BB54))</f>
        <v>1</v>
      </c>
      <c r="BE54" s="107" t="str">
        <f>IF(BB54="N/A","No aplica",IF(BC54&gt;=((0.9999*BB54)/1),"Cumple la meta establecida",IF(BC54&gt;=((0.84999*BB54)/1),"Cumple parcialmente la meta establecida",IF(BC54&lt;((0.84999*BB54)/1),"No cumple la meta establecida"))))</f>
        <v>Cumple la meta establecida</v>
      </c>
      <c r="BF54" s="181">
        <v>1</v>
      </c>
      <c r="BG54" s="181">
        <v>1</v>
      </c>
      <c r="BH54" s="107">
        <f>IF(BF54="N/A","No aplica",IF(BG54&gt;=(0),BG54/BF54))</f>
        <v>1</v>
      </c>
      <c r="BI54" s="107" t="str">
        <f>IF(BF54="N/A","No aplica",IF(BG54&gt;=((0.9999*BF54)/1),"Cumple la meta establecida",IF(BG54&gt;=((0.84999*BF54)/1),"Cumple parcialmente la meta establecida",IF(BG54&lt;((0.84999*BF54)/1),"No cumple la meta establecida"))))</f>
        <v>Cumple la meta establecida</v>
      </c>
      <c r="BJ54" s="181">
        <v>1</v>
      </c>
      <c r="BK54" s="181">
        <v>1</v>
      </c>
      <c r="BL54" s="107">
        <f>IF(BJ54="N/A","No aplica",IF(BK54&gt;=(0),BK54/BJ54))</f>
        <v>1</v>
      </c>
      <c r="BM54" s="107" t="str">
        <f>IF(BJ54="N/A","No aplica",IF(BK54&gt;=((0.9999*BJ54)/1),"Cumple la meta establecida",IF(BK54&gt;=((0.84999*BJ54)/1),"Cumple parcialmente la meta establecida",IF(BK54&lt;((0.84999*BJ54)/1),"No cumple la meta establecida"))))</f>
        <v>Cumple la meta establecida</v>
      </c>
      <c r="BN54" s="181">
        <v>1</v>
      </c>
      <c r="BO54" s="181">
        <v>1</v>
      </c>
      <c r="BP54" s="107">
        <f>IF(BN54="N/A","No aplica",IF(BO54&gt;=(0),BO54/BN54))</f>
        <v>1</v>
      </c>
      <c r="BQ54" s="107" t="str">
        <f>IF(BN54="N/A","No aplica",IF(BO54&gt;=((0.9999*BN54)/1),"Cumple la meta establecida",IF(BO54&gt;=((0.84999*BN54)/1),"Cumple parcialmente la meta establecida",IF(BO54&lt;((0.84999*BN54)/1),"No cumple la meta establecida"))))</f>
        <v>Cumple la meta establecida</v>
      </c>
      <c r="BR54" s="181">
        <v>1</v>
      </c>
      <c r="BS54" s="181">
        <v>1</v>
      </c>
      <c r="BT54" s="107">
        <f>IF(BR54="N/A","No aplica",IF(BS54&gt;=(0),BS54/BR54))</f>
        <v>1</v>
      </c>
      <c r="BU54" s="108" t="str">
        <f>IF(BR54="N/A","No aplica",IF(BS54&gt;=((0.9999*BR54)/1),"Cumple la meta establecida",IF(BS54&gt;=((0.84999*BR54)/1),"Cumple parcialmente la meta establecida",IF(BS54&lt;((0.84999*BR54)/1),"No cumple la meta establecida"))))</f>
        <v>Cumple la meta establecida</v>
      </c>
    </row>
    <row r="55" spans="4:73" ht="47.25" customHeight="1" thickBot="1" x14ac:dyDescent="0.3">
      <c r="D55" s="596"/>
      <c r="E55" s="597"/>
      <c r="F55" s="356" t="s">
        <v>297</v>
      </c>
      <c r="G55" s="204">
        <v>1</v>
      </c>
      <c r="H55" s="358" t="s">
        <v>295</v>
      </c>
      <c r="I55" s="358"/>
      <c r="J55" s="358"/>
      <c r="K55" s="358"/>
      <c r="L55" s="358"/>
      <c r="M55" s="358"/>
      <c r="N55" s="607"/>
      <c r="O55" s="607"/>
      <c r="P55" s="607"/>
      <c r="Q55" s="607"/>
      <c r="R55" s="607"/>
      <c r="S55" s="607"/>
      <c r="T55" s="607"/>
      <c r="U55" s="607"/>
      <c r="V55" s="607"/>
      <c r="W55" s="607"/>
      <c r="X55" s="607"/>
      <c r="Y55" s="607"/>
      <c r="Z55" s="607"/>
      <c r="AA55" s="607"/>
      <c r="AB55" s="607"/>
      <c r="AC55" s="607"/>
      <c r="AD55" s="607"/>
      <c r="AE55" s="607"/>
      <c r="AF55" s="607"/>
      <c r="AG55" s="607"/>
      <c r="AH55" s="607"/>
      <c r="AI55" s="607"/>
      <c r="AJ55" s="607"/>
      <c r="AK55" s="607"/>
      <c r="AL55" s="607"/>
      <c r="AM55" s="607"/>
      <c r="AN55" s="607"/>
      <c r="AO55" s="607"/>
      <c r="AP55" s="607"/>
      <c r="AQ55" s="607"/>
      <c r="AR55" s="607"/>
      <c r="AS55" s="607"/>
      <c r="AT55" s="607"/>
      <c r="AU55" s="607"/>
      <c r="AV55" s="607"/>
      <c r="AW55" s="607"/>
      <c r="AX55" s="607"/>
      <c r="AY55" s="607"/>
      <c r="AZ55" s="607"/>
      <c r="BA55" s="607"/>
      <c r="BB55" s="607"/>
      <c r="BC55" s="607"/>
      <c r="BD55" s="607"/>
      <c r="BE55" s="607"/>
      <c r="BF55" s="607"/>
      <c r="BG55" s="607"/>
      <c r="BH55" s="607"/>
      <c r="BI55" s="607"/>
      <c r="BJ55" s="607"/>
      <c r="BK55" s="607"/>
      <c r="BL55" s="607"/>
      <c r="BM55" s="607"/>
      <c r="BN55" s="607"/>
      <c r="BO55" s="607"/>
      <c r="BP55" s="607"/>
      <c r="BQ55" s="607"/>
      <c r="BR55" s="607"/>
      <c r="BS55" s="607"/>
      <c r="BT55" s="607"/>
      <c r="BU55" s="608"/>
    </row>
    <row r="56" spans="4:73" ht="16.5" x14ac:dyDescent="0.25">
      <c r="D56" s="235"/>
      <c r="E56" s="235"/>
    </row>
    <row r="57" spans="4:73" x14ac:dyDescent="0.25">
      <c r="AC57" s="235" t="s">
        <v>586</v>
      </c>
      <c r="AG57" s="235" t="s">
        <v>586</v>
      </c>
      <c r="AK57" s="235" t="s">
        <v>586</v>
      </c>
      <c r="AO57" s="235" t="s">
        <v>586</v>
      </c>
      <c r="AS57" s="235" t="s">
        <v>586</v>
      </c>
      <c r="AW57" s="235" t="s">
        <v>586</v>
      </c>
      <c r="BA57" s="235" t="s">
        <v>586</v>
      </c>
      <c r="BE57" s="235" t="s">
        <v>586</v>
      </c>
      <c r="BI57" s="235" t="s">
        <v>586</v>
      </c>
      <c r="BM57" s="235" t="s">
        <v>586</v>
      </c>
      <c r="BQ57" s="235" t="s">
        <v>586</v>
      </c>
      <c r="BU57" s="235" t="s">
        <v>586</v>
      </c>
    </row>
    <row r="58" spans="4:73" x14ac:dyDescent="0.25">
      <c r="D58" s="360" t="s">
        <v>741</v>
      </c>
    </row>
    <row r="59" spans="4:73" x14ac:dyDescent="0.25">
      <c r="D59" s="360" t="s">
        <v>742</v>
      </c>
    </row>
  </sheetData>
  <mergeCells count="36">
    <mergeCell ref="E54:E55"/>
    <mergeCell ref="D54:D55"/>
    <mergeCell ref="BJ5:BM5"/>
    <mergeCell ref="BN5:BQ5"/>
    <mergeCell ref="N8:BU13"/>
    <mergeCell ref="N16:BU17"/>
    <mergeCell ref="N25:BU31"/>
    <mergeCell ref="N52:BU53"/>
    <mergeCell ref="N55:BU55"/>
    <mergeCell ref="E32:E33"/>
    <mergeCell ref="D32:D33"/>
    <mergeCell ref="D46:D47"/>
    <mergeCell ref="E46:E47"/>
    <mergeCell ref="D34:D45"/>
    <mergeCell ref="E34:E45"/>
    <mergeCell ref="X5:Y5"/>
    <mergeCell ref="BR5:BU5"/>
    <mergeCell ref="G2:V2"/>
    <mergeCell ref="AP5:AS5"/>
    <mergeCell ref="AT5:AW5"/>
    <mergeCell ref="AX5:BA5"/>
    <mergeCell ref="BB5:BE5"/>
    <mergeCell ref="BF5:BI5"/>
    <mergeCell ref="Z5:AC5"/>
    <mergeCell ref="AD5:AG5"/>
    <mergeCell ref="AH5:AK5"/>
    <mergeCell ref="AL5:AO5"/>
    <mergeCell ref="N5:V5"/>
    <mergeCell ref="E48:E53"/>
    <mergeCell ref="D7:D13"/>
    <mergeCell ref="E7:E13"/>
    <mergeCell ref="D14:D17"/>
    <mergeCell ref="E14:E17"/>
    <mergeCell ref="D18:D31"/>
    <mergeCell ref="E18:E31"/>
    <mergeCell ref="D48:D53"/>
  </mergeCells>
  <conditionalFormatting sqref="BU34">
    <cfRule type="expression" dxfId="1805" priority="685">
      <formula>BS34&gt;((0.999*BR34)/1)</formula>
    </cfRule>
    <cfRule type="expression" dxfId="1804" priority="686">
      <formula>BS34&lt;((0.849999*BR34)/1)</formula>
    </cfRule>
    <cfRule type="expression" dxfId="1803" priority="687">
      <formula>BS34&gt;((0.849999*BR34)/1)</formula>
    </cfRule>
  </conditionalFormatting>
  <conditionalFormatting sqref="AO35">
    <cfRule type="expression" dxfId="1802" priority="673">
      <formula>AM35&gt;((0.999*AL35)/1)</formula>
    </cfRule>
    <cfRule type="expression" dxfId="1801" priority="674">
      <formula>AM35&lt;((0.849999*AL35)/1)</formula>
    </cfRule>
    <cfRule type="expression" dxfId="1800" priority="675">
      <formula>AM35&gt;((0.849999*AL35)/1)</formula>
    </cfRule>
  </conditionalFormatting>
  <conditionalFormatting sqref="BA35">
    <cfRule type="expression" dxfId="1799" priority="664">
      <formula>AY35&gt;((0.999*AX35)/1)</formula>
    </cfRule>
    <cfRule type="expression" dxfId="1798" priority="665">
      <formula>AY35&lt;((0.849999*AX35)/1)</formula>
    </cfRule>
    <cfRule type="expression" dxfId="1797" priority="666">
      <formula>AY35&gt;((0.849999*AX35)/1)</formula>
    </cfRule>
  </conditionalFormatting>
  <conditionalFormatting sqref="BM35">
    <cfRule type="expression" dxfId="1796" priority="655">
      <formula>BK35&gt;((0.999*BJ35)/1)</formula>
    </cfRule>
    <cfRule type="expression" dxfId="1795" priority="656">
      <formula>BK35&lt;((0.849999*BJ35)/1)</formula>
    </cfRule>
    <cfRule type="expression" dxfId="1794" priority="657">
      <formula>BK35&gt;((0.849999*BJ35)/1)</formula>
    </cfRule>
  </conditionalFormatting>
  <conditionalFormatting sqref="AC36">
    <cfRule type="expression" dxfId="1793" priority="646">
      <formula>AA36&gt;((0.999*Z36)/1)</formula>
    </cfRule>
    <cfRule type="expression" dxfId="1792" priority="647">
      <formula>AA36&lt;((0.849999*Z36)/1)</formula>
    </cfRule>
    <cfRule type="expression" dxfId="1791" priority="648">
      <formula>AA36&gt;((0.849999*Z36)/1)</formula>
    </cfRule>
  </conditionalFormatting>
  <conditionalFormatting sqref="AG7">
    <cfRule type="expression" dxfId="1790" priority="1147">
      <formula>AE7&gt;((0.999*AD7)/1)</formula>
    </cfRule>
    <cfRule type="expression" dxfId="1789" priority="1148">
      <formula>AE7&lt;((0.849999*AD7)/1)</formula>
    </cfRule>
    <cfRule type="expression" dxfId="1788" priority="1149">
      <formula>AE7&gt;((0.849999*AD7)/1)</formula>
    </cfRule>
  </conditionalFormatting>
  <conditionalFormatting sqref="AO36">
    <cfRule type="expression" dxfId="1787" priority="637">
      <formula>AM36&gt;((0.999*AL36)/1)</formula>
    </cfRule>
    <cfRule type="expression" dxfId="1786" priority="638">
      <formula>AM36&lt;((0.849999*AL36)/1)</formula>
    </cfRule>
    <cfRule type="expression" dxfId="1785" priority="639">
      <formula>AM36&gt;((0.849999*AL36)/1)</formula>
    </cfRule>
  </conditionalFormatting>
  <conditionalFormatting sqref="AS7">
    <cfRule type="expression" dxfId="1784" priority="1138">
      <formula>AQ7&gt;((0.999*AP7)/1)</formula>
    </cfRule>
    <cfRule type="expression" dxfId="1783" priority="1139">
      <formula>AQ7&lt;((0.849999*AP7)/1)</formula>
    </cfRule>
    <cfRule type="expression" dxfId="1782" priority="1140">
      <formula>AQ7&gt;((0.849999*AP7)/1)</formula>
    </cfRule>
  </conditionalFormatting>
  <conditionalFormatting sqref="BA36">
    <cfRule type="expression" dxfId="1781" priority="628">
      <formula>AY36&gt;((0.999*AX36)/1)</formula>
    </cfRule>
    <cfRule type="expression" dxfId="1780" priority="629">
      <formula>AY36&lt;((0.849999*AX36)/1)</formula>
    </cfRule>
    <cfRule type="expression" dxfId="1779" priority="630">
      <formula>AY36&gt;((0.849999*AX36)/1)</formula>
    </cfRule>
  </conditionalFormatting>
  <conditionalFormatting sqref="BE7">
    <cfRule type="expression" dxfId="1778" priority="1129">
      <formula>BC7&gt;((0.999*BB7)/1)</formula>
    </cfRule>
    <cfRule type="expression" dxfId="1777" priority="1130">
      <formula>BC7&lt;((0.849999*BB7)/1)</formula>
    </cfRule>
    <cfRule type="expression" dxfId="1776" priority="1131">
      <formula>BC7&gt;((0.849999*BB7)/1)</formula>
    </cfRule>
  </conditionalFormatting>
  <conditionalFormatting sqref="BM36">
    <cfRule type="expression" dxfId="1775" priority="619">
      <formula>BK36&gt;((0.999*BJ36)/1)</formula>
    </cfRule>
    <cfRule type="expression" dxfId="1774" priority="620">
      <formula>BK36&lt;((0.849999*BJ36)/1)</formula>
    </cfRule>
    <cfRule type="expression" dxfId="1773" priority="621">
      <formula>BK36&gt;((0.849999*BJ36)/1)</formula>
    </cfRule>
  </conditionalFormatting>
  <conditionalFormatting sqref="BQ7">
    <cfRule type="expression" dxfId="1772" priority="1120">
      <formula>BO7&gt;((0.999*BN7)/1)</formula>
    </cfRule>
    <cfRule type="expression" dxfId="1771" priority="1121">
      <formula>BO7&lt;((0.849999*BN7)/1)</formula>
    </cfRule>
    <cfRule type="expression" dxfId="1770" priority="1122">
      <formula>BO7&gt;((0.849999*BN7)/1)</formula>
    </cfRule>
  </conditionalFormatting>
  <conditionalFormatting sqref="AC37">
    <cfRule type="expression" dxfId="1769" priority="610">
      <formula>AA37&gt;((0.999*Z37)/1)</formula>
    </cfRule>
    <cfRule type="expression" dxfId="1768" priority="611">
      <formula>AA37&lt;((0.849999*Z37)/1)</formula>
    </cfRule>
    <cfRule type="expression" dxfId="1767" priority="612">
      <formula>AA37&gt;((0.849999*Z37)/1)</formula>
    </cfRule>
  </conditionalFormatting>
  <conditionalFormatting sqref="AG14">
    <cfRule type="expression" dxfId="1766" priority="1111">
      <formula>AE14&gt;((0.999*AD14)/1)</formula>
    </cfRule>
    <cfRule type="expression" dxfId="1765" priority="1112">
      <formula>AE14&lt;((0.849999*AD14)/1)</formula>
    </cfRule>
    <cfRule type="expression" dxfId="1764" priority="1113">
      <formula>AE14&gt;((0.849999*AD14)/1)</formula>
    </cfRule>
  </conditionalFormatting>
  <conditionalFormatting sqref="AK7">
    <cfRule type="expression" dxfId="1763" priority="1144">
      <formula>AI7&gt;((0.999*AH7)/1)</formula>
    </cfRule>
    <cfRule type="expression" dxfId="1762" priority="1145">
      <formula>AI7&lt;((0.849999*AH7)/1)</formula>
    </cfRule>
    <cfRule type="expression" dxfId="1761" priority="1146">
      <formula>AI7&gt;((0.849999*AH7)/1)</formula>
    </cfRule>
  </conditionalFormatting>
  <conditionalFormatting sqref="AO37">
    <cfRule type="expression" dxfId="1760" priority="601">
      <formula>AM37&gt;((0.999*AL37)/1)</formula>
    </cfRule>
    <cfRule type="expression" dxfId="1759" priority="602">
      <formula>AM37&lt;((0.849999*AL37)/1)</formula>
    </cfRule>
    <cfRule type="expression" dxfId="1758" priority="603">
      <formula>AM37&gt;((0.849999*AL37)/1)</formula>
    </cfRule>
  </conditionalFormatting>
  <conditionalFormatting sqref="AS14">
    <cfRule type="expression" dxfId="1757" priority="1102">
      <formula>AQ14&gt;((0.999*AP14)/1)</formula>
    </cfRule>
    <cfRule type="expression" dxfId="1756" priority="1103">
      <formula>AQ14&lt;((0.849999*AP14)/1)</formula>
    </cfRule>
    <cfRule type="expression" dxfId="1755" priority="1104">
      <formula>AQ14&gt;((0.849999*AP14)/1)</formula>
    </cfRule>
  </conditionalFormatting>
  <conditionalFormatting sqref="AW7">
    <cfRule type="expression" dxfId="1754" priority="1135">
      <formula>AU7&gt;((0.999*AT7)/1)</formula>
    </cfRule>
    <cfRule type="expression" dxfId="1753" priority="1136">
      <formula>AU7&lt;((0.849999*AT7)/1)</formula>
    </cfRule>
    <cfRule type="expression" dxfId="1752" priority="1137">
      <formula>AU7&gt;((0.849999*AT7)/1)</formula>
    </cfRule>
  </conditionalFormatting>
  <conditionalFormatting sqref="BA37">
    <cfRule type="expression" dxfId="1751" priority="592">
      <formula>AY37&gt;((0.999*AX37)/1)</formula>
    </cfRule>
    <cfRule type="expression" dxfId="1750" priority="593">
      <formula>AY37&lt;((0.849999*AX37)/1)</formula>
    </cfRule>
    <cfRule type="expression" dxfId="1749" priority="594">
      <formula>AY37&gt;((0.849999*AX37)/1)</formula>
    </cfRule>
  </conditionalFormatting>
  <conditionalFormatting sqref="BE14">
    <cfRule type="expression" dxfId="1748" priority="1093">
      <formula>BC14&gt;((0.999*BB14)/1)</formula>
    </cfRule>
    <cfRule type="expression" dxfId="1747" priority="1094">
      <formula>BC14&lt;((0.849999*BB14)/1)</formula>
    </cfRule>
    <cfRule type="expression" dxfId="1746" priority="1095">
      <formula>BC14&gt;((0.849999*BB14)/1)</formula>
    </cfRule>
  </conditionalFormatting>
  <conditionalFormatting sqref="BI7">
    <cfRule type="expression" dxfId="1745" priority="1126">
      <formula>BG7&gt;((0.999*BF7)/1)</formula>
    </cfRule>
    <cfRule type="expression" dxfId="1744" priority="1127">
      <formula>BG7&lt;((0.849999*BF7)/1)</formula>
    </cfRule>
    <cfRule type="expression" dxfId="1743" priority="1128">
      <formula>BG7&gt;((0.849999*BF7)/1)</formula>
    </cfRule>
  </conditionalFormatting>
  <conditionalFormatting sqref="BM37">
    <cfRule type="expression" dxfId="1742" priority="583">
      <formula>BK37&gt;((0.999*BJ37)/1)</formula>
    </cfRule>
    <cfRule type="expression" dxfId="1741" priority="584">
      <formula>BK37&lt;((0.849999*BJ37)/1)</formula>
    </cfRule>
    <cfRule type="expression" dxfId="1740" priority="585">
      <formula>BK37&gt;((0.849999*BJ37)/1)</formula>
    </cfRule>
  </conditionalFormatting>
  <conditionalFormatting sqref="BQ14">
    <cfRule type="expression" dxfId="1739" priority="1084">
      <formula>BO14&gt;((0.999*BN14)/1)</formula>
    </cfRule>
    <cfRule type="expression" dxfId="1738" priority="1085">
      <formula>BO14&lt;((0.849999*BN14)/1)</formula>
    </cfRule>
    <cfRule type="expression" dxfId="1737" priority="1086">
      <formula>BO14&gt;((0.849999*BN14)/1)</formula>
    </cfRule>
  </conditionalFormatting>
  <conditionalFormatting sqref="BU46">
    <cfRule type="expression" dxfId="1736" priority="253">
      <formula>BS46&gt;((0.999*BR46)/1)</formula>
    </cfRule>
    <cfRule type="expression" dxfId="1735" priority="254">
      <formula>BS46&lt;((0.849999*BR46)/1)</formula>
    </cfRule>
    <cfRule type="expression" dxfId="1734" priority="255">
      <formula>BS46&gt;((0.849999*BR46)/1)</formula>
    </cfRule>
  </conditionalFormatting>
  <conditionalFormatting sqref="AC7">
    <cfRule type="expression" dxfId="1733" priority="1150">
      <formula>AA7&gt;((0.999*Z7)/1)</formula>
    </cfRule>
    <cfRule type="expression" dxfId="1732" priority="1151">
      <formula>AA7&lt;((0.849999*Z7)/1)</formula>
    </cfRule>
    <cfRule type="expression" dxfId="1731" priority="1152">
      <formula>AA7&gt;((0.849999*Z7)/1)</formula>
    </cfRule>
  </conditionalFormatting>
  <conditionalFormatting sqref="AO7">
    <cfRule type="expression" dxfId="1730" priority="1141">
      <formula>AM7&gt;((0.999*AL7)/1)</formula>
    </cfRule>
    <cfRule type="expression" dxfId="1729" priority="1142">
      <formula>AM7&lt;((0.849999*AL7)/1)</formula>
    </cfRule>
    <cfRule type="expression" dxfId="1728" priority="1143">
      <formula>AM7&gt;((0.849999*AL7)/1)</formula>
    </cfRule>
  </conditionalFormatting>
  <conditionalFormatting sqref="BA7">
    <cfRule type="expression" dxfId="1727" priority="1132">
      <formula>AY7&gt;((0.999*AX7)/1)</formula>
    </cfRule>
    <cfRule type="expression" dxfId="1726" priority="1133">
      <formula>AY7&lt;((0.849999*AX7)/1)</formula>
    </cfRule>
    <cfRule type="expression" dxfId="1725" priority="1134">
      <formula>AY7&gt;((0.849999*AX7)/1)</formula>
    </cfRule>
  </conditionalFormatting>
  <conditionalFormatting sqref="BM7">
    <cfRule type="expression" dxfId="1724" priority="1123">
      <formula>BK7&gt;((0.999*BJ7)/1)</formula>
    </cfRule>
    <cfRule type="expression" dxfId="1723" priority="1124">
      <formula>BK7&lt;((0.849999*BJ7)/1)</formula>
    </cfRule>
    <cfRule type="expression" dxfId="1722" priority="1125">
      <formula>BK7&gt;((0.849999*BJ7)/1)</formula>
    </cfRule>
  </conditionalFormatting>
  <conditionalFormatting sqref="BU7">
    <cfRule type="expression" dxfId="1721" priority="1117">
      <formula>BS7&gt;((0.999*BR7)/1)</formula>
    </cfRule>
    <cfRule type="expression" dxfId="1720" priority="1118">
      <formula>BS7&lt;((0.849999*BR7)/1)</formula>
    </cfRule>
    <cfRule type="expression" dxfId="1719" priority="1119">
      <formula>BS7&gt;((0.849999*BR7)/1)</formula>
    </cfRule>
  </conditionalFormatting>
  <conditionalFormatting sqref="AC14">
    <cfRule type="expression" dxfId="1718" priority="1114">
      <formula>AA14&gt;((0.999*Z14)/1)</formula>
    </cfRule>
    <cfRule type="expression" dxfId="1717" priority="1115">
      <formula>AA14&lt;((0.849999*Z14)/1)</formula>
    </cfRule>
    <cfRule type="expression" dxfId="1716" priority="1116">
      <formula>AA14&gt;((0.849999*Z14)/1)</formula>
    </cfRule>
  </conditionalFormatting>
  <conditionalFormatting sqref="AK14">
    <cfRule type="expression" dxfId="1715" priority="1108">
      <formula>AI14&gt;((0.999*AH14)/1)</formula>
    </cfRule>
    <cfRule type="expression" dxfId="1714" priority="1109">
      <formula>AI14&lt;((0.849999*AH14)/1)</formula>
    </cfRule>
    <cfRule type="expression" dxfId="1713" priority="1110">
      <formula>AI14&gt;((0.849999*AH14)/1)</formula>
    </cfRule>
  </conditionalFormatting>
  <conditionalFormatting sqref="AO14">
    <cfRule type="expression" dxfId="1712" priority="1105">
      <formula>AM14&gt;((0.999*AL14)/1)</formula>
    </cfRule>
    <cfRule type="expression" dxfId="1711" priority="1106">
      <formula>AM14&lt;((0.849999*AL14)/1)</formula>
    </cfRule>
    <cfRule type="expression" dxfId="1710" priority="1107">
      <formula>AM14&gt;((0.849999*AL14)/1)</formula>
    </cfRule>
  </conditionalFormatting>
  <conditionalFormatting sqref="AW14">
    <cfRule type="expression" dxfId="1709" priority="1099">
      <formula>AU14&gt;((0.999*AT14)/1)</formula>
    </cfRule>
    <cfRule type="expression" dxfId="1708" priority="1100">
      <formula>AU14&lt;((0.849999*AT14)/1)</formula>
    </cfRule>
    <cfRule type="expression" dxfId="1707" priority="1101">
      <formula>AU14&gt;((0.849999*AT14)/1)</formula>
    </cfRule>
  </conditionalFormatting>
  <conditionalFormatting sqref="BA14">
    <cfRule type="expression" dxfId="1706" priority="1096">
      <formula>AY14&gt;((0.999*AX14)/1)</formula>
    </cfRule>
    <cfRule type="expression" dxfId="1705" priority="1097">
      <formula>AY14&lt;((0.849999*AX14)/1)</formula>
    </cfRule>
    <cfRule type="expression" dxfId="1704" priority="1098">
      <formula>AY14&gt;((0.849999*AX14)/1)</formula>
    </cfRule>
  </conditionalFormatting>
  <conditionalFormatting sqref="BI14">
    <cfRule type="expression" dxfId="1703" priority="1090">
      <formula>BG14&gt;((0.999*BF14)/1)</formula>
    </cfRule>
    <cfRule type="expression" dxfId="1702" priority="1091">
      <formula>BG14&lt;((0.849999*BF14)/1)</formula>
    </cfRule>
    <cfRule type="expression" dxfId="1701" priority="1092">
      <formula>BG14&gt;((0.849999*BF14)/1)</formula>
    </cfRule>
  </conditionalFormatting>
  <conditionalFormatting sqref="BM14">
    <cfRule type="expression" dxfId="1700" priority="1087">
      <formula>BK14&gt;((0.999*BJ14)/1)</formula>
    </cfRule>
    <cfRule type="expression" dxfId="1699" priority="1088">
      <formula>BK14&lt;((0.849999*BJ14)/1)</formula>
    </cfRule>
    <cfRule type="expression" dxfId="1698" priority="1089">
      <formula>BK14&gt;((0.849999*BJ14)/1)</formula>
    </cfRule>
  </conditionalFormatting>
  <conditionalFormatting sqref="BU14">
    <cfRule type="expression" dxfId="1697" priority="1081">
      <formula>BS14&gt;((0.999*BR14)/1)</formula>
    </cfRule>
    <cfRule type="expression" dxfId="1696" priority="1082">
      <formula>BS14&lt;((0.849999*BR14)/1)</formula>
    </cfRule>
    <cfRule type="expression" dxfId="1695" priority="1083">
      <formula>BS14&gt;((0.849999*BR14)/1)</formula>
    </cfRule>
  </conditionalFormatting>
  <conditionalFormatting sqref="AC15">
    <cfRule type="expression" dxfId="1694" priority="1078">
      <formula>AA15&gt;((0.999*Z15)/1)</formula>
    </cfRule>
    <cfRule type="expression" dxfId="1693" priority="1079">
      <formula>AA15&lt;((0.849999*Z15)/1)</formula>
    </cfRule>
    <cfRule type="expression" dxfId="1692" priority="1080">
      <formula>AA15&gt;((0.849999*Z15)/1)</formula>
    </cfRule>
  </conditionalFormatting>
  <conditionalFormatting sqref="AG15">
    <cfRule type="expression" dxfId="1691" priority="1075">
      <formula>AE15&gt;((0.999*AD15)/1)</formula>
    </cfRule>
    <cfRule type="expression" dxfId="1690" priority="1076">
      <formula>AE15&lt;((0.849999*AD15)/1)</formula>
    </cfRule>
    <cfRule type="expression" dxfId="1689" priority="1077">
      <formula>AE15&gt;((0.849999*AD15)/1)</formula>
    </cfRule>
  </conditionalFormatting>
  <conditionalFormatting sqref="AK15">
    <cfRule type="expression" dxfId="1688" priority="1072">
      <formula>AI15&gt;((0.999*AH15)/1)</formula>
    </cfRule>
    <cfRule type="expression" dxfId="1687" priority="1073">
      <formula>AI15&lt;((0.849999*AH15)/1)</formula>
    </cfRule>
    <cfRule type="expression" dxfId="1686" priority="1074">
      <formula>AI15&gt;((0.849999*AH15)/1)</formula>
    </cfRule>
  </conditionalFormatting>
  <conditionalFormatting sqref="AO15">
    <cfRule type="expression" dxfId="1685" priority="1069">
      <formula>AM15&gt;((0.999*AL15)/1)</formula>
    </cfRule>
    <cfRule type="expression" dxfId="1684" priority="1070">
      <formula>AM15&lt;((0.849999*AL15)/1)</formula>
    </cfRule>
    <cfRule type="expression" dxfId="1683" priority="1071">
      <formula>AM15&gt;((0.849999*AL15)/1)</formula>
    </cfRule>
  </conditionalFormatting>
  <conditionalFormatting sqref="AS15">
    <cfRule type="expression" dxfId="1682" priority="1066">
      <formula>AQ15&gt;((0.999*AP15)/1)</formula>
    </cfRule>
    <cfRule type="expression" dxfId="1681" priority="1067">
      <formula>AQ15&lt;((0.849999*AP15)/1)</formula>
    </cfRule>
    <cfRule type="expression" dxfId="1680" priority="1068">
      <formula>AQ15&gt;((0.849999*AP15)/1)</formula>
    </cfRule>
  </conditionalFormatting>
  <conditionalFormatting sqref="AW15">
    <cfRule type="expression" dxfId="1679" priority="1063">
      <formula>AU15&gt;((0.999*AT15)/1)</formula>
    </cfRule>
    <cfRule type="expression" dxfId="1678" priority="1064">
      <formula>AU15&lt;((0.849999*AT15)/1)</formula>
    </cfRule>
    <cfRule type="expression" dxfId="1677" priority="1065">
      <formula>AU15&gt;((0.849999*AT15)/1)</formula>
    </cfRule>
  </conditionalFormatting>
  <conditionalFormatting sqref="BA15">
    <cfRule type="expression" dxfId="1676" priority="1060">
      <formula>AY15&gt;((0.999*AX15)/1)</formula>
    </cfRule>
    <cfRule type="expression" dxfId="1675" priority="1061">
      <formula>AY15&lt;((0.849999*AX15)/1)</formula>
    </cfRule>
    <cfRule type="expression" dxfId="1674" priority="1062">
      <formula>AY15&gt;((0.849999*AX15)/1)</formula>
    </cfRule>
  </conditionalFormatting>
  <conditionalFormatting sqref="BE15">
    <cfRule type="expression" dxfId="1673" priority="1057">
      <formula>BC15&gt;((0.999*BB15)/1)</formula>
    </cfRule>
    <cfRule type="expression" dxfId="1672" priority="1058">
      <formula>BC15&lt;((0.849999*BB15)/1)</formula>
    </cfRule>
    <cfRule type="expression" dxfId="1671" priority="1059">
      <formula>BC15&gt;((0.849999*BB15)/1)</formula>
    </cfRule>
  </conditionalFormatting>
  <conditionalFormatting sqref="BI15">
    <cfRule type="expression" dxfId="1670" priority="1054">
      <formula>BG15&gt;((0.999*BF15)/1)</formula>
    </cfRule>
    <cfRule type="expression" dxfId="1669" priority="1055">
      <formula>BG15&lt;((0.849999*BF15)/1)</formula>
    </cfRule>
    <cfRule type="expression" dxfId="1668" priority="1056">
      <formula>BG15&gt;((0.849999*BF15)/1)</formula>
    </cfRule>
  </conditionalFormatting>
  <conditionalFormatting sqref="BM15">
    <cfRule type="expression" dxfId="1667" priority="1051">
      <formula>BK15&gt;((0.999*BJ15)/1)</formula>
    </cfRule>
    <cfRule type="expression" dxfId="1666" priority="1052">
      <formula>BK15&lt;((0.849999*BJ15)/1)</formula>
    </cfRule>
    <cfRule type="expression" dxfId="1665" priority="1053">
      <formula>BK15&gt;((0.849999*BJ15)/1)</formula>
    </cfRule>
  </conditionalFormatting>
  <conditionalFormatting sqref="BQ15">
    <cfRule type="expression" dxfId="1664" priority="1048">
      <formula>BO15&gt;((0.999*BN15)/1)</formula>
    </cfRule>
    <cfRule type="expression" dxfId="1663" priority="1049">
      <formula>BO15&lt;((0.849999*BN15)/1)</formula>
    </cfRule>
    <cfRule type="expression" dxfId="1662" priority="1050">
      <formula>BO15&gt;((0.849999*BN15)/1)</formula>
    </cfRule>
  </conditionalFormatting>
  <conditionalFormatting sqref="BU15">
    <cfRule type="expression" dxfId="1661" priority="1045">
      <formula>BS15&gt;((0.999*BR15)/1)</formula>
    </cfRule>
    <cfRule type="expression" dxfId="1660" priority="1046">
      <formula>BS15&lt;((0.849999*BR15)/1)</formula>
    </cfRule>
    <cfRule type="expression" dxfId="1659" priority="1047">
      <formula>BS15&gt;((0.849999*BR15)/1)</formula>
    </cfRule>
  </conditionalFormatting>
  <conditionalFormatting sqref="AC18">
    <cfRule type="expression" dxfId="1658" priority="1042">
      <formula>AA18&gt;((0.999*Z18)/1)</formula>
    </cfRule>
    <cfRule type="expression" dxfId="1657" priority="1043">
      <formula>AA18&lt;((0.849999*Z18)/1)</formula>
    </cfRule>
    <cfRule type="expression" dxfId="1656" priority="1044">
      <formula>AA18&gt;((0.849999*Z18)/1)</formula>
    </cfRule>
  </conditionalFormatting>
  <conditionalFormatting sqref="AG18">
    <cfRule type="expression" dxfId="1655" priority="1039">
      <formula>AE18&gt;((0.999*AD18)/1)</formula>
    </cfRule>
    <cfRule type="expression" dxfId="1654" priority="1040">
      <formula>AE18&lt;((0.849999*AD18)/1)</formula>
    </cfRule>
    <cfRule type="expression" dxfId="1653" priority="1041">
      <formula>AE18&gt;((0.849999*AD18)/1)</formula>
    </cfRule>
  </conditionalFormatting>
  <conditionalFormatting sqref="AK18">
    <cfRule type="expression" dxfId="1652" priority="1036">
      <formula>AI18&gt;((0.999*AH18)/1)</formula>
    </cfRule>
    <cfRule type="expression" dxfId="1651" priority="1037">
      <formula>AI18&lt;((0.849999*AH18)/1)</formula>
    </cfRule>
    <cfRule type="expression" dxfId="1650" priority="1038">
      <formula>AI18&gt;((0.849999*AH18)/1)</formula>
    </cfRule>
  </conditionalFormatting>
  <conditionalFormatting sqref="AO18">
    <cfRule type="expression" dxfId="1649" priority="1033">
      <formula>AM18&gt;((0.999*AL18)/1)</formula>
    </cfRule>
    <cfRule type="expression" dxfId="1648" priority="1034">
      <formula>AM18&lt;((0.849999*AL18)/1)</formula>
    </cfRule>
    <cfRule type="expression" dxfId="1647" priority="1035">
      <formula>AM18&gt;((0.849999*AL18)/1)</formula>
    </cfRule>
  </conditionalFormatting>
  <conditionalFormatting sqref="AS18">
    <cfRule type="expression" dxfId="1646" priority="1030">
      <formula>AQ18&gt;((0.999*AP18)/1)</formula>
    </cfRule>
    <cfRule type="expression" dxfId="1645" priority="1031">
      <formula>AQ18&lt;((0.849999*AP18)/1)</formula>
    </cfRule>
    <cfRule type="expression" dxfId="1644" priority="1032">
      <formula>AQ18&gt;((0.849999*AP18)/1)</formula>
    </cfRule>
  </conditionalFormatting>
  <conditionalFormatting sqref="AW18">
    <cfRule type="expression" dxfId="1643" priority="1027">
      <formula>AU18&gt;((0.999*AT18)/1)</formula>
    </cfRule>
    <cfRule type="expression" dxfId="1642" priority="1028">
      <formula>AU18&lt;((0.849999*AT18)/1)</formula>
    </cfRule>
    <cfRule type="expression" dxfId="1641" priority="1029">
      <formula>AU18&gt;((0.849999*AT18)/1)</formula>
    </cfRule>
  </conditionalFormatting>
  <conditionalFormatting sqref="BA18">
    <cfRule type="expression" dxfId="1640" priority="1024">
      <formula>AY18&gt;((0.999*AX18)/1)</formula>
    </cfRule>
    <cfRule type="expression" dxfId="1639" priority="1025">
      <formula>AY18&lt;((0.849999*AX18)/1)</formula>
    </cfRule>
    <cfRule type="expression" dxfId="1638" priority="1026">
      <formula>AY18&gt;((0.849999*AX18)/1)</formula>
    </cfRule>
  </conditionalFormatting>
  <conditionalFormatting sqref="BE18">
    <cfRule type="expression" dxfId="1637" priority="1021">
      <formula>BC18&gt;((0.999*BB18)/1)</formula>
    </cfRule>
    <cfRule type="expression" dxfId="1636" priority="1022">
      <formula>BC18&lt;((0.849999*BB18)/1)</formula>
    </cfRule>
    <cfRule type="expression" dxfId="1635" priority="1023">
      <formula>BC18&gt;((0.849999*BB18)/1)</formula>
    </cfRule>
  </conditionalFormatting>
  <conditionalFormatting sqref="BI18">
    <cfRule type="expression" dxfId="1634" priority="1018">
      <formula>BG18&gt;((0.999*BF18)/1)</formula>
    </cfRule>
    <cfRule type="expression" dxfId="1633" priority="1019">
      <formula>BG18&lt;((0.849999*BF18)/1)</formula>
    </cfRule>
    <cfRule type="expression" dxfId="1632" priority="1020">
      <formula>BG18&gt;((0.849999*BF18)/1)</formula>
    </cfRule>
  </conditionalFormatting>
  <conditionalFormatting sqref="BM18">
    <cfRule type="expression" dxfId="1631" priority="1015">
      <formula>BK18&gt;((0.999*BJ18)/1)</formula>
    </cfRule>
    <cfRule type="expression" dxfId="1630" priority="1016">
      <formula>BK18&lt;((0.849999*BJ18)/1)</formula>
    </cfRule>
    <cfRule type="expression" dxfId="1629" priority="1017">
      <formula>BK18&gt;((0.849999*BJ18)/1)</formula>
    </cfRule>
  </conditionalFormatting>
  <conditionalFormatting sqref="BQ18">
    <cfRule type="expression" dxfId="1628" priority="1012">
      <formula>BO18&gt;((0.999*BN18)/1)</formula>
    </cfRule>
    <cfRule type="expression" dxfId="1627" priority="1013">
      <formula>BO18&lt;((0.849999*BN18)/1)</formula>
    </cfRule>
    <cfRule type="expression" dxfId="1626" priority="1014">
      <formula>BO18&gt;((0.849999*BN18)/1)</formula>
    </cfRule>
  </conditionalFormatting>
  <conditionalFormatting sqref="BU18">
    <cfRule type="expression" dxfId="1625" priority="1009">
      <formula>BS18&gt;((0.999*BR18)/1)</formula>
    </cfRule>
    <cfRule type="expression" dxfId="1624" priority="1010">
      <formula>BS18&lt;((0.849999*BR18)/1)</formula>
    </cfRule>
    <cfRule type="expression" dxfId="1623" priority="1011">
      <formula>BS18&gt;((0.849999*BR18)/1)</formula>
    </cfRule>
  </conditionalFormatting>
  <conditionalFormatting sqref="AC19">
    <cfRule type="expression" dxfId="1622" priority="1006">
      <formula>AA19&gt;((0.999*Z19)/1)</formula>
    </cfRule>
    <cfRule type="expression" dxfId="1621" priority="1007">
      <formula>AA19&lt;((0.849999*Z19)/1)</formula>
    </cfRule>
    <cfRule type="expression" dxfId="1620" priority="1008">
      <formula>AA19&gt;((0.849999*Z19)/1)</formula>
    </cfRule>
  </conditionalFormatting>
  <conditionalFormatting sqref="AG19">
    <cfRule type="expression" dxfId="1619" priority="1003">
      <formula>AE19&gt;((0.999*AD19)/1)</formula>
    </cfRule>
    <cfRule type="expression" dxfId="1618" priority="1004">
      <formula>AE19&lt;((0.849999*AD19)/1)</formula>
    </cfRule>
    <cfRule type="expression" dxfId="1617" priority="1005">
      <formula>AE19&gt;((0.849999*AD19)/1)</formula>
    </cfRule>
  </conditionalFormatting>
  <conditionalFormatting sqref="AK19">
    <cfRule type="expression" dxfId="1616" priority="1000">
      <formula>AI19&gt;((0.999*AH19)/1)</formula>
    </cfRule>
    <cfRule type="expression" dxfId="1615" priority="1001">
      <formula>AI19&lt;((0.849999*AH19)/1)</formula>
    </cfRule>
    <cfRule type="expression" dxfId="1614" priority="1002">
      <formula>AI19&gt;((0.849999*AH19)/1)</formula>
    </cfRule>
  </conditionalFormatting>
  <conditionalFormatting sqref="AO19">
    <cfRule type="expression" dxfId="1613" priority="997">
      <formula>AM19&gt;((0.999*AL19)/1)</formula>
    </cfRule>
    <cfRule type="expression" dxfId="1612" priority="998">
      <formula>AM19&lt;((0.849999*AL19)/1)</formula>
    </cfRule>
    <cfRule type="expression" dxfId="1611" priority="999">
      <formula>AM19&gt;((0.849999*AL19)/1)</formula>
    </cfRule>
  </conditionalFormatting>
  <conditionalFormatting sqref="AS19">
    <cfRule type="expression" dxfId="1610" priority="994">
      <formula>AQ19&gt;((0.999*AP19)/1)</formula>
    </cfRule>
    <cfRule type="expression" dxfId="1609" priority="995">
      <formula>AQ19&lt;((0.849999*AP19)/1)</formula>
    </cfRule>
    <cfRule type="expression" dxfId="1608" priority="996">
      <formula>AQ19&gt;((0.849999*AP19)/1)</formula>
    </cfRule>
  </conditionalFormatting>
  <conditionalFormatting sqref="AW19">
    <cfRule type="expression" dxfId="1607" priority="991">
      <formula>AU19&gt;((0.999*AT19)/1)</formula>
    </cfRule>
    <cfRule type="expression" dxfId="1606" priority="992">
      <formula>AU19&lt;((0.849999*AT19)/1)</formula>
    </cfRule>
    <cfRule type="expression" dxfId="1605" priority="993">
      <formula>AU19&gt;((0.849999*AT19)/1)</formula>
    </cfRule>
  </conditionalFormatting>
  <conditionalFormatting sqref="BA19">
    <cfRule type="expression" dxfId="1604" priority="988">
      <formula>AY19&gt;((0.999*AX19)/1)</formula>
    </cfRule>
    <cfRule type="expression" dxfId="1603" priority="989">
      <formula>AY19&lt;((0.849999*AX19)/1)</formula>
    </cfRule>
    <cfRule type="expression" dxfId="1602" priority="990">
      <formula>AY19&gt;((0.849999*AX19)/1)</formula>
    </cfRule>
  </conditionalFormatting>
  <conditionalFormatting sqref="BE19">
    <cfRule type="expression" dxfId="1601" priority="985">
      <formula>BC19&gt;((0.999*BB19)/1)</formula>
    </cfRule>
    <cfRule type="expression" dxfId="1600" priority="986">
      <formula>BC19&lt;((0.849999*BB19)/1)</formula>
    </cfRule>
    <cfRule type="expression" dxfId="1599" priority="987">
      <formula>BC19&gt;((0.849999*BB19)/1)</formula>
    </cfRule>
  </conditionalFormatting>
  <conditionalFormatting sqref="BI19">
    <cfRule type="expression" dxfId="1598" priority="982">
      <formula>BG19&gt;((0.999*BF19)/1)</formula>
    </cfRule>
    <cfRule type="expression" dxfId="1597" priority="983">
      <formula>BG19&lt;((0.849999*BF19)/1)</formula>
    </cfRule>
    <cfRule type="expression" dxfId="1596" priority="984">
      <formula>BG19&gt;((0.849999*BF19)/1)</formula>
    </cfRule>
  </conditionalFormatting>
  <conditionalFormatting sqref="BM19">
    <cfRule type="expression" dxfId="1595" priority="979">
      <formula>BK19&gt;((0.999*BJ19)/1)</formula>
    </cfRule>
    <cfRule type="expression" dxfId="1594" priority="980">
      <formula>BK19&lt;((0.849999*BJ19)/1)</formula>
    </cfRule>
    <cfRule type="expression" dxfId="1593" priority="981">
      <formula>BK19&gt;((0.849999*BJ19)/1)</formula>
    </cfRule>
  </conditionalFormatting>
  <conditionalFormatting sqref="BQ19">
    <cfRule type="expression" dxfId="1592" priority="976">
      <formula>BO19&gt;((0.999*BN19)/1)</formula>
    </cfRule>
    <cfRule type="expression" dxfId="1591" priority="977">
      <formula>BO19&lt;((0.849999*BN19)/1)</formula>
    </cfRule>
    <cfRule type="expression" dxfId="1590" priority="978">
      <formula>BO19&gt;((0.849999*BN19)/1)</formula>
    </cfRule>
  </conditionalFormatting>
  <conditionalFormatting sqref="BU19">
    <cfRule type="expression" dxfId="1589" priority="973">
      <formula>BS19&gt;((0.999*BR19)/1)</formula>
    </cfRule>
    <cfRule type="expression" dxfId="1588" priority="974">
      <formula>BS19&lt;((0.849999*BR19)/1)</formula>
    </cfRule>
    <cfRule type="expression" dxfId="1587" priority="975">
      <formula>BS19&gt;((0.849999*BR19)/1)</formula>
    </cfRule>
  </conditionalFormatting>
  <conditionalFormatting sqref="AC20">
    <cfRule type="expression" dxfId="1586" priority="970">
      <formula>AA20&gt;((0.999*Z20)/1)</formula>
    </cfRule>
    <cfRule type="expression" dxfId="1585" priority="971">
      <formula>AA20&lt;((0.849999*Z20)/1)</formula>
    </cfRule>
    <cfRule type="expression" dxfId="1584" priority="972">
      <formula>AA20&gt;((0.849999*Z20)/1)</formula>
    </cfRule>
  </conditionalFormatting>
  <conditionalFormatting sqref="AG20">
    <cfRule type="expression" dxfId="1583" priority="967">
      <formula>AE20&gt;((0.999*AD20)/1)</formula>
    </cfRule>
    <cfRule type="expression" dxfId="1582" priority="968">
      <formula>AE20&lt;((0.849999*AD20)/1)</formula>
    </cfRule>
    <cfRule type="expression" dxfId="1581" priority="969">
      <formula>AE20&gt;((0.849999*AD20)/1)</formula>
    </cfRule>
  </conditionalFormatting>
  <conditionalFormatting sqref="AK20">
    <cfRule type="expression" dxfId="1580" priority="964">
      <formula>AI20&gt;((0.999*AH20)/1)</formula>
    </cfRule>
    <cfRule type="expression" dxfId="1579" priority="965">
      <formula>AI20&lt;((0.849999*AH20)/1)</formula>
    </cfRule>
    <cfRule type="expression" dxfId="1578" priority="966">
      <formula>AI20&gt;((0.849999*AH20)/1)</formula>
    </cfRule>
  </conditionalFormatting>
  <conditionalFormatting sqref="AO20">
    <cfRule type="expression" dxfId="1577" priority="961">
      <formula>AM20&gt;((0.999*AL20)/1)</formula>
    </cfRule>
    <cfRule type="expression" dxfId="1576" priority="962">
      <formula>AM20&lt;((0.849999*AL20)/1)</formula>
    </cfRule>
    <cfRule type="expression" dxfId="1575" priority="963">
      <formula>AM20&gt;((0.849999*AL20)/1)</formula>
    </cfRule>
  </conditionalFormatting>
  <conditionalFormatting sqref="AS20">
    <cfRule type="expression" dxfId="1574" priority="958">
      <formula>AQ20&gt;((0.999*AP20)/1)</formula>
    </cfRule>
    <cfRule type="expression" dxfId="1573" priority="959">
      <formula>AQ20&lt;((0.849999*AP20)/1)</formula>
    </cfRule>
    <cfRule type="expression" dxfId="1572" priority="960">
      <formula>AQ20&gt;((0.849999*AP20)/1)</formula>
    </cfRule>
  </conditionalFormatting>
  <conditionalFormatting sqref="AW20">
    <cfRule type="expression" dxfId="1571" priority="955">
      <formula>AU20&gt;((0.999*AT20)/1)</formula>
    </cfRule>
    <cfRule type="expression" dxfId="1570" priority="956">
      <formula>AU20&lt;((0.849999*AT20)/1)</formula>
    </cfRule>
    <cfRule type="expression" dxfId="1569" priority="957">
      <formula>AU20&gt;((0.849999*AT20)/1)</formula>
    </cfRule>
  </conditionalFormatting>
  <conditionalFormatting sqref="BA20">
    <cfRule type="expression" dxfId="1568" priority="952">
      <formula>AY20&gt;((0.999*AX20)/1)</formula>
    </cfRule>
    <cfRule type="expression" dxfId="1567" priority="953">
      <formula>AY20&lt;((0.849999*AX20)/1)</formula>
    </cfRule>
    <cfRule type="expression" dxfId="1566" priority="954">
      <formula>AY20&gt;((0.849999*AX20)/1)</formula>
    </cfRule>
  </conditionalFormatting>
  <conditionalFormatting sqref="BE20">
    <cfRule type="expression" dxfId="1565" priority="949">
      <formula>BC20&gt;((0.999*BB20)/1)</formula>
    </cfRule>
    <cfRule type="expression" dxfId="1564" priority="950">
      <formula>BC20&lt;((0.849999*BB20)/1)</formula>
    </cfRule>
    <cfRule type="expression" dxfId="1563" priority="951">
      <formula>BC20&gt;((0.849999*BB20)/1)</formula>
    </cfRule>
  </conditionalFormatting>
  <conditionalFormatting sqref="BI20">
    <cfRule type="expression" dxfId="1562" priority="946">
      <formula>BG20&gt;((0.999*BF20)/1)</formula>
    </cfRule>
    <cfRule type="expression" dxfId="1561" priority="947">
      <formula>BG20&lt;((0.849999*BF20)/1)</formula>
    </cfRule>
    <cfRule type="expression" dxfId="1560" priority="948">
      <formula>BG20&gt;((0.849999*BF20)/1)</formula>
    </cfRule>
  </conditionalFormatting>
  <conditionalFormatting sqref="BM20">
    <cfRule type="expression" dxfId="1559" priority="943">
      <formula>BK20&gt;((0.999*BJ20)/1)</formula>
    </cfRule>
    <cfRule type="expression" dxfId="1558" priority="944">
      <formula>BK20&lt;((0.849999*BJ20)/1)</formula>
    </cfRule>
    <cfRule type="expression" dxfId="1557" priority="945">
      <formula>BK20&gt;((0.849999*BJ20)/1)</formula>
    </cfRule>
  </conditionalFormatting>
  <conditionalFormatting sqref="BQ20">
    <cfRule type="expression" dxfId="1556" priority="940">
      <formula>BO20&gt;((0.999*BN20)/1)</formula>
    </cfRule>
    <cfRule type="expression" dxfId="1555" priority="941">
      <formula>BO20&lt;((0.849999*BN20)/1)</formula>
    </cfRule>
    <cfRule type="expression" dxfId="1554" priority="942">
      <formula>BO20&gt;((0.849999*BN20)/1)</formula>
    </cfRule>
  </conditionalFormatting>
  <conditionalFormatting sqref="BU20">
    <cfRule type="expression" dxfId="1553" priority="937">
      <formula>BS20&gt;((0.999*BR20)/1)</formula>
    </cfRule>
    <cfRule type="expression" dxfId="1552" priority="938">
      <formula>BS20&lt;((0.849999*BR20)/1)</formula>
    </cfRule>
    <cfRule type="expression" dxfId="1551" priority="939">
      <formula>BS20&gt;((0.849999*BR20)/1)</formula>
    </cfRule>
  </conditionalFormatting>
  <conditionalFormatting sqref="AC21">
    <cfRule type="expression" dxfId="1550" priority="934">
      <formula>AA21&gt;((0.999*Z21)/1)</formula>
    </cfRule>
    <cfRule type="expression" dxfId="1549" priority="935">
      <formula>AA21&lt;((0.849999*Z21)/1)</formula>
    </cfRule>
    <cfRule type="expression" dxfId="1548" priority="936">
      <formula>AA21&gt;((0.849999*Z21)/1)</formula>
    </cfRule>
  </conditionalFormatting>
  <conditionalFormatting sqref="AG21">
    <cfRule type="expression" dxfId="1547" priority="931">
      <formula>AE21&gt;((0.999*AD21)/1)</formula>
    </cfRule>
    <cfRule type="expression" dxfId="1546" priority="932">
      <formula>AE21&lt;((0.849999*AD21)/1)</formula>
    </cfRule>
    <cfRule type="expression" dxfId="1545" priority="933">
      <formula>AE21&gt;((0.849999*AD21)/1)</formula>
    </cfRule>
  </conditionalFormatting>
  <conditionalFormatting sqref="AK21">
    <cfRule type="expression" dxfId="1544" priority="928">
      <formula>AI21&gt;((0.999*AH21)/1)</formula>
    </cfRule>
    <cfRule type="expression" dxfId="1543" priority="929">
      <formula>AI21&lt;((0.849999*AH21)/1)</formula>
    </cfRule>
    <cfRule type="expression" dxfId="1542" priority="930">
      <formula>AI21&gt;((0.849999*AH21)/1)</formula>
    </cfRule>
  </conditionalFormatting>
  <conditionalFormatting sqref="AO21">
    <cfRule type="expression" dxfId="1541" priority="925">
      <formula>AM21&gt;((0.999*AL21)/1)</formula>
    </cfRule>
    <cfRule type="expression" dxfId="1540" priority="926">
      <formula>AM21&lt;((0.849999*AL21)/1)</formula>
    </cfRule>
    <cfRule type="expression" dxfId="1539" priority="927">
      <formula>AM21&gt;((0.849999*AL21)/1)</formula>
    </cfRule>
  </conditionalFormatting>
  <conditionalFormatting sqref="AS21">
    <cfRule type="expression" dxfId="1538" priority="922">
      <formula>AQ21&gt;((0.999*AP21)/1)</formula>
    </cfRule>
    <cfRule type="expression" dxfId="1537" priority="923">
      <formula>AQ21&lt;((0.849999*AP21)/1)</formula>
    </cfRule>
    <cfRule type="expression" dxfId="1536" priority="924">
      <formula>AQ21&gt;((0.849999*AP21)/1)</formula>
    </cfRule>
  </conditionalFormatting>
  <conditionalFormatting sqref="AW21">
    <cfRule type="expression" dxfId="1535" priority="919">
      <formula>AU21&gt;((0.999*AT21)/1)</formula>
    </cfRule>
    <cfRule type="expression" dxfId="1534" priority="920">
      <formula>AU21&lt;((0.849999*AT21)/1)</formula>
    </cfRule>
    <cfRule type="expression" dxfId="1533" priority="921">
      <formula>AU21&gt;((0.849999*AT21)/1)</formula>
    </cfRule>
  </conditionalFormatting>
  <conditionalFormatting sqref="BA21">
    <cfRule type="expression" dxfId="1532" priority="916">
      <formula>AY21&gt;((0.999*AX21)/1)</formula>
    </cfRule>
    <cfRule type="expression" dxfId="1531" priority="917">
      <formula>AY21&lt;((0.849999*AX21)/1)</formula>
    </cfRule>
    <cfRule type="expression" dxfId="1530" priority="918">
      <formula>AY21&gt;((0.849999*AX21)/1)</formula>
    </cfRule>
  </conditionalFormatting>
  <conditionalFormatting sqref="BE21">
    <cfRule type="expression" dxfId="1529" priority="913">
      <formula>BC21&gt;((0.999*BB21)/1)</formula>
    </cfRule>
    <cfRule type="expression" dxfId="1528" priority="914">
      <formula>BC21&lt;((0.849999*BB21)/1)</formula>
    </cfRule>
    <cfRule type="expression" dxfId="1527" priority="915">
      <formula>BC21&gt;((0.849999*BB21)/1)</formula>
    </cfRule>
  </conditionalFormatting>
  <conditionalFormatting sqref="BI21">
    <cfRule type="expression" dxfId="1526" priority="910">
      <formula>BG21&gt;((0.999*BF21)/1)</formula>
    </cfRule>
    <cfRule type="expression" dxfId="1525" priority="911">
      <formula>BG21&lt;((0.849999*BF21)/1)</formula>
    </cfRule>
    <cfRule type="expression" dxfId="1524" priority="912">
      <formula>BG21&gt;((0.849999*BF21)/1)</formula>
    </cfRule>
  </conditionalFormatting>
  <conditionalFormatting sqref="BM21">
    <cfRule type="expression" dxfId="1523" priority="907">
      <formula>BK21&gt;((0.999*BJ21)/1)</formula>
    </cfRule>
    <cfRule type="expression" dxfId="1522" priority="908">
      <formula>BK21&lt;((0.849999*BJ21)/1)</formula>
    </cfRule>
    <cfRule type="expression" dxfId="1521" priority="909">
      <formula>BK21&gt;((0.849999*BJ21)/1)</formula>
    </cfRule>
  </conditionalFormatting>
  <conditionalFormatting sqref="BQ21">
    <cfRule type="expression" dxfId="1520" priority="904">
      <formula>BO21&gt;((0.999*BN21)/1)</formula>
    </cfRule>
    <cfRule type="expression" dxfId="1519" priority="905">
      <formula>BO21&lt;((0.849999*BN21)/1)</formula>
    </cfRule>
    <cfRule type="expression" dxfId="1518" priority="906">
      <formula>BO21&gt;((0.849999*BN21)/1)</formula>
    </cfRule>
  </conditionalFormatting>
  <conditionalFormatting sqref="BU21">
    <cfRule type="expression" dxfId="1517" priority="901">
      <formula>BS21&gt;((0.999*BR21)/1)</formula>
    </cfRule>
    <cfRule type="expression" dxfId="1516" priority="902">
      <formula>BS21&lt;((0.849999*BR21)/1)</formula>
    </cfRule>
    <cfRule type="expression" dxfId="1515" priority="903">
      <formula>BS21&gt;((0.849999*BR21)/1)</formula>
    </cfRule>
  </conditionalFormatting>
  <conditionalFormatting sqref="AC22">
    <cfRule type="expression" dxfId="1514" priority="898">
      <formula>AA22&gt;((0.999*Z22)/1)</formula>
    </cfRule>
    <cfRule type="expression" dxfId="1513" priority="899">
      <formula>AA22&lt;((0.849999*Z22)/1)</formula>
    </cfRule>
    <cfRule type="expression" dxfId="1512" priority="900">
      <formula>AA22&gt;((0.849999*Z22)/1)</formula>
    </cfRule>
  </conditionalFormatting>
  <conditionalFormatting sqref="AG22">
    <cfRule type="expression" dxfId="1511" priority="895">
      <formula>AE22&gt;((0.999*AD22)/1)</formula>
    </cfRule>
    <cfRule type="expression" dxfId="1510" priority="896">
      <formula>AE22&lt;((0.849999*AD22)/1)</formula>
    </cfRule>
    <cfRule type="expression" dxfId="1509" priority="897">
      <formula>AE22&gt;((0.849999*AD22)/1)</formula>
    </cfRule>
  </conditionalFormatting>
  <conditionalFormatting sqref="AK22">
    <cfRule type="expression" dxfId="1508" priority="892">
      <formula>AI22&gt;((0.999*AH22)/1)</formula>
    </cfRule>
    <cfRule type="expression" dxfId="1507" priority="893">
      <formula>AI22&lt;((0.849999*AH22)/1)</formula>
    </cfRule>
    <cfRule type="expression" dxfId="1506" priority="894">
      <formula>AI22&gt;((0.849999*AH22)/1)</formula>
    </cfRule>
  </conditionalFormatting>
  <conditionalFormatting sqref="AO22">
    <cfRule type="expression" dxfId="1505" priority="889">
      <formula>AM22&gt;((0.999*AL22)/1)</formula>
    </cfRule>
    <cfRule type="expression" dxfId="1504" priority="890">
      <formula>AM22&lt;((0.849999*AL22)/1)</formula>
    </cfRule>
    <cfRule type="expression" dxfId="1503" priority="891">
      <formula>AM22&gt;((0.849999*AL22)/1)</formula>
    </cfRule>
  </conditionalFormatting>
  <conditionalFormatting sqref="AS22">
    <cfRule type="expression" dxfId="1502" priority="886">
      <formula>AQ22&gt;((0.999*AP22)/1)</formula>
    </cfRule>
    <cfRule type="expression" dxfId="1501" priority="887">
      <formula>AQ22&lt;((0.849999*AP22)/1)</formula>
    </cfRule>
    <cfRule type="expression" dxfId="1500" priority="888">
      <formula>AQ22&gt;((0.849999*AP22)/1)</formula>
    </cfRule>
  </conditionalFormatting>
  <conditionalFormatting sqref="AW22">
    <cfRule type="expression" dxfId="1499" priority="883">
      <formula>AU22&gt;((0.999*AT22)/1)</formula>
    </cfRule>
    <cfRule type="expression" dxfId="1498" priority="884">
      <formula>AU22&lt;((0.849999*AT22)/1)</formula>
    </cfRule>
    <cfRule type="expression" dxfId="1497" priority="885">
      <formula>AU22&gt;((0.849999*AT22)/1)</formula>
    </cfRule>
  </conditionalFormatting>
  <conditionalFormatting sqref="BA22">
    <cfRule type="expression" dxfId="1496" priority="880">
      <formula>AY22&gt;((0.999*AX22)/1)</formula>
    </cfRule>
    <cfRule type="expression" dxfId="1495" priority="881">
      <formula>AY22&lt;((0.849999*AX22)/1)</formula>
    </cfRule>
    <cfRule type="expression" dxfId="1494" priority="882">
      <formula>AY22&gt;((0.849999*AX22)/1)</formula>
    </cfRule>
  </conditionalFormatting>
  <conditionalFormatting sqref="BE22">
    <cfRule type="expression" dxfId="1493" priority="877">
      <formula>BC22&gt;((0.999*BB22)/1)</formula>
    </cfRule>
    <cfRule type="expression" dxfId="1492" priority="878">
      <formula>BC22&lt;((0.849999*BB22)/1)</formula>
    </cfRule>
    <cfRule type="expression" dxfId="1491" priority="879">
      <formula>BC22&gt;((0.849999*BB22)/1)</formula>
    </cfRule>
  </conditionalFormatting>
  <conditionalFormatting sqref="BI22">
    <cfRule type="expression" dxfId="1490" priority="874">
      <formula>BG22&gt;((0.999*BF22)/1)</formula>
    </cfRule>
    <cfRule type="expression" dxfId="1489" priority="875">
      <formula>BG22&lt;((0.849999*BF22)/1)</formula>
    </cfRule>
    <cfRule type="expression" dxfId="1488" priority="876">
      <formula>BG22&gt;((0.849999*BF22)/1)</formula>
    </cfRule>
  </conditionalFormatting>
  <conditionalFormatting sqref="BM22">
    <cfRule type="expression" dxfId="1487" priority="871">
      <formula>BK22&gt;((0.999*BJ22)/1)</formula>
    </cfRule>
    <cfRule type="expression" dxfId="1486" priority="872">
      <formula>BK22&lt;((0.849999*BJ22)/1)</formula>
    </cfRule>
    <cfRule type="expression" dxfId="1485" priority="873">
      <formula>BK22&gt;((0.849999*BJ22)/1)</formula>
    </cfRule>
  </conditionalFormatting>
  <conditionalFormatting sqref="BQ22">
    <cfRule type="expression" dxfId="1484" priority="868">
      <formula>BO22&gt;((0.999*BN22)/1)</formula>
    </cfRule>
    <cfRule type="expression" dxfId="1483" priority="869">
      <formula>BO22&lt;((0.849999*BN22)/1)</formula>
    </cfRule>
    <cfRule type="expression" dxfId="1482" priority="870">
      <formula>BO22&gt;((0.849999*BN22)/1)</formula>
    </cfRule>
  </conditionalFormatting>
  <conditionalFormatting sqref="BU22">
    <cfRule type="expression" dxfId="1481" priority="865">
      <formula>BS22&gt;((0.999*BR22)/1)</formula>
    </cfRule>
    <cfRule type="expression" dxfId="1480" priority="866">
      <formula>BS22&lt;((0.849999*BR22)/1)</formula>
    </cfRule>
    <cfRule type="expression" dxfId="1479" priority="867">
      <formula>BS22&gt;((0.849999*BR22)/1)</formula>
    </cfRule>
  </conditionalFormatting>
  <conditionalFormatting sqref="AC23">
    <cfRule type="expression" dxfId="1478" priority="862">
      <formula>AA23&gt;((0.999*Z23)/1)</formula>
    </cfRule>
    <cfRule type="expression" dxfId="1477" priority="863">
      <formula>AA23&lt;((0.849999*Z23)/1)</formula>
    </cfRule>
    <cfRule type="expression" dxfId="1476" priority="864">
      <formula>AA23&gt;((0.849999*Z23)/1)</formula>
    </cfRule>
  </conditionalFormatting>
  <conditionalFormatting sqref="AG23">
    <cfRule type="expression" dxfId="1475" priority="859">
      <formula>AE23&gt;((0.999*AD23)/1)</formula>
    </cfRule>
    <cfRule type="expression" dxfId="1474" priority="860">
      <formula>AE23&lt;((0.849999*AD23)/1)</formula>
    </cfRule>
    <cfRule type="expression" dxfId="1473" priority="861">
      <formula>AE23&gt;((0.849999*AD23)/1)</formula>
    </cfRule>
  </conditionalFormatting>
  <conditionalFormatting sqref="AK23">
    <cfRule type="expression" dxfId="1472" priority="856">
      <formula>AI23&gt;((0.999*AH23)/1)</formula>
    </cfRule>
    <cfRule type="expression" dxfId="1471" priority="857">
      <formula>AI23&lt;((0.849999*AH23)/1)</formula>
    </cfRule>
    <cfRule type="expression" dxfId="1470" priority="858">
      <formula>AI23&gt;((0.849999*AH23)/1)</formula>
    </cfRule>
  </conditionalFormatting>
  <conditionalFormatting sqref="AO23">
    <cfRule type="expression" dxfId="1469" priority="853">
      <formula>AM23&gt;((0.999*AL23)/1)</formula>
    </cfRule>
    <cfRule type="expression" dxfId="1468" priority="854">
      <formula>AM23&lt;((0.849999*AL23)/1)</formula>
    </cfRule>
    <cfRule type="expression" dxfId="1467" priority="855">
      <formula>AM23&gt;((0.849999*AL23)/1)</formula>
    </cfRule>
  </conditionalFormatting>
  <conditionalFormatting sqref="AS23">
    <cfRule type="expression" dxfId="1466" priority="850">
      <formula>AQ23&gt;((0.999*AP23)/1)</formula>
    </cfRule>
    <cfRule type="expression" dxfId="1465" priority="851">
      <formula>AQ23&lt;((0.849999*AP23)/1)</formula>
    </cfRule>
    <cfRule type="expression" dxfId="1464" priority="852">
      <formula>AQ23&gt;((0.849999*AP23)/1)</formula>
    </cfRule>
  </conditionalFormatting>
  <conditionalFormatting sqref="AW23">
    <cfRule type="expression" dxfId="1463" priority="847">
      <formula>AU23&gt;((0.999*AT23)/1)</formula>
    </cfRule>
    <cfRule type="expression" dxfId="1462" priority="848">
      <formula>AU23&lt;((0.849999*AT23)/1)</formula>
    </cfRule>
    <cfRule type="expression" dxfId="1461" priority="849">
      <formula>AU23&gt;((0.849999*AT23)/1)</formula>
    </cfRule>
  </conditionalFormatting>
  <conditionalFormatting sqref="BA23">
    <cfRule type="expression" dxfId="1460" priority="844">
      <formula>AY23&gt;((0.999*AX23)/1)</formula>
    </cfRule>
    <cfRule type="expression" dxfId="1459" priority="845">
      <formula>AY23&lt;((0.849999*AX23)/1)</formula>
    </cfRule>
    <cfRule type="expression" dxfId="1458" priority="846">
      <formula>AY23&gt;((0.849999*AX23)/1)</formula>
    </cfRule>
  </conditionalFormatting>
  <conditionalFormatting sqref="BE23">
    <cfRule type="expression" dxfId="1457" priority="841">
      <formula>BC23&gt;((0.999*BB23)/1)</formula>
    </cfRule>
    <cfRule type="expression" dxfId="1456" priority="842">
      <formula>BC23&lt;((0.849999*BB23)/1)</formula>
    </cfRule>
    <cfRule type="expression" dxfId="1455" priority="843">
      <formula>BC23&gt;((0.849999*BB23)/1)</formula>
    </cfRule>
  </conditionalFormatting>
  <conditionalFormatting sqref="BI23">
    <cfRule type="expression" dxfId="1454" priority="838">
      <formula>BG23&gt;((0.999*BF23)/1)</formula>
    </cfRule>
    <cfRule type="expression" dxfId="1453" priority="839">
      <formula>BG23&lt;((0.849999*BF23)/1)</formula>
    </cfRule>
    <cfRule type="expression" dxfId="1452" priority="840">
      <formula>BG23&gt;((0.849999*BF23)/1)</formula>
    </cfRule>
  </conditionalFormatting>
  <conditionalFormatting sqref="BM23">
    <cfRule type="expression" dxfId="1451" priority="835">
      <formula>BK23&gt;((0.999*BJ23)/1)</formula>
    </cfRule>
    <cfRule type="expression" dxfId="1450" priority="836">
      <formula>BK23&lt;((0.849999*BJ23)/1)</formula>
    </cfRule>
    <cfRule type="expression" dxfId="1449" priority="837">
      <formula>BK23&gt;((0.849999*BJ23)/1)</formula>
    </cfRule>
  </conditionalFormatting>
  <conditionalFormatting sqref="BQ23">
    <cfRule type="expression" dxfId="1448" priority="832">
      <formula>BO23&gt;((0.999*BN23)/1)</formula>
    </cfRule>
    <cfRule type="expression" dxfId="1447" priority="833">
      <formula>BO23&lt;((0.849999*BN23)/1)</formula>
    </cfRule>
    <cfRule type="expression" dxfId="1446" priority="834">
      <formula>BO23&gt;((0.849999*BN23)/1)</formula>
    </cfRule>
  </conditionalFormatting>
  <conditionalFormatting sqref="BU23">
    <cfRule type="expression" dxfId="1445" priority="829">
      <formula>BS23&gt;((0.999*BR23)/1)</formula>
    </cfRule>
    <cfRule type="expression" dxfId="1444" priority="830">
      <formula>BS23&lt;((0.849999*BR23)/1)</formula>
    </cfRule>
    <cfRule type="expression" dxfId="1443" priority="831">
      <formula>BS23&gt;((0.849999*BR23)/1)</formula>
    </cfRule>
  </conditionalFormatting>
  <conditionalFormatting sqref="AC24">
    <cfRule type="expression" dxfId="1442" priority="826">
      <formula>AA24&gt;((0.999*Z24)/1)</formula>
    </cfRule>
    <cfRule type="expression" dxfId="1441" priority="827">
      <formula>AA24&lt;((0.849999*Z24)/1)</formula>
    </cfRule>
    <cfRule type="expression" dxfId="1440" priority="828">
      <formula>AA24&gt;((0.849999*Z24)/1)</formula>
    </cfRule>
  </conditionalFormatting>
  <conditionalFormatting sqref="AG24">
    <cfRule type="expression" dxfId="1439" priority="823">
      <formula>AE24&gt;((0.999*AD24)/1)</formula>
    </cfRule>
    <cfRule type="expression" dxfId="1438" priority="824">
      <formula>AE24&lt;((0.849999*AD24)/1)</formula>
    </cfRule>
    <cfRule type="expression" dxfId="1437" priority="825">
      <formula>AE24&gt;((0.849999*AD24)/1)</formula>
    </cfRule>
  </conditionalFormatting>
  <conditionalFormatting sqref="AK24">
    <cfRule type="expression" dxfId="1436" priority="820">
      <formula>AI24&gt;((0.999*AH24)/1)</formula>
    </cfRule>
    <cfRule type="expression" dxfId="1435" priority="821">
      <formula>AI24&lt;((0.849999*AH24)/1)</formula>
    </cfRule>
    <cfRule type="expression" dxfId="1434" priority="822">
      <formula>AI24&gt;((0.849999*AH24)/1)</formula>
    </cfRule>
  </conditionalFormatting>
  <conditionalFormatting sqref="AO24">
    <cfRule type="expression" dxfId="1433" priority="817">
      <formula>AM24&gt;((0.999*AL24)/1)</formula>
    </cfRule>
    <cfRule type="expression" dxfId="1432" priority="818">
      <formula>AM24&lt;((0.849999*AL24)/1)</formula>
    </cfRule>
    <cfRule type="expression" dxfId="1431" priority="819">
      <formula>AM24&gt;((0.849999*AL24)/1)</formula>
    </cfRule>
  </conditionalFormatting>
  <conditionalFormatting sqref="AS24">
    <cfRule type="expression" dxfId="1430" priority="814">
      <formula>AQ24&gt;((0.999*AP24)/1)</formula>
    </cfRule>
    <cfRule type="expression" dxfId="1429" priority="815">
      <formula>AQ24&lt;((0.849999*AP24)/1)</formula>
    </cfRule>
    <cfRule type="expression" dxfId="1428" priority="816">
      <formula>AQ24&gt;((0.849999*AP24)/1)</formula>
    </cfRule>
  </conditionalFormatting>
  <conditionalFormatting sqref="AW24">
    <cfRule type="expression" dxfId="1427" priority="811">
      <formula>AU24&gt;((0.999*AT24)/1)</formula>
    </cfRule>
    <cfRule type="expression" dxfId="1426" priority="812">
      <formula>AU24&lt;((0.849999*AT24)/1)</formula>
    </cfRule>
    <cfRule type="expression" dxfId="1425" priority="813">
      <formula>AU24&gt;((0.849999*AT24)/1)</formula>
    </cfRule>
  </conditionalFormatting>
  <conditionalFormatting sqref="BA24">
    <cfRule type="expression" dxfId="1424" priority="808">
      <formula>AY24&gt;((0.999*AX24)/1)</formula>
    </cfRule>
    <cfRule type="expression" dxfId="1423" priority="809">
      <formula>AY24&lt;((0.849999*AX24)/1)</formula>
    </cfRule>
    <cfRule type="expression" dxfId="1422" priority="810">
      <formula>AY24&gt;((0.849999*AX24)/1)</formula>
    </cfRule>
  </conditionalFormatting>
  <conditionalFormatting sqref="BE24">
    <cfRule type="expression" dxfId="1421" priority="805">
      <formula>BC24&gt;((0.999*BB24)/1)</formula>
    </cfRule>
    <cfRule type="expression" dxfId="1420" priority="806">
      <formula>BC24&lt;((0.849999*BB24)/1)</formula>
    </cfRule>
    <cfRule type="expression" dxfId="1419" priority="807">
      <formula>BC24&gt;((0.849999*BB24)/1)</formula>
    </cfRule>
  </conditionalFormatting>
  <conditionalFormatting sqref="BI24">
    <cfRule type="expression" dxfId="1418" priority="802">
      <formula>BG24&gt;((0.999*BF24)/1)</formula>
    </cfRule>
    <cfRule type="expression" dxfId="1417" priority="803">
      <formula>BG24&lt;((0.849999*BF24)/1)</formula>
    </cfRule>
    <cfRule type="expression" dxfId="1416" priority="804">
      <formula>BG24&gt;((0.849999*BF24)/1)</formula>
    </cfRule>
  </conditionalFormatting>
  <conditionalFormatting sqref="BM24">
    <cfRule type="expression" dxfId="1415" priority="799">
      <formula>BK24&gt;((0.999*BJ24)/1)</formula>
    </cfRule>
    <cfRule type="expression" dxfId="1414" priority="800">
      <formula>BK24&lt;((0.849999*BJ24)/1)</formula>
    </cfRule>
    <cfRule type="expression" dxfId="1413" priority="801">
      <formula>BK24&gt;((0.849999*BJ24)/1)</formula>
    </cfRule>
  </conditionalFormatting>
  <conditionalFormatting sqref="BQ24">
    <cfRule type="expression" dxfId="1412" priority="796">
      <formula>BO24&gt;((0.999*BN24)/1)</formula>
    </cfRule>
    <cfRule type="expression" dxfId="1411" priority="797">
      <formula>BO24&lt;((0.849999*BN24)/1)</formula>
    </cfRule>
    <cfRule type="expression" dxfId="1410" priority="798">
      <formula>BO24&gt;((0.849999*BN24)/1)</formula>
    </cfRule>
  </conditionalFormatting>
  <conditionalFormatting sqref="BU24">
    <cfRule type="expression" dxfId="1409" priority="793">
      <formula>BS24&gt;((0.999*BR24)/1)</formula>
    </cfRule>
    <cfRule type="expression" dxfId="1408" priority="794">
      <formula>BS24&lt;((0.849999*BR24)/1)</formula>
    </cfRule>
    <cfRule type="expression" dxfId="1407" priority="795">
      <formula>BS24&gt;((0.849999*BR24)/1)</formula>
    </cfRule>
  </conditionalFormatting>
  <conditionalFormatting sqref="AC32">
    <cfRule type="expression" dxfId="1406" priority="790">
      <formula>AA32&gt;((0.999*Z32)/1)</formula>
    </cfRule>
    <cfRule type="expression" dxfId="1405" priority="791">
      <formula>AA32&lt;((0.849999*Z32)/1)</formula>
    </cfRule>
    <cfRule type="expression" dxfId="1404" priority="792">
      <formula>AA32&gt;((0.849999*Z32)/1)</formula>
    </cfRule>
  </conditionalFormatting>
  <conditionalFormatting sqref="AG32">
    <cfRule type="expression" dxfId="1403" priority="787">
      <formula>AE32&gt;((0.999*AD32)/1)</formula>
    </cfRule>
    <cfRule type="expression" dxfId="1402" priority="788">
      <formula>AE32&lt;((0.849999*AD32)/1)</formula>
    </cfRule>
    <cfRule type="expression" dxfId="1401" priority="789">
      <formula>AE32&gt;((0.849999*AD32)/1)</formula>
    </cfRule>
  </conditionalFormatting>
  <conditionalFormatting sqref="AK32">
    <cfRule type="expression" dxfId="1400" priority="784">
      <formula>AI32&gt;((0.999*AH32)/1)</formula>
    </cfRule>
    <cfRule type="expression" dxfId="1399" priority="785">
      <formula>AI32&lt;((0.849999*AH32)/1)</formula>
    </cfRule>
    <cfRule type="expression" dxfId="1398" priority="786">
      <formula>AI32&gt;((0.849999*AH32)/1)</formula>
    </cfRule>
  </conditionalFormatting>
  <conditionalFormatting sqref="AO32">
    <cfRule type="expression" dxfId="1397" priority="781">
      <formula>AM32&gt;((0.999*AL32)/1)</formula>
    </cfRule>
    <cfRule type="expression" dxfId="1396" priority="782">
      <formula>AM32&lt;((0.849999*AL32)/1)</formula>
    </cfRule>
    <cfRule type="expression" dxfId="1395" priority="783">
      <formula>AM32&gt;((0.849999*AL32)/1)</formula>
    </cfRule>
  </conditionalFormatting>
  <conditionalFormatting sqref="AS32">
    <cfRule type="expression" dxfId="1394" priority="778">
      <formula>AQ32&gt;((0.999*AP32)/1)</formula>
    </cfRule>
    <cfRule type="expression" dxfId="1393" priority="779">
      <formula>AQ32&lt;((0.849999*AP32)/1)</formula>
    </cfRule>
    <cfRule type="expression" dxfId="1392" priority="780">
      <formula>AQ32&gt;((0.849999*AP32)/1)</formula>
    </cfRule>
  </conditionalFormatting>
  <conditionalFormatting sqref="AW32">
    <cfRule type="expression" dxfId="1391" priority="775">
      <formula>AU32&gt;((0.999*AT32)/1)</formula>
    </cfRule>
    <cfRule type="expression" dxfId="1390" priority="776">
      <formula>AU32&lt;((0.849999*AT32)/1)</formula>
    </cfRule>
    <cfRule type="expression" dxfId="1389" priority="777">
      <formula>AU32&gt;((0.849999*AT32)/1)</formula>
    </cfRule>
  </conditionalFormatting>
  <conditionalFormatting sqref="BA32">
    <cfRule type="expression" dxfId="1388" priority="772">
      <formula>AY32&gt;((0.999*AX32)/1)</formula>
    </cfRule>
    <cfRule type="expression" dxfId="1387" priority="773">
      <formula>AY32&lt;((0.849999*AX32)/1)</formula>
    </cfRule>
    <cfRule type="expression" dxfId="1386" priority="774">
      <formula>AY32&gt;((0.849999*AX32)/1)</formula>
    </cfRule>
  </conditionalFormatting>
  <conditionalFormatting sqref="BE32">
    <cfRule type="expression" dxfId="1385" priority="769">
      <formula>BC32&gt;((0.999*BB32)/1)</formula>
    </cfRule>
    <cfRule type="expression" dxfId="1384" priority="770">
      <formula>BC32&lt;((0.849999*BB32)/1)</formula>
    </cfRule>
    <cfRule type="expression" dxfId="1383" priority="771">
      <formula>BC32&gt;((0.849999*BB32)/1)</formula>
    </cfRule>
  </conditionalFormatting>
  <conditionalFormatting sqref="BI32">
    <cfRule type="expression" dxfId="1382" priority="766">
      <formula>BG32&gt;((0.999*BF32)/1)</formula>
    </cfRule>
    <cfRule type="expression" dxfId="1381" priority="767">
      <formula>BG32&lt;((0.849999*BF32)/1)</formula>
    </cfRule>
    <cfRule type="expression" dxfId="1380" priority="768">
      <formula>BG32&gt;((0.849999*BF32)/1)</formula>
    </cfRule>
  </conditionalFormatting>
  <conditionalFormatting sqref="BM32">
    <cfRule type="expression" dxfId="1379" priority="763">
      <formula>BK32&gt;((0.999*BJ32)/1)</formula>
    </cfRule>
    <cfRule type="expression" dxfId="1378" priority="764">
      <formula>BK32&lt;((0.849999*BJ32)/1)</formula>
    </cfRule>
    <cfRule type="expression" dxfId="1377" priority="765">
      <formula>BK32&gt;((0.849999*BJ32)/1)</formula>
    </cfRule>
  </conditionalFormatting>
  <conditionalFormatting sqref="BQ32">
    <cfRule type="expression" dxfId="1376" priority="760">
      <formula>BO32&gt;((0.999*BN32)/1)</formula>
    </cfRule>
    <cfRule type="expression" dxfId="1375" priority="761">
      <formula>BO32&lt;((0.849999*BN32)/1)</formula>
    </cfRule>
    <cfRule type="expression" dxfId="1374" priority="762">
      <formula>BO32&gt;((0.849999*BN32)/1)</formula>
    </cfRule>
  </conditionalFormatting>
  <conditionalFormatting sqref="BU32">
    <cfRule type="expression" dxfId="1373" priority="757">
      <formula>BS32&gt;((0.999*BR32)/1)</formula>
    </cfRule>
    <cfRule type="expression" dxfId="1372" priority="758">
      <formula>BS32&lt;((0.849999*BR32)/1)</formula>
    </cfRule>
    <cfRule type="expression" dxfId="1371" priority="759">
      <formula>BS32&gt;((0.849999*BR32)/1)</formula>
    </cfRule>
  </conditionalFormatting>
  <conditionalFormatting sqref="AC33">
    <cfRule type="expression" dxfId="1370" priority="754">
      <formula>AA33&gt;((0.999*Z33)/1)</formula>
    </cfRule>
    <cfRule type="expression" dxfId="1369" priority="755">
      <formula>AA33&lt;((0.849999*Z33)/1)</formula>
    </cfRule>
    <cfRule type="expression" dxfId="1368" priority="756">
      <formula>AA33&gt;((0.849999*Z33)/1)</formula>
    </cfRule>
  </conditionalFormatting>
  <conditionalFormatting sqref="AG33">
    <cfRule type="expression" dxfId="1367" priority="751">
      <formula>AE33&gt;((0.999*AD33)/1)</formula>
    </cfRule>
    <cfRule type="expression" dxfId="1366" priority="752">
      <formula>AE33&lt;((0.849999*AD33)/1)</formula>
    </cfRule>
    <cfRule type="expression" dxfId="1365" priority="753">
      <formula>AE33&gt;((0.849999*AD33)/1)</formula>
    </cfRule>
  </conditionalFormatting>
  <conditionalFormatting sqref="AK33">
    <cfRule type="expression" dxfId="1364" priority="748">
      <formula>AI33&gt;((0.999*AH33)/1)</formula>
    </cfRule>
    <cfRule type="expression" dxfId="1363" priority="749">
      <formula>AI33&lt;((0.849999*AH33)/1)</formula>
    </cfRule>
    <cfRule type="expression" dxfId="1362" priority="750">
      <formula>AI33&gt;((0.849999*AH33)/1)</formula>
    </cfRule>
  </conditionalFormatting>
  <conditionalFormatting sqref="AO33">
    <cfRule type="expression" dxfId="1361" priority="745">
      <formula>AM33&gt;((0.999*AL33)/1)</formula>
    </cfRule>
    <cfRule type="expression" dxfId="1360" priority="746">
      <formula>AM33&lt;((0.849999*AL33)/1)</formula>
    </cfRule>
    <cfRule type="expression" dxfId="1359" priority="747">
      <formula>AM33&gt;((0.849999*AL33)/1)</formula>
    </cfRule>
  </conditionalFormatting>
  <conditionalFormatting sqref="AS33">
    <cfRule type="expression" dxfId="1358" priority="742">
      <formula>AQ33&gt;((0.999*AP33)/1)</formula>
    </cfRule>
    <cfRule type="expression" dxfId="1357" priority="743">
      <formula>AQ33&lt;((0.849999*AP33)/1)</formula>
    </cfRule>
    <cfRule type="expression" dxfId="1356" priority="744">
      <formula>AQ33&gt;((0.849999*AP33)/1)</formula>
    </cfRule>
  </conditionalFormatting>
  <conditionalFormatting sqref="AW33">
    <cfRule type="expression" dxfId="1355" priority="739">
      <formula>AU33&gt;((0.999*AT33)/1)</formula>
    </cfRule>
    <cfRule type="expression" dxfId="1354" priority="740">
      <formula>AU33&lt;((0.849999*AT33)/1)</formula>
    </cfRule>
    <cfRule type="expression" dxfId="1353" priority="741">
      <formula>AU33&gt;((0.849999*AT33)/1)</formula>
    </cfRule>
  </conditionalFormatting>
  <conditionalFormatting sqref="BA33">
    <cfRule type="expression" dxfId="1352" priority="736">
      <formula>AY33&gt;((0.999*AX33)/1)</formula>
    </cfRule>
    <cfRule type="expression" dxfId="1351" priority="737">
      <formula>AY33&lt;((0.849999*AX33)/1)</formula>
    </cfRule>
    <cfRule type="expression" dxfId="1350" priority="738">
      <formula>AY33&gt;((0.849999*AX33)/1)</formula>
    </cfRule>
  </conditionalFormatting>
  <conditionalFormatting sqref="BE33">
    <cfRule type="expression" dxfId="1349" priority="733">
      <formula>BC33&gt;((0.999*BB33)/1)</formula>
    </cfRule>
    <cfRule type="expression" dxfId="1348" priority="734">
      <formula>BC33&lt;((0.849999*BB33)/1)</formula>
    </cfRule>
    <cfRule type="expression" dxfId="1347" priority="735">
      <formula>BC33&gt;((0.849999*BB33)/1)</formula>
    </cfRule>
  </conditionalFormatting>
  <conditionalFormatting sqref="BI33">
    <cfRule type="expression" dxfId="1346" priority="730">
      <formula>BG33&gt;((0.999*BF33)/1)</formula>
    </cfRule>
    <cfRule type="expression" dxfId="1345" priority="731">
      <formula>BG33&lt;((0.849999*BF33)/1)</formula>
    </cfRule>
    <cfRule type="expression" dxfId="1344" priority="732">
      <formula>BG33&gt;((0.849999*BF33)/1)</formula>
    </cfRule>
  </conditionalFormatting>
  <conditionalFormatting sqref="BM33">
    <cfRule type="expression" dxfId="1343" priority="727">
      <formula>BK33&gt;((0.999*BJ33)/1)</formula>
    </cfRule>
    <cfRule type="expression" dxfId="1342" priority="728">
      <formula>BK33&lt;((0.849999*BJ33)/1)</formula>
    </cfRule>
    <cfRule type="expression" dxfId="1341" priority="729">
      <formula>BK33&gt;((0.849999*BJ33)/1)</formula>
    </cfRule>
  </conditionalFormatting>
  <conditionalFormatting sqref="BQ33">
    <cfRule type="expression" dxfId="1340" priority="724">
      <formula>BO33&gt;((0.999*BN33)/1)</formula>
    </cfRule>
    <cfRule type="expression" dxfId="1339" priority="725">
      <formula>BO33&lt;((0.849999*BN33)/1)</formula>
    </cfRule>
    <cfRule type="expression" dxfId="1338" priority="726">
      <formula>BO33&gt;((0.849999*BN33)/1)</formula>
    </cfRule>
  </conditionalFormatting>
  <conditionalFormatting sqref="BU33">
    <cfRule type="expression" dxfId="1337" priority="721">
      <formula>BS33&gt;((0.999*BR33)/1)</formula>
    </cfRule>
    <cfRule type="expression" dxfId="1336" priority="722">
      <formula>BS33&lt;((0.849999*BR33)/1)</formula>
    </cfRule>
    <cfRule type="expression" dxfId="1335" priority="723">
      <formula>BS33&gt;((0.849999*BR33)/1)</formula>
    </cfRule>
  </conditionalFormatting>
  <conditionalFormatting sqref="AC34">
    <cfRule type="expression" dxfId="1334" priority="718">
      <formula>AA34&gt;((0.999*Z34)/1)</formula>
    </cfRule>
    <cfRule type="expression" dxfId="1333" priority="719">
      <formula>AA34&lt;((0.849999*Z34)/1)</formula>
    </cfRule>
    <cfRule type="expression" dxfId="1332" priority="720">
      <formula>AA34&gt;((0.849999*Z34)/1)</formula>
    </cfRule>
  </conditionalFormatting>
  <conditionalFormatting sqref="AG34">
    <cfRule type="expression" dxfId="1331" priority="715">
      <formula>AE34&gt;((0.999*AD34)/1)</formula>
    </cfRule>
    <cfRule type="expression" dxfId="1330" priority="716">
      <formula>AE34&lt;((0.849999*AD34)/1)</formula>
    </cfRule>
    <cfRule type="expression" dxfId="1329" priority="717">
      <formula>AE34&gt;((0.849999*AD34)/1)</formula>
    </cfRule>
  </conditionalFormatting>
  <conditionalFormatting sqref="AK34">
    <cfRule type="expression" dxfId="1328" priority="712">
      <formula>AI34&gt;((0.999*AH34)/1)</formula>
    </cfRule>
    <cfRule type="expression" dxfId="1327" priority="713">
      <formula>AI34&lt;((0.849999*AH34)/1)</formula>
    </cfRule>
    <cfRule type="expression" dxfId="1326" priority="714">
      <formula>AI34&gt;((0.849999*AH34)/1)</formula>
    </cfRule>
  </conditionalFormatting>
  <conditionalFormatting sqref="AO34">
    <cfRule type="expression" dxfId="1325" priority="709">
      <formula>AM34&gt;((0.999*AL34)/1)</formula>
    </cfRule>
    <cfRule type="expression" dxfId="1324" priority="710">
      <formula>AM34&lt;((0.849999*AL34)/1)</formula>
    </cfRule>
    <cfRule type="expression" dxfId="1323" priority="711">
      <formula>AM34&gt;((0.849999*AL34)/1)</formula>
    </cfRule>
  </conditionalFormatting>
  <conditionalFormatting sqref="AS34">
    <cfRule type="expression" dxfId="1322" priority="706">
      <formula>AQ34&gt;((0.999*AP34)/1)</formula>
    </cfRule>
    <cfRule type="expression" dxfId="1321" priority="707">
      <formula>AQ34&lt;((0.849999*AP34)/1)</formula>
    </cfRule>
    <cfRule type="expression" dxfId="1320" priority="708">
      <formula>AQ34&gt;((0.849999*AP34)/1)</formula>
    </cfRule>
  </conditionalFormatting>
  <conditionalFormatting sqref="AW34">
    <cfRule type="expression" dxfId="1319" priority="703">
      <formula>AU34&gt;((0.999*AT34)/1)</formula>
    </cfRule>
    <cfRule type="expression" dxfId="1318" priority="704">
      <formula>AU34&lt;((0.849999*AT34)/1)</formula>
    </cfRule>
    <cfRule type="expression" dxfId="1317" priority="705">
      <formula>AU34&gt;((0.849999*AT34)/1)</formula>
    </cfRule>
  </conditionalFormatting>
  <conditionalFormatting sqref="BA34">
    <cfRule type="expression" dxfId="1316" priority="700">
      <formula>AY34&gt;((0.999*AX34)/1)</formula>
    </cfRule>
    <cfRule type="expression" dxfId="1315" priority="701">
      <formula>AY34&lt;((0.849999*AX34)/1)</formula>
    </cfRule>
    <cfRule type="expression" dxfId="1314" priority="702">
      <formula>AY34&gt;((0.849999*AX34)/1)</formula>
    </cfRule>
  </conditionalFormatting>
  <conditionalFormatting sqref="BE34">
    <cfRule type="expression" dxfId="1313" priority="697">
      <formula>BC34&gt;((0.999*BB34)/1)</formula>
    </cfRule>
    <cfRule type="expression" dxfId="1312" priority="698">
      <formula>BC34&lt;((0.849999*BB34)/1)</formula>
    </cfRule>
    <cfRule type="expression" dxfId="1311" priority="699">
      <formula>BC34&gt;((0.849999*BB34)/1)</formula>
    </cfRule>
  </conditionalFormatting>
  <conditionalFormatting sqref="BI34">
    <cfRule type="expression" dxfId="1310" priority="694">
      <formula>BG34&gt;((0.999*BF34)/1)</formula>
    </cfRule>
    <cfRule type="expression" dxfId="1309" priority="695">
      <formula>BG34&lt;((0.849999*BF34)/1)</formula>
    </cfRule>
    <cfRule type="expression" dxfId="1308" priority="696">
      <formula>BG34&gt;((0.849999*BF34)/1)</formula>
    </cfRule>
  </conditionalFormatting>
  <conditionalFormatting sqref="BM34">
    <cfRule type="expression" dxfId="1307" priority="691">
      <formula>BK34&gt;((0.999*BJ34)/1)</formula>
    </cfRule>
    <cfRule type="expression" dxfId="1306" priority="692">
      <formula>BK34&lt;((0.849999*BJ34)/1)</formula>
    </cfRule>
    <cfRule type="expression" dxfId="1305" priority="693">
      <formula>BK34&gt;((0.849999*BJ34)/1)</formula>
    </cfRule>
  </conditionalFormatting>
  <conditionalFormatting sqref="BQ34">
    <cfRule type="expression" dxfId="1304" priority="688">
      <formula>BO34&gt;((0.999*BN34)/1)</formula>
    </cfRule>
    <cfRule type="expression" dxfId="1303" priority="689">
      <formula>BO34&lt;((0.849999*BN34)/1)</formula>
    </cfRule>
    <cfRule type="expression" dxfId="1302" priority="690">
      <formula>BO34&gt;((0.849999*BN34)/1)</formula>
    </cfRule>
  </conditionalFormatting>
  <conditionalFormatting sqref="AC35">
    <cfRule type="expression" dxfId="1301" priority="682">
      <formula>AA35&gt;((0.999*Z35)/1)</formula>
    </cfRule>
    <cfRule type="expression" dxfId="1300" priority="683">
      <formula>AA35&lt;((0.849999*Z35)/1)</formula>
    </cfRule>
    <cfRule type="expression" dxfId="1299" priority="684">
      <formula>AA35&gt;((0.849999*Z35)/1)</formula>
    </cfRule>
  </conditionalFormatting>
  <conditionalFormatting sqref="AG35">
    <cfRule type="expression" dxfId="1298" priority="679">
      <formula>AE35&gt;((0.999*AD35)/1)</formula>
    </cfRule>
    <cfRule type="expression" dxfId="1297" priority="680">
      <formula>AE35&lt;((0.849999*AD35)/1)</formula>
    </cfRule>
    <cfRule type="expression" dxfId="1296" priority="681">
      <formula>AE35&gt;((0.849999*AD35)/1)</formula>
    </cfRule>
  </conditionalFormatting>
  <conditionalFormatting sqref="AK35">
    <cfRule type="expression" dxfId="1295" priority="676">
      <formula>AI35&gt;((0.999*AH35)/1)</formula>
    </cfRule>
    <cfRule type="expression" dxfId="1294" priority="677">
      <formula>AI35&lt;((0.849999*AH35)/1)</formula>
    </cfRule>
    <cfRule type="expression" dxfId="1293" priority="678">
      <formula>AI35&gt;((0.849999*AH35)/1)</formula>
    </cfRule>
  </conditionalFormatting>
  <conditionalFormatting sqref="AS35">
    <cfRule type="expression" dxfId="1292" priority="670">
      <formula>AQ35&gt;((0.999*AP35)/1)</formula>
    </cfRule>
    <cfRule type="expression" dxfId="1291" priority="671">
      <formula>AQ35&lt;((0.849999*AP35)/1)</formula>
    </cfRule>
    <cfRule type="expression" dxfId="1290" priority="672">
      <formula>AQ35&gt;((0.849999*AP35)/1)</formula>
    </cfRule>
  </conditionalFormatting>
  <conditionalFormatting sqref="AW35">
    <cfRule type="expression" dxfId="1289" priority="667">
      <formula>AU35&gt;((0.999*AT35)/1)</formula>
    </cfRule>
    <cfRule type="expression" dxfId="1288" priority="668">
      <formula>AU35&lt;((0.849999*AT35)/1)</formula>
    </cfRule>
    <cfRule type="expression" dxfId="1287" priority="669">
      <formula>AU35&gt;((0.849999*AT35)/1)</formula>
    </cfRule>
  </conditionalFormatting>
  <conditionalFormatting sqref="BE35">
    <cfRule type="expression" dxfId="1286" priority="661">
      <formula>BC35&gt;((0.999*BB35)/1)</formula>
    </cfRule>
    <cfRule type="expression" dxfId="1285" priority="662">
      <formula>BC35&lt;((0.849999*BB35)/1)</formula>
    </cfRule>
    <cfRule type="expression" dxfId="1284" priority="663">
      <formula>BC35&gt;((0.849999*BB35)/1)</formula>
    </cfRule>
  </conditionalFormatting>
  <conditionalFormatting sqref="BI35">
    <cfRule type="expression" dxfId="1283" priority="658">
      <formula>BG35&gt;((0.999*BF35)/1)</formula>
    </cfRule>
    <cfRule type="expression" dxfId="1282" priority="659">
      <formula>BG35&lt;((0.849999*BF35)/1)</formula>
    </cfRule>
    <cfRule type="expression" dxfId="1281" priority="660">
      <formula>BG35&gt;((0.849999*BF35)/1)</formula>
    </cfRule>
  </conditionalFormatting>
  <conditionalFormatting sqref="BQ35">
    <cfRule type="expression" dxfId="1280" priority="652">
      <formula>BO35&gt;((0.999*BN35)/1)</formula>
    </cfRule>
    <cfRule type="expression" dxfId="1279" priority="653">
      <formula>BO35&lt;((0.849999*BN35)/1)</formula>
    </cfRule>
    <cfRule type="expression" dxfId="1278" priority="654">
      <formula>BO35&gt;((0.849999*BN35)/1)</formula>
    </cfRule>
  </conditionalFormatting>
  <conditionalFormatting sqref="BU35">
    <cfRule type="expression" dxfId="1277" priority="649">
      <formula>BS35&gt;((0.999*BR35)/1)</formula>
    </cfRule>
    <cfRule type="expression" dxfId="1276" priority="650">
      <formula>BS35&lt;((0.849999*BR35)/1)</formula>
    </cfRule>
    <cfRule type="expression" dxfId="1275" priority="651">
      <formula>BS35&gt;((0.849999*BR35)/1)</formula>
    </cfRule>
  </conditionalFormatting>
  <conditionalFormatting sqref="AG36">
    <cfRule type="expression" dxfId="1274" priority="643">
      <formula>AE36&gt;((0.999*AD36)/1)</formula>
    </cfRule>
    <cfRule type="expression" dxfId="1273" priority="644">
      <formula>AE36&lt;((0.849999*AD36)/1)</formula>
    </cfRule>
    <cfRule type="expression" dxfId="1272" priority="645">
      <formula>AE36&gt;((0.849999*AD36)/1)</formula>
    </cfRule>
  </conditionalFormatting>
  <conditionalFormatting sqref="AK36">
    <cfRule type="expression" dxfId="1271" priority="640">
      <formula>AI36&gt;((0.999*AH36)/1)</formula>
    </cfRule>
    <cfRule type="expression" dxfId="1270" priority="641">
      <formula>AI36&lt;((0.849999*AH36)/1)</formula>
    </cfRule>
    <cfRule type="expression" dxfId="1269" priority="642">
      <formula>AI36&gt;((0.849999*AH36)/1)</formula>
    </cfRule>
  </conditionalFormatting>
  <conditionalFormatting sqref="AS36">
    <cfRule type="expression" dxfId="1268" priority="634">
      <formula>AQ36&gt;((0.999*AP36)/1)</formula>
    </cfRule>
    <cfRule type="expression" dxfId="1267" priority="635">
      <formula>AQ36&lt;((0.849999*AP36)/1)</formula>
    </cfRule>
    <cfRule type="expression" dxfId="1266" priority="636">
      <formula>AQ36&gt;((0.849999*AP36)/1)</formula>
    </cfRule>
  </conditionalFormatting>
  <conditionalFormatting sqref="AW36">
    <cfRule type="expression" dxfId="1265" priority="631">
      <formula>AU36&gt;((0.999*AT36)/1)</formula>
    </cfRule>
    <cfRule type="expression" dxfId="1264" priority="632">
      <formula>AU36&lt;((0.849999*AT36)/1)</formula>
    </cfRule>
    <cfRule type="expression" dxfId="1263" priority="633">
      <formula>AU36&gt;((0.849999*AT36)/1)</formula>
    </cfRule>
  </conditionalFormatting>
  <conditionalFormatting sqref="BE36">
    <cfRule type="expression" dxfId="1262" priority="625">
      <formula>BC36&gt;((0.999*BB36)/1)</formula>
    </cfRule>
    <cfRule type="expression" dxfId="1261" priority="626">
      <formula>BC36&lt;((0.849999*BB36)/1)</formula>
    </cfRule>
    <cfRule type="expression" dxfId="1260" priority="627">
      <formula>BC36&gt;((0.849999*BB36)/1)</formula>
    </cfRule>
  </conditionalFormatting>
  <conditionalFormatting sqref="BI36">
    <cfRule type="expression" dxfId="1259" priority="622">
      <formula>BG36&gt;((0.999*BF36)/1)</formula>
    </cfRule>
    <cfRule type="expression" dxfId="1258" priority="623">
      <formula>BG36&lt;((0.849999*BF36)/1)</formula>
    </cfRule>
    <cfRule type="expression" dxfId="1257" priority="624">
      <formula>BG36&gt;((0.849999*BF36)/1)</formula>
    </cfRule>
  </conditionalFormatting>
  <conditionalFormatting sqref="BQ36">
    <cfRule type="expression" dxfId="1256" priority="616">
      <formula>BO36&gt;((0.999*BN36)/1)</formula>
    </cfRule>
    <cfRule type="expression" dxfId="1255" priority="617">
      <formula>BO36&lt;((0.849999*BN36)/1)</formula>
    </cfRule>
    <cfRule type="expression" dxfId="1254" priority="618">
      <formula>BO36&gt;((0.849999*BN36)/1)</formula>
    </cfRule>
  </conditionalFormatting>
  <conditionalFormatting sqref="BU36">
    <cfRule type="expression" dxfId="1253" priority="613">
      <formula>BS36&gt;((0.999*BR36)/1)</formula>
    </cfRule>
    <cfRule type="expression" dxfId="1252" priority="614">
      <formula>BS36&lt;((0.849999*BR36)/1)</formula>
    </cfRule>
    <cfRule type="expression" dxfId="1251" priority="615">
      <formula>BS36&gt;((0.849999*BR36)/1)</formula>
    </cfRule>
  </conditionalFormatting>
  <conditionalFormatting sqref="AG37">
    <cfRule type="expression" dxfId="1250" priority="607">
      <formula>AE37&gt;((0.999*AD37)/1)</formula>
    </cfRule>
    <cfRule type="expression" dxfId="1249" priority="608">
      <formula>AE37&lt;((0.849999*AD37)/1)</formula>
    </cfRule>
    <cfRule type="expression" dxfId="1248" priority="609">
      <formula>AE37&gt;((0.849999*AD37)/1)</formula>
    </cfRule>
  </conditionalFormatting>
  <conditionalFormatting sqref="AK37">
    <cfRule type="expression" dxfId="1247" priority="604">
      <formula>AI37&gt;((0.999*AH37)/1)</formula>
    </cfRule>
    <cfRule type="expression" dxfId="1246" priority="605">
      <formula>AI37&lt;((0.849999*AH37)/1)</formula>
    </cfRule>
    <cfRule type="expression" dxfId="1245" priority="606">
      <formula>AI37&gt;((0.849999*AH37)/1)</formula>
    </cfRule>
  </conditionalFormatting>
  <conditionalFormatting sqref="AS37">
    <cfRule type="expression" dxfId="1244" priority="598">
      <formula>AQ37&gt;((0.999*AP37)/1)</formula>
    </cfRule>
    <cfRule type="expression" dxfId="1243" priority="599">
      <formula>AQ37&lt;((0.849999*AP37)/1)</formula>
    </cfRule>
    <cfRule type="expression" dxfId="1242" priority="600">
      <formula>AQ37&gt;((0.849999*AP37)/1)</formula>
    </cfRule>
  </conditionalFormatting>
  <conditionalFormatting sqref="AW37">
    <cfRule type="expression" dxfId="1241" priority="595">
      <formula>AU37&gt;((0.999*AT37)/1)</formula>
    </cfRule>
    <cfRule type="expression" dxfId="1240" priority="596">
      <formula>AU37&lt;((0.849999*AT37)/1)</formula>
    </cfRule>
    <cfRule type="expression" dxfId="1239" priority="597">
      <formula>AU37&gt;((0.849999*AT37)/1)</formula>
    </cfRule>
  </conditionalFormatting>
  <conditionalFormatting sqref="BE37">
    <cfRule type="expression" dxfId="1238" priority="589">
      <formula>BC37&gt;((0.999*BB37)/1)</formula>
    </cfRule>
    <cfRule type="expression" dxfId="1237" priority="590">
      <formula>BC37&lt;((0.849999*BB37)/1)</formula>
    </cfRule>
    <cfRule type="expression" dxfId="1236" priority="591">
      <formula>BC37&gt;((0.849999*BB37)/1)</formula>
    </cfRule>
  </conditionalFormatting>
  <conditionalFormatting sqref="BI37">
    <cfRule type="expression" dxfId="1235" priority="586">
      <formula>BG37&gt;((0.999*BF37)/1)</formula>
    </cfRule>
    <cfRule type="expression" dxfId="1234" priority="587">
      <formula>BG37&lt;((0.849999*BF37)/1)</formula>
    </cfRule>
    <cfRule type="expression" dxfId="1233" priority="588">
      <formula>BG37&gt;((0.849999*BF37)/1)</formula>
    </cfRule>
  </conditionalFormatting>
  <conditionalFormatting sqref="BQ37">
    <cfRule type="expression" dxfId="1232" priority="580">
      <formula>BO37&gt;((0.999*BN37)/1)</formula>
    </cfRule>
    <cfRule type="expression" dxfId="1231" priority="581">
      <formula>BO37&lt;((0.849999*BN37)/1)</formula>
    </cfRule>
    <cfRule type="expression" dxfId="1230" priority="582">
      <formula>BO37&gt;((0.849999*BN37)/1)</formula>
    </cfRule>
  </conditionalFormatting>
  <conditionalFormatting sqref="BU37">
    <cfRule type="expression" dxfId="1229" priority="577">
      <formula>BS37&gt;((0.999*BR37)/1)</formula>
    </cfRule>
    <cfRule type="expression" dxfId="1228" priority="578">
      <formula>BS37&lt;((0.849999*BR37)/1)</formula>
    </cfRule>
    <cfRule type="expression" dxfId="1227" priority="579">
      <formula>BS37&gt;((0.849999*BR37)/1)</formula>
    </cfRule>
  </conditionalFormatting>
  <conditionalFormatting sqref="AC38">
    <cfRule type="expression" dxfId="1226" priority="574">
      <formula>AA38&gt;((0.999*Z38)/1)</formula>
    </cfRule>
    <cfRule type="expression" dxfId="1225" priority="575">
      <formula>AA38&lt;((0.849999*Z38)/1)</formula>
    </cfRule>
    <cfRule type="expression" dxfId="1224" priority="576">
      <formula>AA38&gt;((0.849999*Z38)/1)</formula>
    </cfRule>
  </conditionalFormatting>
  <conditionalFormatting sqref="AG38">
    <cfRule type="expression" dxfId="1223" priority="571">
      <formula>AE38&gt;((0.999*AD38)/1)</formula>
    </cfRule>
    <cfRule type="expression" dxfId="1222" priority="572">
      <formula>AE38&lt;((0.849999*AD38)/1)</formula>
    </cfRule>
    <cfRule type="expression" dxfId="1221" priority="573">
      <formula>AE38&gt;((0.849999*AD38)/1)</formula>
    </cfRule>
  </conditionalFormatting>
  <conditionalFormatting sqref="AK38">
    <cfRule type="expression" dxfId="1220" priority="568">
      <formula>AI38&gt;((0.999*AH38)/1)</formula>
    </cfRule>
    <cfRule type="expression" dxfId="1219" priority="569">
      <formula>AI38&lt;((0.849999*AH38)/1)</formula>
    </cfRule>
    <cfRule type="expression" dxfId="1218" priority="570">
      <formula>AI38&gt;((0.849999*AH38)/1)</formula>
    </cfRule>
  </conditionalFormatting>
  <conditionalFormatting sqref="AO38">
    <cfRule type="expression" dxfId="1217" priority="565">
      <formula>AM38&gt;((0.999*AL38)/1)</formula>
    </cfRule>
    <cfRule type="expression" dxfId="1216" priority="566">
      <formula>AM38&lt;((0.849999*AL38)/1)</formula>
    </cfRule>
    <cfRule type="expression" dxfId="1215" priority="567">
      <formula>AM38&gt;((0.849999*AL38)/1)</formula>
    </cfRule>
  </conditionalFormatting>
  <conditionalFormatting sqref="AS38">
    <cfRule type="expression" dxfId="1214" priority="562">
      <formula>AQ38&gt;((0.999*AP38)/1)</formula>
    </cfRule>
    <cfRule type="expression" dxfId="1213" priority="563">
      <formula>AQ38&lt;((0.849999*AP38)/1)</formula>
    </cfRule>
    <cfRule type="expression" dxfId="1212" priority="564">
      <formula>AQ38&gt;((0.849999*AP38)/1)</formula>
    </cfRule>
  </conditionalFormatting>
  <conditionalFormatting sqref="AW38">
    <cfRule type="expression" dxfId="1211" priority="559">
      <formula>AU38&gt;((0.999*AT38)/1)</formula>
    </cfRule>
    <cfRule type="expression" dxfId="1210" priority="560">
      <formula>AU38&lt;((0.849999*AT38)/1)</formula>
    </cfRule>
    <cfRule type="expression" dxfId="1209" priority="561">
      <formula>AU38&gt;((0.849999*AT38)/1)</formula>
    </cfRule>
  </conditionalFormatting>
  <conditionalFormatting sqref="BA38">
    <cfRule type="expression" dxfId="1208" priority="556">
      <formula>AY38&gt;((0.999*AX38)/1)</formula>
    </cfRule>
    <cfRule type="expression" dxfId="1207" priority="557">
      <formula>AY38&lt;((0.849999*AX38)/1)</formula>
    </cfRule>
    <cfRule type="expression" dxfId="1206" priority="558">
      <formula>AY38&gt;((0.849999*AX38)/1)</formula>
    </cfRule>
  </conditionalFormatting>
  <conditionalFormatting sqref="BE38">
    <cfRule type="expression" dxfId="1205" priority="553">
      <formula>BC38&gt;((0.999*BB38)/1)</formula>
    </cfRule>
    <cfRule type="expression" dxfId="1204" priority="554">
      <formula>BC38&lt;((0.849999*BB38)/1)</formula>
    </cfRule>
    <cfRule type="expression" dxfId="1203" priority="555">
      <formula>BC38&gt;((0.849999*BB38)/1)</formula>
    </cfRule>
  </conditionalFormatting>
  <conditionalFormatting sqref="BI38">
    <cfRule type="expression" dxfId="1202" priority="550">
      <formula>BG38&gt;((0.999*BF38)/1)</formula>
    </cfRule>
    <cfRule type="expression" dxfId="1201" priority="551">
      <formula>BG38&lt;((0.849999*BF38)/1)</formula>
    </cfRule>
    <cfRule type="expression" dxfId="1200" priority="552">
      <formula>BG38&gt;((0.849999*BF38)/1)</formula>
    </cfRule>
  </conditionalFormatting>
  <conditionalFormatting sqref="BM38">
    <cfRule type="expression" dxfId="1199" priority="547">
      <formula>BK38&gt;((0.999*BJ38)/1)</formula>
    </cfRule>
    <cfRule type="expression" dxfId="1198" priority="548">
      <formula>BK38&lt;((0.849999*BJ38)/1)</formula>
    </cfRule>
    <cfRule type="expression" dxfId="1197" priority="549">
      <formula>BK38&gt;((0.849999*BJ38)/1)</formula>
    </cfRule>
  </conditionalFormatting>
  <conditionalFormatting sqref="BQ38">
    <cfRule type="expression" dxfId="1196" priority="544">
      <formula>BO38&gt;((0.999*BN38)/1)</formula>
    </cfRule>
    <cfRule type="expression" dxfId="1195" priority="545">
      <formula>BO38&lt;((0.849999*BN38)/1)</formula>
    </cfRule>
    <cfRule type="expression" dxfId="1194" priority="546">
      <formula>BO38&gt;((0.849999*BN38)/1)</formula>
    </cfRule>
  </conditionalFormatting>
  <conditionalFormatting sqref="BU38">
    <cfRule type="expression" dxfId="1193" priority="541">
      <formula>BS38&gt;((0.999*BR38)/1)</formula>
    </cfRule>
    <cfRule type="expression" dxfId="1192" priority="542">
      <formula>BS38&lt;((0.849999*BR38)/1)</formula>
    </cfRule>
    <cfRule type="expression" dxfId="1191" priority="543">
      <formula>BS38&gt;((0.849999*BR38)/1)</formula>
    </cfRule>
  </conditionalFormatting>
  <conditionalFormatting sqref="AC39">
    <cfRule type="expression" dxfId="1190" priority="538">
      <formula>AA39&gt;((0.999*Z39)/1)</formula>
    </cfRule>
    <cfRule type="expression" dxfId="1189" priority="539">
      <formula>AA39&lt;((0.849999*Z39)/1)</formula>
    </cfRule>
    <cfRule type="expression" dxfId="1188" priority="540">
      <formula>AA39&gt;((0.849999*Z39)/1)</formula>
    </cfRule>
  </conditionalFormatting>
  <conditionalFormatting sqref="AG39">
    <cfRule type="expression" dxfId="1187" priority="535">
      <formula>AE39&gt;((0.999*AD39)/1)</formula>
    </cfRule>
    <cfRule type="expression" dxfId="1186" priority="536">
      <formula>AE39&lt;((0.849999*AD39)/1)</formula>
    </cfRule>
    <cfRule type="expression" dxfId="1185" priority="537">
      <formula>AE39&gt;((0.849999*AD39)/1)</formula>
    </cfRule>
  </conditionalFormatting>
  <conditionalFormatting sqref="AK39">
    <cfRule type="expression" dxfId="1184" priority="532">
      <formula>AI39&gt;((0.999*AH39)/1)</formula>
    </cfRule>
    <cfRule type="expression" dxfId="1183" priority="533">
      <formula>AI39&lt;((0.849999*AH39)/1)</formula>
    </cfRule>
    <cfRule type="expression" dxfId="1182" priority="534">
      <formula>AI39&gt;((0.849999*AH39)/1)</formula>
    </cfRule>
  </conditionalFormatting>
  <conditionalFormatting sqref="AO39">
    <cfRule type="expression" dxfId="1181" priority="529">
      <formula>AM39&gt;((0.999*AL39)/1)</formula>
    </cfRule>
    <cfRule type="expression" dxfId="1180" priority="530">
      <formula>AM39&lt;((0.849999*AL39)/1)</formula>
    </cfRule>
    <cfRule type="expression" dxfId="1179" priority="531">
      <formula>AM39&gt;((0.849999*AL39)/1)</formula>
    </cfRule>
  </conditionalFormatting>
  <conditionalFormatting sqref="AS39">
    <cfRule type="expression" dxfId="1178" priority="526">
      <formula>AQ39&gt;((0.999*AP39)/1)</formula>
    </cfRule>
    <cfRule type="expression" dxfId="1177" priority="527">
      <formula>AQ39&lt;((0.849999*AP39)/1)</formula>
    </cfRule>
    <cfRule type="expression" dxfId="1176" priority="528">
      <formula>AQ39&gt;((0.849999*AP39)/1)</formula>
    </cfRule>
  </conditionalFormatting>
  <conditionalFormatting sqref="AW39">
    <cfRule type="expression" dxfId="1175" priority="523">
      <formula>AU39&gt;((0.999*AT39)/1)</formula>
    </cfRule>
    <cfRule type="expression" dxfId="1174" priority="524">
      <formula>AU39&lt;((0.849999*AT39)/1)</formula>
    </cfRule>
    <cfRule type="expression" dxfId="1173" priority="525">
      <formula>AU39&gt;((0.849999*AT39)/1)</formula>
    </cfRule>
  </conditionalFormatting>
  <conditionalFormatting sqref="BA39">
    <cfRule type="expression" dxfId="1172" priority="520">
      <formula>AY39&gt;((0.999*AX39)/1)</formula>
    </cfRule>
    <cfRule type="expression" dxfId="1171" priority="521">
      <formula>AY39&lt;((0.849999*AX39)/1)</formula>
    </cfRule>
    <cfRule type="expression" dxfId="1170" priority="522">
      <formula>AY39&gt;((0.849999*AX39)/1)</formula>
    </cfRule>
  </conditionalFormatting>
  <conditionalFormatting sqref="BE39">
    <cfRule type="expression" dxfId="1169" priority="517">
      <formula>BC39&gt;((0.999*BB39)/1)</formula>
    </cfRule>
    <cfRule type="expression" dxfId="1168" priority="518">
      <formula>BC39&lt;((0.849999*BB39)/1)</formula>
    </cfRule>
    <cfRule type="expression" dxfId="1167" priority="519">
      <formula>BC39&gt;((0.849999*BB39)/1)</formula>
    </cfRule>
  </conditionalFormatting>
  <conditionalFormatting sqref="BI39">
    <cfRule type="expression" dxfId="1166" priority="514">
      <formula>BG39&gt;((0.999*BF39)/1)</formula>
    </cfRule>
    <cfRule type="expression" dxfId="1165" priority="515">
      <formula>BG39&lt;((0.849999*BF39)/1)</formula>
    </cfRule>
    <cfRule type="expression" dxfId="1164" priority="516">
      <formula>BG39&gt;((0.849999*BF39)/1)</formula>
    </cfRule>
  </conditionalFormatting>
  <conditionalFormatting sqref="BM39">
    <cfRule type="expression" dxfId="1163" priority="511">
      <formula>BK39&gt;((0.999*BJ39)/1)</formula>
    </cfRule>
    <cfRule type="expression" dxfId="1162" priority="512">
      <formula>BK39&lt;((0.849999*BJ39)/1)</formula>
    </cfRule>
    <cfRule type="expression" dxfId="1161" priority="513">
      <formula>BK39&gt;((0.849999*BJ39)/1)</formula>
    </cfRule>
  </conditionalFormatting>
  <conditionalFormatting sqref="BQ39">
    <cfRule type="expression" dxfId="1160" priority="508">
      <formula>BO39&gt;((0.999*BN39)/1)</formula>
    </cfRule>
    <cfRule type="expression" dxfId="1159" priority="509">
      <formula>BO39&lt;((0.849999*BN39)/1)</formula>
    </cfRule>
    <cfRule type="expression" dxfId="1158" priority="510">
      <formula>BO39&gt;((0.849999*BN39)/1)</formula>
    </cfRule>
  </conditionalFormatting>
  <conditionalFormatting sqref="BU39">
    <cfRule type="expression" dxfId="1157" priority="505">
      <formula>BS39&gt;((0.999*BR39)/1)</formula>
    </cfRule>
    <cfRule type="expression" dxfId="1156" priority="506">
      <formula>BS39&lt;((0.849999*BR39)/1)</formula>
    </cfRule>
    <cfRule type="expression" dxfId="1155" priority="507">
      <formula>BS39&gt;((0.849999*BR39)/1)</formula>
    </cfRule>
  </conditionalFormatting>
  <conditionalFormatting sqref="AC40">
    <cfRule type="expression" dxfId="1154" priority="502">
      <formula>AA40&gt;((0.999*Z40)/1)</formula>
    </cfRule>
    <cfRule type="expression" dxfId="1153" priority="503">
      <formula>AA40&lt;((0.849999*Z40)/1)</formula>
    </cfRule>
    <cfRule type="expression" dxfId="1152" priority="504">
      <formula>AA40&gt;((0.849999*Z40)/1)</formula>
    </cfRule>
  </conditionalFormatting>
  <conditionalFormatting sqref="AG40">
    <cfRule type="expression" dxfId="1151" priority="499">
      <formula>AE40&gt;((0.999*AD40)/1)</formula>
    </cfRule>
    <cfRule type="expression" dxfId="1150" priority="500">
      <formula>AE40&lt;((0.849999*AD40)/1)</formula>
    </cfRule>
    <cfRule type="expression" dxfId="1149" priority="501">
      <formula>AE40&gt;((0.849999*AD40)/1)</formula>
    </cfRule>
  </conditionalFormatting>
  <conditionalFormatting sqref="AK40">
    <cfRule type="expression" dxfId="1148" priority="496">
      <formula>AI40&gt;((0.999*AH40)/1)</formula>
    </cfRule>
    <cfRule type="expression" dxfId="1147" priority="497">
      <formula>AI40&lt;((0.849999*AH40)/1)</formula>
    </cfRule>
    <cfRule type="expression" dxfId="1146" priority="498">
      <formula>AI40&gt;((0.849999*AH40)/1)</formula>
    </cfRule>
  </conditionalFormatting>
  <conditionalFormatting sqref="AO40">
    <cfRule type="expression" dxfId="1145" priority="493">
      <formula>AM40&gt;((0.999*AL40)/1)</formula>
    </cfRule>
    <cfRule type="expression" dxfId="1144" priority="494">
      <formula>AM40&lt;((0.849999*AL40)/1)</formula>
    </cfRule>
    <cfRule type="expression" dxfId="1143" priority="495">
      <formula>AM40&gt;((0.849999*AL40)/1)</formula>
    </cfRule>
  </conditionalFormatting>
  <conditionalFormatting sqref="AS40">
    <cfRule type="expression" dxfId="1142" priority="490">
      <formula>AQ40&gt;((0.999*AP40)/1)</formula>
    </cfRule>
    <cfRule type="expression" dxfId="1141" priority="491">
      <formula>AQ40&lt;((0.849999*AP40)/1)</formula>
    </cfRule>
    <cfRule type="expression" dxfId="1140" priority="492">
      <formula>AQ40&gt;((0.849999*AP40)/1)</formula>
    </cfRule>
  </conditionalFormatting>
  <conditionalFormatting sqref="AW40">
    <cfRule type="expression" dxfId="1139" priority="487">
      <formula>AU40&gt;((0.999*AT40)/1)</formula>
    </cfRule>
    <cfRule type="expression" dxfId="1138" priority="488">
      <formula>AU40&lt;((0.849999*AT40)/1)</formula>
    </cfRule>
    <cfRule type="expression" dxfId="1137" priority="489">
      <formula>AU40&gt;((0.849999*AT40)/1)</formula>
    </cfRule>
  </conditionalFormatting>
  <conditionalFormatting sqref="BA40">
    <cfRule type="expression" dxfId="1136" priority="484">
      <formula>AY40&gt;((0.999*AX40)/1)</formula>
    </cfRule>
    <cfRule type="expression" dxfId="1135" priority="485">
      <formula>AY40&lt;((0.849999*AX40)/1)</formula>
    </cfRule>
    <cfRule type="expression" dxfId="1134" priority="486">
      <formula>AY40&gt;((0.849999*AX40)/1)</formula>
    </cfRule>
  </conditionalFormatting>
  <conditionalFormatting sqref="BE40">
    <cfRule type="expression" dxfId="1133" priority="481">
      <formula>BC40&gt;((0.999*BB40)/1)</formula>
    </cfRule>
    <cfRule type="expression" dxfId="1132" priority="482">
      <formula>BC40&lt;((0.849999*BB40)/1)</formula>
    </cfRule>
    <cfRule type="expression" dxfId="1131" priority="483">
      <formula>BC40&gt;((0.849999*BB40)/1)</formula>
    </cfRule>
  </conditionalFormatting>
  <conditionalFormatting sqref="BI40">
    <cfRule type="expression" dxfId="1130" priority="478">
      <formula>BG40&gt;((0.999*BF40)/1)</formula>
    </cfRule>
    <cfRule type="expression" dxfId="1129" priority="479">
      <formula>BG40&lt;((0.849999*BF40)/1)</formula>
    </cfRule>
    <cfRule type="expression" dxfId="1128" priority="480">
      <formula>BG40&gt;((0.849999*BF40)/1)</formula>
    </cfRule>
  </conditionalFormatting>
  <conditionalFormatting sqref="BM40">
    <cfRule type="expression" dxfId="1127" priority="475">
      <formula>BK40&gt;((0.999*BJ40)/1)</formula>
    </cfRule>
    <cfRule type="expression" dxfId="1126" priority="476">
      <formula>BK40&lt;((0.849999*BJ40)/1)</formula>
    </cfRule>
    <cfRule type="expression" dxfId="1125" priority="477">
      <formula>BK40&gt;((0.849999*BJ40)/1)</formula>
    </cfRule>
  </conditionalFormatting>
  <conditionalFormatting sqref="BQ40">
    <cfRule type="expression" dxfId="1124" priority="472">
      <formula>BO40&gt;((0.999*BN40)/1)</formula>
    </cfRule>
    <cfRule type="expression" dxfId="1123" priority="473">
      <formula>BO40&lt;((0.849999*BN40)/1)</formula>
    </cfRule>
    <cfRule type="expression" dxfId="1122" priority="474">
      <formula>BO40&gt;((0.849999*BN40)/1)</formula>
    </cfRule>
  </conditionalFormatting>
  <conditionalFormatting sqref="BU40">
    <cfRule type="expression" dxfId="1121" priority="469">
      <formula>BS40&gt;((0.999*BR40)/1)</formula>
    </cfRule>
    <cfRule type="expression" dxfId="1120" priority="470">
      <formula>BS40&lt;((0.849999*BR40)/1)</formula>
    </cfRule>
    <cfRule type="expression" dxfId="1119" priority="471">
      <formula>BS40&gt;((0.849999*BR40)/1)</formula>
    </cfRule>
  </conditionalFormatting>
  <conditionalFormatting sqref="AC41:AC42">
    <cfRule type="expression" dxfId="1118" priority="430">
      <formula>AA41&gt;((0.999*Z41)/1)</formula>
    </cfRule>
    <cfRule type="expression" dxfId="1117" priority="431">
      <formula>AA41&lt;((0.849999*Z41)/1)</formula>
    </cfRule>
    <cfRule type="expression" dxfId="1116" priority="432">
      <formula>AA41&gt;((0.849999*Z41)/1)</formula>
    </cfRule>
  </conditionalFormatting>
  <conditionalFormatting sqref="AG41:AG42">
    <cfRule type="expression" dxfId="1115" priority="427">
      <formula>AE41&gt;((0.999*AD41)/1)</formula>
    </cfRule>
    <cfRule type="expression" dxfId="1114" priority="428">
      <formula>AE41&lt;((0.849999*AD41)/1)</formula>
    </cfRule>
    <cfRule type="expression" dxfId="1113" priority="429">
      <formula>AE41&gt;((0.849999*AD41)/1)</formula>
    </cfRule>
  </conditionalFormatting>
  <conditionalFormatting sqref="AK41:AK42">
    <cfRule type="expression" dxfId="1112" priority="424">
      <formula>AI41&gt;((0.999*AH41)/1)</formula>
    </cfRule>
    <cfRule type="expression" dxfId="1111" priority="425">
      <formula>AI41&lt;((0.849999*AH41)/1)</formula>
    </cfRule>
    <cfRule type="expression" dxfId="1110" priority="426">
      <formula>AI41&gt;((0.849999*AH41)/1)</formula>
    </cfRule>
  </conditionalFormatting>
  <conditionalFormatting sqref="AO41:AO42">
    <cfRule type="expression" dxfId="1109" priority="421">
      <formula>AM41&gt;((0.999*AL41)/1)</formula>
    </cfRule>
    <cfRule type="expression" dxfId="1108" priority="422">
      <formula>AM41&lt;((0.849999*AL41)/1)</formula>
    </cfRule>
    <cfRule type="expression" dxfId="1107" priority="423">
      <formula>AM41&gt;((0.849999*AL41)/1)</formula>
    </cfRule>
  </conditionalFormatting>
  <conditionalFormatting sqref="AS41:AS42">
    <cfRule type="expression" dxfId="1106" priority="418">
      <formula>AQ41&gt;((0.999*AP41)/1)</formula>
    </cfRule>
    <cfRule type="expression" dxfId="1105" priority="419">
      <formula>AQ41&lt;((0.849999*AP41)/1)</formula>
    </cfRule>
    <cfRule type="expression" dxfId="1104" priority="420">
      <formula>AQ41&gt;((0.849999*AP41)/1)</formula>
    </cfRule>
  </conditionalFormatting>
  <conditionalFormatting sqref="AW41:AW42">
    <cfRule type="expression" dxfId="1103" priority="415">
      <formula>AU41&gt;((0.999*AT41)/1)</formula>
    </cfRule>
    <cfRule type="expression" dxfId="1102" priority="416">
      <formula>AU41&lt;((0.849999*AT41)/1)</formula>
    </cfRule>
    <cfRule type="expression" dxfId="1101" priority="417">
      <formula>AU41&gt;((0.849999*AT41)/1)</formula>
    </cfRule>
  </conditionalFormatting>
  <conditionalFormatting sqref="BA41:BA42">
    <cfRule type="expression" dxfId="1100" priority="412">
      <formula>AY41&gt;((0.999*AX41)/1)</formula>
    </cfRule>
    <cfRule type="expression" dxfId="1099" priority="413">
      <formula>AY41&lt;((0.849999*AX41)/1)</formula>
    </cfRule>
    <cfRule type="expression" dxfId="1098" priority="414">
      <formula>AY41&gt;((0.849999*AX41)/1)</formula>
    </cfRule>
  </conditionalFormatting>
  <conditionalFormatting sqref="BE41:BE42">
    <cfRule type="expression" dxfId="1097" priority="409">
      <formula>BC41&gt;((0.999*BB41)/1)</formula>
    </cfRule>
    <cfRule type="expression" dxfId="1096" priority="410">
      <formula>BC41&lt;((0.849999*BB41)/1)</formula>
    </cfRule>
    <cfRule type="expression" dxfId="1095" priority="411">
      <formula>BC41&gt;((0.849999*BB41)/1)</formula>
    </cfRule>
  </conditionalFormatting>
  <conditionalFormatting sqref="BI41:BI42">
    <cfRule type="expression" dxfId="1094" priority="406">
      <formula>BG41&gt;((0.999*BF41)/1)</formula>
    </cfRule>
    <cfRule type="expression" dxfId="1093" priority="407">
      <formula>BG41&lt;((0.849999*BF41)/1)</formula>
    </cfRule>
    <cfRule type="expression" dxfId="1092" priority="408">
      <formula>BG41&gt;((0.849999*BF41)/1)</formula>
    </cfRule>
  </conditionalFormatting>
  <conditionalFormatting sqref="BM41:BM42">
    <cfRule type="expression" dxfId="1091" priority="403">
      <formula>BK41&gt;((0.999*BJ41)/1)</formula>
    </cfRule>
    <cfRule type="expression" dxfId="1090" priority="404">
      <formula>BK41&lt;((0.849999*BJ41)/1)</formula>
    </cfRule>
    <cfRule type="expression" dxfId="1089" priority="405">
      <formula>BK41&gt;((0.849999*BJ41)/1)</formula>
    </cfRule>
  </conditionalFormatting>
  <conditionalFormatting sqref="BQ41:BQ42">
    <cfRule type="expression" dxfId="1088" priority="400">
      <formula>BO41&gt;((0.999*BN41)/1)</formula>
    </cfRule>
    <cfRule type="expression" dxfId="1087" priority="401">
      <formula>BO41&lt;((0.849999*BN41)/1)</formula>
    </cfRule>
    <cfRule type="expression" dxfId="1086" priority="402">
      <formula>BO41&gt;((0.849999*BN41)/1)</formula>
    </cfRule>
  </conditionalFormatting>
  <conditionalFormatting sqref="BU41:BU42">
    <cfRule type="expression" dxfId="1085" priority="397">
      <formula>BS41&gt;((0.999*BR41)/1)</formula>
    </cfRule>
    <cfRule type="expression" dxfId="1084" priority="398">
      <formula>BS41&lt;((0.849999*BR41)/1)</formula>
    </cfRule>
    <cfRule type="expression" dxfId="1083" priority="399">
      <formula>BS41&gt;((0.849999*BR41)/1)</formula>
    </cfRule>
  </conditionalFormatting>
  <conditionalFormatting sqref="AC43">
    <cfRule type="expression" dxfId="1082" priority="394">
      <formula>AA43&gt;((0.999*Z43)/1)</formula>
    </cfRule>
    <cfRule type="expression" dxfId="1081" priority="395">
      <formula>AA43&lt;((0.849999*Z43)/1)</formula>
    </cfRule>
    <cfRule type="expression" dxfId="1080" priority="396">
      <formula>AA43&gt;((0.849999*Z43)/1)</formula>
    </cfRule>
  </conditionalFormatting>
  <conditionalFormatting sqref="AG43">
    <cfRule type="expression" dxfId="1079" priority="391">
      <formula>AE43&gt;((0.999*AD43)/1)</formula>
    </cfRule>
    <cfRule type="expression" dxfId="1078" priority="392">
      <formula>AE43&lt;((0.849999*AD43)/1)</formula>
    </cfRule>
    <cfRule type="expression" dxfId="1077" priority="393">
      <formula>AE43&gt;((0.849999*AD43)/1)</formula>
    </cfRule>
  </conditionalFormatting>
  <conditionalFormatting sqref="AK43">
    <cfRule type="expression" dxfId="1076" priority="388">
      <formula>AI43&gt;((0.999*AH43)/1)</formula>
    </cfRule>
    <cfRule type="expression" dxfId="1075" priority="389">
      <formula>AI43&lt;((0.849999*AH43)/1)</formula>
    </cfRule>
    <cfRule type="expression" dxfId="1074" priority="390">
      <formula>AI43&gt;((0.849999*AH43)/1)</formula>
    </cfRule>
  </conditionalFormatting>
  <conditionalFormatting sqref="AO43">
    <cfRule type="expression" dxfId="1073" priority="385">
      <formula>AM43&gt;((0.999*AL43)/1)</formula>
    </cfRule>
    <cfRule type="expression" dxfId="1072" priority="386">
      <formula>AM43&lt;((0.849999*AL43)/1)</formula>
    </cfRule>
    <cfRule type="expression" dxfId="1071" priority="387">
      <formula>AM43&gt;((0.849999*AL43)/1)</formula>
    </cfRule>
  </conditionalFormatting>
  <conditionalFormatting sqref="AS43">
    <cfRule type="expression" dxfId="1070" priority="382">
      <formula>AQ43&gt;((0.999*AP43)/1)</formula>
    </cfRule>
    <cfRule type="expression" dxfId="1069" priority="383">
      <formula>AQ43&lt;((0.849999*AP43)/1)</formula>
    </cfRule>
    <cfRule type="expression" dxfId="1068" priority="384">
      <formula>AQ43&gt;((0.849999*AP43)/1)</formula>
    </cfRule>
  </conditionalFormatting>
  <conditionalFormatting sqref="AW43">
    <cfRule type="expression" dxfId="1067" priority="379">
      <formula>AU43&gt;((0.999*AT43)/1)</formula>
    </cfRule>
    <cfRule type="expression" dxfId="1066" priority="380">
      <formula>AU43&lt;((0.849999*AT43)/1)</formula>
    </cfRule>
    <cfRule type="expression" dxfId="1065" priority="381">
      <formula>AU43&gt;((0.849999*AT43)/1)</formula>
    </cfRule>
  </conditionalFormatting>
  <conditionalFormatting sqref="BA43">
    <cfRule type="expression" dxfId="1064" priority="376">
      <formula>AY43&gt;((0.999*AX43)/1)</formula>
    </cfRule>
    <cfRule type="expression" dxfId="1063" priority="377">
      <formula>AY43&lt;((0.849999*AX43)/1)</formula>
    </cfRule>
    <cfRule type="expression" dxfId="1062" priority="378">
      <formula>AY43&gt;((0.849999*AX43)/1)</formula>
    </cfRule>
  </conditionalFormatting>
  <conditionalFormatting sqref="BE43">
    <cfRule type="expression" dxfId="1061" priority="373">
      <formula>BC43&gt;((0.999*BB43)/1)</formula>
    </cfRule>
    <cfRule type="expression" dxfId="1060" priority="374">
      <formula>BC43&lt;((0.849999*BB43)/1)</formula>
    </cfRule>
    <cfRule type="expression" dxfId="1059" priority="375">
      <formula>BC43&gt;((0.849999*BB43)/1)</formula>
    </cfRule>
  </conditionalFormatting>
  <conditionalFormatting sqref="BI43">
    <cfRule type="expression" dxfId="1058" priority="370">
      <formula>BG43&gt;((0.999*BF43)/1)</formula>
    </cfRule>
    <cfRule type="expression" dxfId="1057" priority="371">
      <formula>BG43&lt;((0.849999*BF43)/1)</formula>
    </cfRule>
    <cfRule type="expression" dxfId="1056" priority="372">
      <formula>BG43&gt;((0.849999*BF43)/1)</formula>
    </cfRule>
  </conditionalFormatting>
  <conditionalFormatting sqref="BM43">
    <cfRule type="expression" dxfId="1055" priority="367">
      <formula>BK43&gt;((0.999*BJ43)/1)</formula>
    </cfRule>
    <cfRule type="expression" dxfId="1054" priority="368">
      <formula>BK43&lt;((0.849999*BJ43)/1)</formula>
    </cfRule>
    <cfRule type="expression" dxfId="1053" priority="369">
      <formula>BK43&gt;((0.849999*BJ43)/1)</formula>
    </cfRule>
  </conditionalFormatting>
  <conditionalFormatting sqref="BQ43">
    <cfRule type="expression" dxfId="1052" priority="364">
      <formula>BO43&gt;((0.999*BN43)/1)</formula>
    </cfRule>
    <cfRule type="expression" dxfId="1051" priority="365">
      <formula>BO43&lt;((0.849999*BN43)/1)</formula>
    </cfRule>
    <cfRule type="expression" dxfId="1050" priority="366">
      <formula>BO43&gt;((0.849999*BN43)/1)</formula>
    </cfRule>
  </conditionalFormatting>
  <conditionalFormatting sqref="BU43">
    <cfRule type="expression" dxfId="1049" priority="361">
      <formula>BS43&gt;((0.999*BR43)/1)</formula>
    </cfRule>
    <cfRule type="expression" dxfId="1048" priority="362">
      <formula>BS43&lt;((0.849999*BR43)/1)</formula>
    </cfRule>
    <cfRule type="expression" dxfId="1047" priority="363">
      <formula>BS43&gt;((0.849999*BR43)/1)</formula>
    </cfRule>
  </conditionalFormatting>
  <conditionalFormatting sqref="AC44">
    <cfRule type="expression" dxfId="1046" priority="358">
      <formula>AA44&gt;((0.999*Z44)/1)</formula>
    </cfRule>
    <cfRule type="expression" dxfId="1045" priority="359">
      <formula>AA44&lt;((0.849999*Z44)/1)</formula>
    </cfRule>
    <cfRule type="expression" dxfId="1044" priority="360">
      <formula>AA44&gt;((0.849999*Z44)/1)</formula>
    </cfRule>
  </conditionalFormatting>
  <conditionalFormatting sqref="AG44">
    <cfRule type="expression" dxfId="1043" priority="355">
      <formula>AE44&gt;((0.999*AD44)/1)</formula>
    </cfRule>
    <cfRule type="expression" dxfId="1042" priority="356">
      <formula>AE44&lt;((0.849999*AD44)/1)</formula>
    </cfRule>
    <cfRule type="expression" dxfId="1041" priority="357">
      <formula>AE44&gt;((0.849999*AD44)/1)</formula>
    </cfRule>
  </conditionalFormatting>
  <conditionalFormatting sqref="AK44">
    <cfRule type="expression" dxfId="1040" priority="352">
      <formula>AI44&gt;((0.999*AH44)/1)</formula>
    </cfRule>
    <cfRule type="expression" dxfId="1039" priority="353">
      <formula>AI44&lt;((0.849999*AH44)/1)</formula>
    </cfRule>
    <cfRule type="expression" dxfId="1038" priority="354">
      <formula>AI44&gt;((0.849999*AH44)/1)</formula>
    </cfRule>
  </conditionalFormatting>
  <conditionalFormatting sqref="AO44">
    <cfRule type="expression" dxfId="1037" priority="349">
      <formula>AM44&gt;((0.999*AL44)/1)</formula>
    </cfRule>
    <cfRule type="expression" dxfId="1036" priority="350">
      <formula>AM44&lt;((0.849999*AL44)/1)</formula>
    </cfRule>
    <cfRule type="expression" dxfId="1035" priority="351">
      <formula>AM44&gt;((0.849999*AL44)/1)</formula>
    </cfRule>
  </conditionalFormatting>
  <conditionalFormatting sqref="AS44">
    <cfRule type="expression" dxfId="1034" priority="346">
      <formula>AQ44&gt;((0.999*AP44)/1)</formula>
    </cfRule>
    <cfRule type="expression" dxfId="1033" priority="347">
      <formula>AQ44&lt;((0.849999*AP44)/1)</formula>
    </cfRule>
    <cfRule type="expression" dxfId="1032" priority="348">
      <formula>AQ44&gt;((0.849999*AP44)/1)</formula>
    </cfRule>
  </conditionalFormatting>
  <conditionalFormatting sqref="AW44">
    <cfRule type="expression" dxfId="1031" priority="343">
      <formula>AU44&gt;((0.999*AT44)/1)</formula>
    </cfRule>
    <cfRule type="expression" dxfId="1030" priority="344">
      <formula>AU44&lt;((0.849999*AT44)/1)</formula>
    </cfRule>
    <cfRule type="expression" dxfId="1029" priority="345">
      <formula>AU44&gt;((0.849999*AT44)/1)</formula>
    </cfRule>
  </conditionalFormatting>
  <conditionalFormatting sqref="BA44">
    <cfRule type="expression" dxfId="1028" priority="340">
      <formula>AY44&gt;((0.999*AX44)/1)</formula>
    </cfRule>
    <cfRule type="expression" dxfId="1027" priority="341">
      <formula>AY44&lt;((0.849999*AX44)/1)</formula>
    </cfRule>
    <cfRule type="expression" dxfId="1026" priority="342">
      <formula>AY44&gt;((0.849999*AX44)/1)</formula>
    </cfRule>
  </conditionalFormatting>
  <conditionalFormatting sqref="BE44">
    <cfRule type="expression" dxfId="1025" priority="337">
      <formula>BC44&gt;((0.999*BB44)/1)</formula>
    </cfRule>
    <cfRule type="expression" dxfId="1024" priority="338">
      <formula>BC44&lt;((0.849999*BB44)/1)</formula>
    </cfRule>
    <cfRule type="expression" dxfId="1023" priority="339">
      <formula>BC44&gt;((0.849999*BB44)/1)</formula>
    </cfRule>
  </conditionalFormatting>
  <conditionalFormatting sqref="BI44">
    <cfRule type="expression" dxfId="1022" priority="334">
      <formula>BG44&gt;((0.999*BF44)/1)</formula>
    </cfRule>
    <cfRule type="expression" dxfId="1021" priority="335">
      <formula>BG44&lt;((0.849999*BF44)/1)</formula>
    </cfRule>
    <cfRule type="expression" dxfId="1020" priority="336">
      <formula>BG44&gt;((0.849999*BF44)/1)</formula>
    </cfRule>
  </conditionalFormatting>
  <conditionalFormatting sqref="BM44">
    <cfRule type="expression" dxfId="1019" priority="331">
      <formula>BK44&gt;((0.999*BJ44)/1)</formula>
    </cfRule>
    <cfRule type="expression" dxfId="1018" priority="332">
      <formula>BK44&lt;((0.849999*BJ44)/1)</formula>
    </cfRule>
    <cfRule type="expression" dxfId="1017" priority="333">
      <formula>BK44&gt;((0.849999*BJ44)/1)</formula>
    </cfRule>
  </conditionalFormatting>
  <conditionalFormatting sqref="BQ44">
    <cfRule type="expression" dxfId="1016" priority="328">
      <formula>BO44&gt;((0.999*BN44)/1)</formula>
    </cfRule>
    <cfRule type="expression" dxfId="1015" priority="329">
      <formula>BO44&lt;((0.849999*BN44)/1)</formula>
    </cfRule>
    <cfRule type="expression" dxfId="1014" priority="330">
      <formula>BO44&gt;((0.849999*BN44)/1)</formula>
    </cfRule>
  </conditionalFormatting>
  <conditionalFormatting sqref="BU44">
    <cfRule type="expression" dxfId="1013" priority="325">
      <formula>BS44&gt;((0.999*BR44)/1)</formula>
    </cfRule>
    <cfRule type="expression" dxfId="1012" priority="326">
      <formula>BS44&lt;((0.849999*BR44)/1)</formula>
    </cfRule>
    <cfRule type="expression" dxfId="1011" priority="327">
      <formula>BS44&gt;((0.849999*BR44)/1)</formula>
    </cfRule>
  </conditionalFormatting>
  <conditionalFormatting sqref="AC45">
    <cfRule type="expression" dxfId="1010" priority="322">
      <formula>AA45&gt;((0.999*Z45)/1)</formula>
    </cfRule>
    <cfRule type="expression" dxfId="1009" priority="323">
      <formula>AA45&lt;((0.849999*Z45)/1)</formula>
    </cfRule>
    <cfRule type="expression" dxfId="1008" priority="324">
      <formula>AA45&gt;((0.849999*Z45)/1)</formula>
    </cfRule>
  </conditionalFormatting>
  <conditionalFormatting sqref="AG45">
    <cfRule type="expression" dxfId="1007" priority="319">
      <formula>AE45&gt;((0.999*AD45)/1)</formula>
    </cfRule>
    <cfRule type="expression" dxfId="1006" priority="320">
      <formula>AE45&lt;((0.849999*AD45)/1)</formula>
    </cfRule>
    <cfRule type="expression" dxfId="1005" priority="321">
      <formula>AE45&gt;((0.849999*AD45)/1)</formula>
    </cfRule>
  </conditionalFormatting>
  <conditionalFormatting sqref="AK45">
    <cfRule type="expression" dxfId="1004" priority="316">
      <formula>AI45&gt;((0.999*AH45)/1)</formula>
    </cfRule>
    <cfRule type="expression" dxfId="1003" priority="317">
      <formula>AI45&lt;((0.849999*AH45)/1)</formula>
    </cfRule>
    <cfRule type="expression" dxfId="1002" priority="318">
      <formula>AI45&gt;((0.849999*AH45)/1)</formula>
    </cfRule>
  </conditionalFormatting>
  <conditionalFormatting sqref="AO45">
    <cfRule type="expression" dxfId="1001" priority="313">
      <formula>AM45&gt;((0.999*AL45)/1)</formula>
    </cfRule>
    <cfRule type="expression" dxfId="1000" priority="314">
      <formula>AM45&lt;((0.849999*AL45)/1)</formula>
    </cfRule>
    <cfRule type="expression" dxfId="999" priority="315">
      <formula>AM45&gt;((0.849999*AL45)/1)</formula>
    </cfRule>
  </conditionalFormatting>
  <conditionalFormatting sqref="AS45">
    <cfRule type="expression" dxfId="998" priority="310">
      <formula>AQ45&gt;((0.999*AP45)/1)</formula>
    </cfRule>
    <cfRule type="expression" dxfId="997" priority="311">
      <formula>AQ45&lt;((0.849999*AP45)/1)</formula>
    </cfRule>
    <cfRule type="expression" dxfId="996" priority="312">
      <formula>AQ45&gt;((0.849999*AP45)/1)</formula>
    </cfRule>
  </conditionalFormatting>
  <conditionalFormatting sqref="AW45">
    <cfRule type="expression" dxfId="995" priority="307">
      <formula>AU45&gt;((0.999*AT45)/1)</formula>
    </cfRule>
    <cfRule type="expression" dxfId="994" priority="308">
      <formula>AU45&lt;((0.849999*AT45)/1)</formula>
    </cfRule>
    <cfRule type="expression" dxfId="993" priority="309">
      <formula>AU45&gt;((0.849999*AT45)/1)</formula>
    </cfRule>
  </conditionalFormatting>
  <conditionalFormatting sqref="BA45">
    <cfRule type="expression" dxfId="992" priority="304">
      <formula>AY45&gt;((0.999*AX45)/1)</formula>
    </cfRule>
    <cfRule type="expression" dxfId="991" priority="305">
      <formula>AY45&lt;((0.849999*AX45)/1)</formula>
    </cfRule>
    <cfRule type="expression" dxfId="990" priority="306">
      <formula>AY45&gt;((0.849999*AX45)/1)</formula>
    </cfRule>
  </conditionalFormatting>
  <conditionalFormatting sqref="BE45">
    <cfRule type="expression" dxfId="989" priority="301">
      <formula>BC45&gt;((0.999*BB45)/1)</formula>
    </cfRule>
    <cfRule type="expression" dxfId="988" priority="302">
      <formula>BC45&lt;((0.849999*BB45)/1)</formula>
    </cfRule>
    <cfRule type="expression" dxfId="987" priority="303">
      <formula>BC45&gt;((0.849999*BB45)/1)</formula>
    </cfRule>
  </conditionalFormatting>
  <conditionalFormatting sqref="BI45">
    <cfRule type="expression" dxfId="986" priority="298">
      <formula>BG45&gt;((0.999*BF45)/1)</formula>
    </cfRule>
    <cfRule type="expression" dxfId="985" priority="299">
      <formula>BG45&lt;((0.849999*BF45)/1)</formula>
    </cfRule>
    <cfRule type="expression" dxfId="984" priority="300">
      <formula>BG45&gt;((0.849999*BF45)/1)</formula>
    </cfRule>
  </conditionalFormatting>
  <conditionalFormatting sqref="BM45">
    <cfRule type="expression" dxfId="983" priority="295">
      <formula>BK45&gt;((0.999*BJ45)/1)</formula>
    </cfRule>
    <cfRule type="expression" dxfId="982" priority="296">
      <formula>BK45&lt;((0.849999*BJ45)/1)</formula>
    </cfRule>
    <cfRule type="expression" dxfId="981" priority="297">
      <formula>BK45&gt;((0.849999*BJ45)/1)</formula>
    </cfRule>
  </conditionalFormatting>
  <conditionalFormatting sqref="BQ45">
    <cfRule type="expression" dxfId="980" priority="292">
      <formula>BO45&gt;((0.999*BN45)/1)</formula>
    </cfRule>
    <cfRule type="expression" dxfId="979" priority="293">
      <formula>BO45&lt;((0.849999*BN45)/1)</formula>
    </cfRule>
    <cfRule type="expression" dxfId="978" priority="294">
      <formula>BO45&gt;((0.849999*BN45)/1)</formula>
    </cfRule>
  </conditionalFormatting>
  <conditionalFormatting sqref="BU45">
    <cfRule type="expression" dxfId="977" priority="289">
      <formula>BS45&gt;((0.999*BR45)/1)</formula>
    </cfRule>
    <cfRule type="expression" dxfId="976" priority="290">
      <formula>BS45&lt;((0.849999*BR45)/1)</formula>
    </cfRule>
    <cfRule type="expression" dxfId="975" priority="291">
      <formula>BS45&gt;((0.849999*BR45)/1)</formula>
    </cfRule>
  </conditionalFormatting>
  <conditionalFormatting sqref="AC46">
    <cfRule type="expression" dxfId="974" priority="286">
      <formula>AA46&gt;((0.999*Z46)/1)</formula>
    </cfRule>
    <cfRule type="expression" dxfId="973" priority="287">
      <formula>AA46&lt;((0.849999*Z46)/1)</formula>
    </cfRule>
    <cfRule type="expression" dxfId="972" priority="288">
      <formula>AA46&gt;((0.849999*Z46)/1)</formula>
    </cfRule>
  </conditionalFormatting>
  <conditionalFormatting sqref="AG46">
    <cfRule type="expression" dxfId="971" priority="283">
      <formula>AE46&gt;((0.999*AD46)/1)</formula>
    </cfRule>
    <cfRule type="expression" dxfId="970" priority="284">
      <formula>AE46&lt;((0.849999*AD46)/1)</formula>
    </cfRule>
    <cfRule type="expression" dxfId="969" priority="285">
      <formula>AE46&gt;((0.849999*AD46)/1)</formula>
    </cfRule>
  </conditionalFormatting>
  <conditionalFormatting sqref="AK46">
    <cfRule type="expression" dxfId="968" priority="280">
      <formula>AI46&gt;((0.999*AH46)/1)</formula>
    </cfRule>
    <cfRule type="expression" dxfId="967" priority="281">
      <formula>AI46&lt;((0.849999*AH46)/1)</formula>
    </cfRule>
    <cfRule type="expression" dxfId="966" priority="282">
      <formula>AI46&gt;((0.849999*AH46)/1)</formula>
    </cfRule>
  </conditionalFormatting>
  <conditionalFormatting sqref="AO46">
    <cfRule type="expression" dxfId="965" priority="277">
      <formula>AM46&gt;((0.999*AL46)/1)</formula>
    </cfRule>
    <cfRule type="expression" dxfId="964" priority="278">
      <formula>AM46&lt;((0.849999*AL46)/1)</formula>
    </cfRule>
    <cfRule type="expression" dxfId="963" priority="279">
      <formula>AM46&gt;((0.849999*AL46)/1)</formula>
    </cfRule>
  </conditionalFormatting>
  <conditionalFormatting sqref="AS46">
    <cfRule type="expression" dxfId="962" priority="274">
      <formula>AQ46&gt;((0.999*AP46)/1)</formula>
    </cfRule>
    <cfRule type="expression" dxfId="961" priority="275">
      <formula>AQ46&lt;((0.849999*AP46)/1)</formula>
    </cfRule>
    <cfRule type="expression" dxfId="960" priority="276">
      <formula>AQ46&gt;((0.849999*AP46)/1)</formula>
    </cfRule>
  </conditionalFormatting>
  <conditionalFormatting sqref="AW46">
    <cfRule type="expression" dxfId="959" priority="271">
      <formula>AU46&gt;((0.999*AT46)/1)</formula>
    </cfRule>
    <cfRule type="expression" dxfId="958" priority="272">
      <formula>AU46&lt;((0.849999*AT46)/1)</formula>
    </cfRule>
    <cfRule type="expression" dxfId="957" priority="273">
      <formula>AU46&gt;((0.849999*AT46)/1)</formula>
    </cfRule>
  </conditionalFormatting>
  <conditionalFormatting sqref="BA46">
    <cfRule type="expression" dxfId="956" priority="268">
      <formula>AY46&gt;((0.999*AX46)/1)</formula>
    </cfRule>
    <cfRule type="expression" dxfId="955" priority="269">
      <formula>AY46&lt;((0.849999*AX46)/1)</formula>
    </cfRule>
    <cfRule type="expression" dxfId="954" priority="270">
      <formula>AY46&gt;((0.849999*AX46)/1)</formula>
    </cfRule>
  </conditionalFormatting>
  <conditionalFormatting sqref="BE46">
    <cfRule type="expression" dxfId="953" priority="265">
      <formula>BC46&gt;((0.999*BB46)/1)</formula>
    </cfRule>
    <cfRule type="expression" dxfId="952" priority="266">
      <formula>BC46&lt;((0.849999*BB46)/1)</formula>
    </cfRule>
    <cfRule type="expression" dxfId="951" priority="267">
      <formula>BC46&gt;((0.849999*BB46)/1)</formula>
    </cfRule>
  </conditionalFormatting>
  <conditionalFormatting sqref="BI46">
    <cfRule type="expression" dxfId="950" priority="262">
      <formula>BG46&gt;((0.999*BF46)/1)</formula>
    </cfRule>
    <cfRule type="expression" dxfId="949" priority="263">
      <formula>BG46&lt;((0.849999*BF46)/1)</formula>
    </cfRule>
    <cfRule type="expression" dxfId="948" priority="264">
      <formula>BG46&gt;((0.849999*BF46)/1)</formula>
    </cfRule>
  </conditionalFormatting>
  <conditionalFormatting sqref="BM46">
    <cfRule type="expression" dxfId="947" priority="259">
      <formula>BK46&gt;((0.999*BJ46)/1)</formula>
    </cfRule>
    <cfRule type="expression" dxfId="946" priority="260">
      <formula>BK46&lt;((0.849999*BJ46)/1)</formula>
    </cfRule>
    <cfRule type="expression" dxfId="945" priority="261">
      <formula>BK46&gt;((0.849999*BJ46)/1)</formula>
    </cfRule>
  </conditionalFormatting>
  <conditionalFormatting sqref="BQ46">
    <cfRule type="expression" dxfId="944" priority="256">
      <formula>BO46&gt;((0.999*BN46)/1)</formula>
    </cfRule>
    <cfRule type="expression" dxfId="943" priority="257">
      <formula>BO46&lt;((0.849999*BN46)/1)</formula>
    </cfRule>
    <cfRule type="expression" dxfId="942" priority="258">
      <formula>BO46&gt;((0.849999*BN46)/1)</formula>
    </cfRule>
  </conditionalFormatting>
  <conditionalFormatting sqref="AC47">
    <cfRule type="expression" dxfId="941" priority="250">
      <formula>AA47&gt;((0.999*Z47)/1)</formula>
    </cfRule>
    <cfRule type="expression" dxfId="940" priority="251">
      <formula>AA47&lt;((0.849999*Z47)/1)</formula>
    </cfRule>
    <cfRule type="expression" dxfId="939" priority="252">
      <formula>AA47&gt;((0.849999*Z47)/1)</formula>
    </cfRule>
  </conditionalFormatting>
  <conditionalFormatting sqref="AG47">
    <cfRule type="expression" dxfId="938" priority="247">
      <formula>AE47&gt;((0.999*AD47)/1)</formula>
    </cfRule>
    <cfRule type="expression" dxfId="937" priority="248">
      <formula>AE47&lt;((0.849999*AD47)/1)</formula>
    </cfRule>
    <cfRule type="expression" dxfId="936" priority="249">
      <formula>AE47&gt;((0.849999*AD47)/1)</formula>
    </cfRule>
  </conditionalFormatting>
  <conditionalFormatting sqref="AK47">
    <cfRule type="expression" dxfId="935" priority="244">
      <formula>AI47&gt;((0.999*AH47)/1)</formula>
    </cfRule>
    <cfRule type="expression" dxfId="934" priority="245">
      <formula>AI47&lt;((0.849999*AH47)/1)</formula>
    </cfRule>
    <cfRule type="expression" dxfId="933" priority="246">
      <formula>AI47&gt;((0.849999*AH47)/1)</formula>
    </cfRule>
  </conditionalFormatting>
  <conditionalFormatting sqref="AO47">
    <cfRule type="expression" dxfId="932" priority="241">
      <formula>AM47&gt;((0.999*AL47)/1)</formula>
    </cfRule>
    <cfRule type="expression" dxfId="931" priority="242">
      <formula>AM47&lt;((0.849999*AL47)/1)</formula>
    </cfRule>
    <cfRule type="expression" dxfId="930" priority="243">
      <formula>AM47&gt;((0.849999*AL47)/1)</formula>
    </cfRule>
  </conditionalFormatting>
  <conditionalFormatting sqref="AS47">
    <cfRule type="expression" dxfId="929" priority="238">
      <formula>AQ47&gt;((0.999*AP47)/1)</formula>
    </cfRule>
    <cfRule type="expression" dxfId="928" priority="239">
      <formula>AQ47&lt;((0.849999*AP47)/1)</formula>
    </cfRule>
    <cfRule type="expression" dxfId="927" priority="240">
      <formula>AQ47&gt;((0.849999*AP47)/1)</formula>
    </cfRule>
  </conditionalFormatting>
  <conditionalFormatting sqref="AW47">
    <cfRule type="expression" dxfId="926" priority="235">
      <formula>AU47&gt;((0.999*AT47)/1)</formula>
    </cfRule>
    <cfRule type="expression" dxfId="925" priority="236">
      <formula>AU47&lt;((0.849999*AT47)/1)</formula>
    </cfRule>
    <cfRule type="expression" dxfId="924" priority="237">
      <formula>AU47&gt;((0.849999*AT47)/1)</formula>
    </cfRule>
  </conditionalFormatting>
  <conditionalFormatting sqref="BA47">
    <cfRule type="expression" dxfId="923" priority="232">
      <formula>AY47&gt;((0.999*AX47)/1)</formula>
    </cfRule>
    <cfRule type="expression" dxfId="922" priority="233">
      <formula>AY47&lt;((0.849999*AX47)/1)</formula>
    </cfRule>
    <cfRule type="expression" dxfId="921" priority="234">
      <formula>AY47&gt;((0.849999*AX47)/1)</formula>
    </cfRule>
  </conditionalFormatting>
  <conditionalFormatting sqref="BE47">
    <cfRule type="expression" dxfId="920" priority="229">
      <formula>BC47&gt;((0.999*BB47)/1)</formula>
    </cfRule>
    <cfRule type="expression" dxfId="919" priority="230">
      <formula>BC47&lt;((0.849999*BB47)/1)</formula>
    </cfRule>
    <cfRule type="expression" dxfId="918" priority="231">
      <formula>BC47&gt;((0.849999*BB47)/1)</formula>
    </cfRule>
  </conditionalFormatting>
  <conditionalFormatting sqref="BI47">
    <cfRule type="expression" dxfId="917" priority="226">
      <formula>BG47&gt;((0.999*BF47)/1)</formula>
    </cfRule>
    <cfRule type="expression" dxfId="916" priority="227">
      <formula>BG47&lt;((0.849999*BF47)/1)</formula>
    </cfRule>
    <cfRule type="expression" dxfId="915" priority="228">
      <formula>BG47&gt;((0.849999*BF47)/1)</formula>
    </cfRule>
  </conditionalFormatting>
  <conditionalFormatting sqref="BM47">
    <cfRule type="expression" dxfId="914" priority="223">
      <formula>BK47&gt;((0.999*BJ47)/1)</formula>
    </cfRule>
    <cfRule type="expression" dxfId="913" priority="224">
      <formula>BK47&lt;((0.849999*BJ47)/1)</formula>
    </cfRule>
    <cfRule type="expression" dxfId="912" priority="225">
      <formula>BK47&gt;((0.849999*BJ47)/1)</formula>
    </cfRule>
  </conditionalFormatting>
  <conditionalFormatting sqref="BQ47">
    <cfRule type="expression" dxfId="911" priority="220">
      <formula>BO47&gt;((0.999*BN47)/1)</formula>
    </cfRule>
    <cfRule type="expression" dxfId="910" priority="221">
      <formula>BO47&lt;((0.849999*BN47)/1)</formula>
    </cfRule>
    <cfRule type="expression" dxfId="909" priority="222">
      <formula>BO47&gt;((0.849999*BN47)/1)</formula>
    </cfRule>
  </conditionalFormatting>
  <conditionalFormatting sqref="BU47">
    <cfRule type="expression" dxfId="908" priority="217">
      <formula>BS47&gt;((0.999*BR47)/1)</formula>
    </cfRule>
    <cfRule type="expression" dxfId="907" priority="218">
      <formula>BS47&lt;((0.849999*BR47)/1)</formula>
    </cfRule>
    <cfRule type="expression" dxfId="906" priority="219">
      <formula>BS47&gt;((0.849999*BR47)/1)</formula>
    </cfRule>
  </conditionalFormatting>
  <conditionalFormatting sqref="AC48">
    <cfRule type="expression" dxfId="905" priority="214">
      <formula>AA48&gt;((0.999*Z48)/1)</formula>
    </cfRule>
    <cfRule type="expression" dxfId="904" priority="215">
      <formula>AA48&lt;((0.849999*Z48)/1)</formula>
    </cfRule>
    <cfRule type="expression" dxfId="903" priority="216">
      <formula>AA48&gt;((0.849999*Z48)/1)</formula>
    </cfRule>
  </conditionalFormatting>
  <conditionalFormatting sqref="AG48">
    <cfRule type="expression" dxfId="902" priority="211">
      <formula>AE48&gt;((0.999*AD48)/1)</formula>
    </cfRule>
    <cfRule type="expression" dxfId="901" priority="212">
      <formula>AE48&lt;((0.849999*AD48)/1)</formula>
    </cfRule>
    <cfRule type="expression" dxfId="900" priority="213">
      <formula>AE48&gt;((0.849999*AD48)/1)</formula>
    </cfRule>
  </conditionalFormatting>
  <conditionalFormatting sqref="AK48">
    <cfRule type="expression" dxfId="899" priority="208">
      <formula>AI48&gt;((0.999*AH48)/1)</formula>
    </cfRule>
    <cfRule type="expression" dxfId="898" priority="209">
      <formula>AI48&lt;((0.849999*AH48)/1)</formula>
    </cfRule>
    <cfRule type="expression" dxfId="897" priority="210">
      <formula>AI48&gt;((0.849999*AH48)/1)</formula>
    </cfRule>
  </conditionalFormatting>
  <conditionalFormatting sqref="AO48">
    <cfRule type="expression" dxfId="896" priority="205">
      <formula>AM48&gt;((0.999*AL48)/1)</formula>
    </cfRule>
    <cfRule type="expression" dxfId="895" priority="206">
      <formula>AM48&lt;((0.849999*AL48)/1)</formula>
    </cfRule>
    <cfRule type="expression" dxfId="894" priority="207">
      <formula>AM48&gt;((0.849999*AL48)/1)</formula>
    </cfRule>
  </conditionalFormatting>
  <conditionalFormatting sqref="AS48">
    <cfRule type="expression" dxfId="893" priority="202">
      <formula>AQ48&gt;((0.999*AP48)/1)</formula>
    </cfRule>
    <cfRule type="expression" dxfId="892" priority="203">
      <formula>AQ48&lt;((0.849999*AP48)/1)</formula>
    </cfRule>
    <cfRule type="expression" dxfId="891" priority="204">
      <formula>AQ48&gt;((0.849999*AP48)/1)</formula>
    </cfRule>
  </conditionalFormatting>
  <conditionalFormatting sqref="AW48">
    <cfRule type="expression" dxfId="890" priority="199">
      <formula>AU48&gt;((0.999*AT48)/1)</formula>
    </cfRule>
    <cfRule type="expression" dxfId="889" priority="200">
      <formula>AU48&lt;((0.849999*AT48)/1)</formula>
    </cfRule>
    <cfRule type="expression" dxfId="888" priority="201">
      <formula>AU48&gt;((0.849999*AT48)/1)</formula>
    </cfRule>
  </conditionalFormatting>
  <conditionalFormatting sqref="BA48">
    <cfRule type="expression" dxfId="887" priority="196">
      <formula>AY48&gt;((0.999*AX48)/1)</formula>
    </cfRule>
    <cfRule type="expression" dxfId="886" priority="197">
      <formula>AY48&lt;((0.849999*AX48)/1)</formula>
    </cfRule>
    <cfRule type="expression" dxfId="885" priority="198">
      <formula>AY48&gt;((0.849999*AX48)/1)</formula>
    </cfRule>
  </conditionalFormatting>
  <conditionalFormatting sqref="BE48">
    <cfRule type="expression" dxfId="884" priority="193">
      <formula>BC48&gt;((0.999*BB48)/1)</formula>
    </cfRule>
    <cfRule type="expression" dxfId="883" priority="194">
      <formula>BC48&lt;((0.849999*BB48)/1)</formula>
    </cfRule>
    <cfRule type="expression" dxfId="882" priority="195">
      <formula>BC48&gt;((0.849999*BB48)/1)</formula>
    </cfRule>
  </conditionalFormatting>
  <conditionalFormatting sqref="BI48">
    <cfRule type="expression" dxfId="881" priority="190">
      <formula>BG48&gt;((0.999*BF48)/1)</formula>
    </cfRule>
    <cfRule type="expression" dxfId="880" priority="191">
      <formula>BG48&lt;((0.849999*BF48)/1)</formula>
    </cfRule>
    <cfRule type="expression" dxfId="879" priority="192">
      <formula>BG48&gt;((0.849999*BF48)/1)</formula>
    </cfRule>
  </conditionalFormatting>
  <conditionalFormatting sqref="BM48">
    <cfRule type="expression" dxfId="878" priority="187">
      <formula>BK48&gt;((0.999*BJ48)/1)</formula>
    </cfRule>
    <cfRule type="expression" dxfId="877" priority="188">
      <formula>BK48&lt;((0.849999*BJ48)/1)</formula>
    </cfRule>
    <cfRule type="expression" dxfId="876" priority="189">
      <formula>BK48&gt;((0.849999*BJ48)/1)</formula>
    </cfRule>
  </conditionalFormatting>
  <conditionalFormatting sqref="BQ48">
    <cfRule type="expression" dxfId="875" priority="184">
      <formula>BO48&gt;((0.999*BN48)/1)</formula>
    </cfRule>
    <cfRule type="expression" dxfId="874" priority="185">
      <formula>BO48&lt;((0.849999*BN48)/1)</formula>
    </cfRule>
    <cfRule type="expression" dxfId="873" priority="186">
      <formula>BO48&gt;((0.849999*BN48)/1)</formula>
    </cfRule>
  </conditionalFormatting>
  <conditionalFormatting sqref="BU48">
    <cfRule type="expression" dxfId="872" priority="181">
      <formula>BS48&gt;((0.999*BR48)/1)</formula>
    </cfRule>
    <cfRule type="expression" dxfId="871" priority="182">
      <formula>BS48&lt;((0.849999*BR48)/1)</formula>
    </cfRule>
    <cfRule type="expression" dxfId="870" priority="183">
      <formula>BS48&gt;((0.849999*BR48)/1)</formula>
    </cfRule>
  </conditionalFormatting>
  <conditionalFormatting sqref="AC49">
    <cfRule type="expression" dxfId="869" priority="178">
      <formula>AA49&gt;((0.999*Z49)/1)</formula>
    </cfRule>
    <cfRule type="expression" dxfId="868" priority="179">
      <formula>AA49&lt;((0.849999*Z49)/1)</formula>
    </cfRule>
    <cfRule type="expression" dxfId="867" priority="180">
      <formula>AA49&gt;((0.849999*Z49)/1)</formula>
    </cfRule>
  </conditionalFormatting>
  <conditionalFormatting sqref="AG49">
    <cfRule type="expression" dxfId="866" priority="175">
      <formula>AE49&gt;((0.999*AD49)/1)</formula>
    </cfRule>
    <cfRule type="expression" dxfId="865" priority="176">
      <formula>AE49&lt;((0.849999*AD49)/1)</formula>
    </cfRule>
    <cfRule type="expression" dxfId="864" priority="177">
      <formula>AE49&gt;((0.849999*AD49)/1)</formula>
    </cfRule>
  </conditionalFormatting>
  <conditionalFormatting sqref="AK49">
    <cfRule type="expression" dxfId="863" priority="172">
      <formula>AI49&gt;((0.999*AH49)/1)</formula>
    </cfRule>
    <cfRule type="expression" dxfId="862" priority="173">
      <formula>AI49&lt;((0.849999*AH49)/1)</formula>
    </cfRule>
    <cfRule type="expression" dxfId="861" priority="174">
      <formula>AI49&gt;((0.849999*AH49)/1)</formula>
    </cfRule>
  </conditionalFormatting>
  <conditionalFormatting sqref="AO49">
    <cfRule type="expression" dxfId="860" priority="169">
      <formula>AM49&gt;((0.999*AL49)/1)</formula>
    </cfRule>
    <cfRule type="expression" dxfId="859" priority="170">
      <formula>AM49&lt;((0.849999*AL49)/1)</formula>
    </cfRule>
    <cfRule type="expression" dxfId="858" priority="171">
      <formula>AM49&gt;((0.849999*AL49)/1)</formula>
    </cfRule>
  </conditionalFormatting>
  <conditionalFormatting sqref="AS49">
    <cfRule type="expression" dxfId="857" priority="166">
      <formula>AQ49&gt;((0.999*AP49)/1)</formula>
    </cfRule>
    <cfRule type="expression" dxfId="856" priority="167">
      <formula>AQ49&lt;((0.849999*AP49)/1)</formula>
    </cfRule>
    <cfRule type="expression" dxfId="855" priority="168">
      <formula>AQ49&gt;((0.849999*AP49)/1)</formula>
    </cfRule>
  </conditionalFormatting>
  <conditionalFormatting sqref="AW49">
    <cfRule type="expression" dxfId="854" priority="163">
      <formula>AU49&gt;((0.999*AT49)/1)</formula>
    </cfRule>
    <cfRule type="expression" dxfId="853" priority="164">
      <formula>AU49&lt;((0.849999*AT49)/1)</formula>
    </cfRule>
    <cfRule type="expression" dxfId="852" priority="165">
      <formula>AU49&gt;((0.849999*AT49)/1)</formula>
    </cfRule>
  </conditionalFormatting>
  <conditionalFormatting sqref="BA49">
    <cfRule type="expression" dxfId="851" priority="160">
      <formula>AY49&gt;((0.999*AX49)/1)</formula>
    </cfRule>
    <cfRule type="expression" dxfId="850" priority="161">
      <formula>AY49&lt;((0.849999*AX49)/1)</formula>
    </cfRule>
    <cfRule type="expression" dxfId="849" priority="162">
      <formula>AY49&gt;((0.849999*AX49)/1)</formula>
    </cfRule>
  </conditionalFormatting>
  <conditionalFormatting sqref="BE49">
    <cfRule type="expression" dxfId="848" priority="157">
      <formula>BC49&gt;((0.999*BB49)/1)</formula>
    </cfRule>
    <cfRule type="expression" dxfId="847" priority="158">
      <formula>BC49&lt;((0.849999*BB49)/1)</formula>
    </cfRule>
    <cfRule type="expression" dxfId="846" priority="159">
      <formula>BC49&gt;((0.849999*BB49)/1)</formula>
    </cfRule>
  </conditionalFormatting>
  <conditionalFormatting sqref="BI49">
    <cfRule type="expression" dxfId="845" priority="154">
      <formula>BG49&gt;((0.999*BF49)/1)</formula>
    </cfRule>
    <cfRule type="expression" dxfId="844" priority="155">
      <formula>BG49&lt;((0.849999*BF49)/1)</formula>
    </cfRule>
    <cfRule type="expression" dxfId="843" priority="156">
      <formula>BG49&gt;((0.849999*BF49)/1)</formula>
    </cfRule>
  </conditionalFormatting>
  <conditionalFormatting sqref="BM49">
    <cfRule type="expression" dxfId="842" priority="151">
      <formula>BK49&gt;((0.999*BJ49)/1)</formula>
    </cfRule>
    <cfRule type="expression" dxfId="841" priority="152">
      <formula>BK49&lt;((0.849999*BJ49)/1)</formula>
    </cfRule>
    <cfRule type="expression" dxfId="840" priority="153">
      <formula>BK49&gt;((0.849999*BJ49)/1)</formula>
    </cfRule>
  </conditionalFormatting>
  <conditionalFormatting sqref="BQ49">
    <cfRule type="expression" dxfId="839" priority="148">
      <formula>BO49&gt;((0.999*BN49)/1)</formula>
    </cfRule>
    <cfRule type="expression" dxfId="838" priority="149">
      <formula>BO49&lt;((0.849999*BN49)/1)</formula>
    </cfRule>
    <cfRule type="expression" dxfId="837" priority="150">
      <formula>BO49&gt;((0.849999*BN49)/1)</formula>
    </cfRule>
  </conditionalFormatting>
  <conditionalFormatting sqref="BU49">
    <cfRule type="expression" dxfId="836" priority="145">
      <formula>BS49&gt;((0.999*BR49)/1)</formula>
    </cfRule>
    <cfRule type="expression" dxfId="835" priority="146">
      <formula>BS49&lt;((0.849999*BR49)/1)</formula>
    </cfRule>
    <cfRule type="expression" dxfId="834" priority="147">
      <formula>BS49&gt;((0.849999*BR49)/1)</formula>
    </cfRule>
  </conditionalFormatting>
  <conditionalFormatting sqref="AC50">
    <cfRule type="expression" dxfId="833" priority="142">
      <formula>AA50&gt;((0.999*Z50)/1)</formula>
    </cfRule>
    <cfRule type="expression" dxfId="832" priority="143">
      <formula>AA50&lt;((0.849999*Z50)/1)</formula>
    </cfRule>
    <cfRule type="expression" dxfId="831" priority="144">
      <formula>AA50&gt;((0.849999*Z50)/1)</formula>
    </cfRule>
  </conditionalFormatting>
  <conditionalFormatting sqref="AG50">
    <cfRule type="expression" dxfId="830" priority="139">
      <formula>AE50&gt;((0.999*AD50)/1)</formula>
    </cfRule>
    <cfRule type="expression" dxfId="829" priority="140">
      <formula>AE50&lt;((0.849999*AD50)/1)</formula>
    </cfRule>
    <cfRule type="expression" dxfId="828" priority="141">
      <formula>AE50&gt;((0.849999*AD50)/1)</formula>
    </cfRule>
  </conditionalFormatting>
  <conditionalFormatting sqref="AK50">
    <cfRule type="expression" dxfId="827" priority="136">
      <formula>AI50&gt;((0.999*AH50)/1)</formula>
    </cfRule>
    <cfRule type="expression" dxfId="826" priority="137">
      <formula>AI50&lt;((0.849999*AH50)/1)</formula>
    </cfRule>
    <cfRule type="expression" dxfId="825" priority="138">
      <formula>AI50&gt;((0.849999*AH50)/1)</formula>
    </cfRule>
  </conditionalFormatting>
  <conditionalFormatting sqref="AO50">
    <cfRule type="expression" dxfId="824" priority="133">
      <formula>AM50&gt;((0.999*AL50)/1)</formula>
    </cfRule>
    <cfRule type="expression" dxfId="823" priority="134">
      <formula>AM50&lt;((0.849999*AL50)/1)</formula>
    </cfRule>
    <cfRule type="expression" dxfId="822" priority="135">
      <formula>AM50&gt;((0.849999*AL50)/1)</formula>
    </cfRule>
  </conditionalFormatting>
  <conditionalFormatting sqref="AS50">
    <cfRule type="expression" dxfId="821" priority="130">
      <formula>AQ50&gt;((0.999*AP50)/1)</formula>
    </cfRule>
    <cfRule type="expression" dxfId="820" priority="131">
      <formula>AQ50&lt;((0.849999*AP50)/1)</formula>
    </cfRule>
    <cfRule type="expression" dxfId="819" priority="132">
      <formula>AQ50&gt;((0.849999*AP50)/1)</formula>
    </cfRule>
  </conditionalFormatting>
  <conditionalFormatting sqref="AW50">
    <cfRule type="expression" dxfId="818" priority="127">
      <formula>AU50&gt;((0.999*AT50)/1)</formula>
    </cfRule>
    <cfRule type="expression" dxfId="817" priority="128">
      <formula>AU50&lt;((0.849999*AT50)/1)</formula>
    </cfRule>
    <cfRule type="expression" dxfId="816" priority="129">
      <formula>AU50&gt;((0.849999*AT50)/1)</formula>
    </cfRule>
  </conditionalFormatting>
  <conditionalFormatting sqref="BA50">
    <cfRule type="expression" dxfId="815" priority="124">
      <formula>AY50&gt;((0.999*AX50)/1)</formula>
    </cfRule>
    <cfRule type="expression" dxfId="814" priority="125">
      <formula>AY50&lt;((0.849999*AX50)/1)</formula>
    </cfRule>
    <cfRule type="expression" dxfId="813" priority="126">
      <formula>AY50&gt;((0.849999*AX50)/1)</formula>
    </cfRule>
  </conditionalFormatting>
  <conditionalFormatting sqref="BE50">
    <cfRule type="expression" dxfId="812" priority="121">
      <formula>BC50&gt;((0.999*BB50)/1)</formula>
    </cfRule>
    <cfRule type="expression" dxfId="811" priority="122">
      <formula>BC50&lt;((0.849999*BB50)/1)</formula>
    </cfRule>
    <cfRule type="expression" dxfId="810" priority="123">
      <formula>BC50&gt;((0.849999*BB50)/1)</formula>
    </cfRule>
  </conditionalFormatting>
  <conditionalFormatting sqref="BI50">
    <cfRule type="expression" dxfId="809" priority="118">
      <formula>BG50&gt;((0.999*BF50)/1)</formula>
    </cfRule>
    <cfRule type="expression" dxfId="808" priority="119">
      <formula>BG50&lt;((0.849999*BF50)/1)</formula>
    </cfRule>
    <cfRule type="expression" dxfId="807" priority="120">
      <formula>BG50&gt;((0.849999*BF50)/1)</formula>
    </cfRule>
  </conditionalFormatting>
  <conditionalFormatting sqref="BM50">
    <cfRule type="expression" dxfId="806" priority="115">
      <formula>BK50&gt;((0.999*BJ50)/1)</formula>
    </cfRule>
    <cfRule type="expression" dxfId="805" priority="116">
      <formula>BK50&lt;((0.849999*BJ50)/1)</formula>
    </cfRule>
    <cfRule type="expression" dxfId="804" priority="117">
      <formula>BK50&gt;((0.849999*BJ50)/1)</formula>
    </cfRule>
  </conditionalFormatting>
  <conditionalFormatting sqref="BQ50">
    <cfRule type="expression" dxfId="803" priority="112">
      <formula>BO50&gt;((0.999*BN50)/1)</formula>
    </cfRule>
    <cfRule type="expression" dxfId="802" priority="113">
      <formula>BO50&lt;((0.849999*BN50)/1)</formula>
    </cfRule>
    <cfRule type="expression" dxfId="801" priority="114">
      <formula>BO50&gt;((0.849999*BN50)/1)</formula>
    </cfRule>
  </conditionalFormatting>
  <conditionalFormatting sqref="BU50">
    <cfRule type="expression" dxfId="800" priority="109">
      <formula>BS50&gt;((0.999*BR50)/1)</formula>
    </cfRule>
    <cfRule type="expression" dxfId="799" priority="110">
      <formula>BS50&lt;((0.849999*BR50)/1)</formula>
    </cfRule>
    <cfRule type="expression" dxfId="798" priority="111">
      <formula>BS50&gt;((0.849999*BR50)/1)</formula>
    </cfRule>
  </conditionalFormatting>
  <conditionalFormatting sqref="AC51">
    <cfRule type="expression" dxfId="797" priority="106">
      <formula>AA51&gt;((0.999*Z51)/1)</formula>
    </cfRule>
    <cfRule type="expression" dxfId="796" priority="107">
      <formula>AA51&lt;((0.849999*Z51)/1)</formula>
    </cfRule>
    <cfRule type="expression" dxfId="795" priority="108">
      <formula>AA51&gt;((0.849999*Z51)/1)</formula>
    </cfRule>
  </conditionalFormatting>
  <conditionalFormatting sqref="AG51">
    <cfRule type="expression" dxfId="794" priority="103">
      <formula>AE51&gt;((0.999*AD51)/1)</formula>
    </cfRule>
    <cfRule type="expression" dxfId="793" priority="104">
      <formula>AE51&lt;((0.849999*AD51)/1)</formula>
    </cfRule>
    <cfRule type="expression" dxfId="792" priority="105">
      <formula>AE51&gt;((0.849999*AD51)/1)</formula>
    </cfRule>
  </conditionalFormatting>
  <conditionalFormatting sqref="AK51">
    <cfRule type="expression" dxfId="791" priority="100">
      <formula>AI51&gt;((0.999*AH51)/1)</formula>
    </cfRule>
    <cfRule type="expression" dxfId="790" priority="101">
      <formula>AI51&lt;((0.849999*AH51)/1)</formula>
    </cfRule>
    <cfRule type="expression" dxfId="789" priority="102">
      <formula>AI51&gt;((0.849999*AH51)/1)</formula>
    </cfRule>
  </conditionalFormatting>
  <conditionalFormatting sqref="AO51">
    <cfRule type="expression" dxfId="788" priority="97">
      <formula>AM51&gt;((0.999*AL51)/1)</formula>
    </cfRule>
    <cfRule type="expression" dxfId="787" priority="98">
      <formula>AM51&lt;((0.849999*AL51)/1)</formula>
    </cfRule>
    <cfRule type="expression" dxfId="786" priority="99">
      <formula>AM51&gt;((0.849999*AL51)/1)</formula>
    </cfRule>
  </conditionalFormatting>
  <conditionalFormatting sqref="AS51">
    <cfRule type="expression" dxfId="785" priority="94">
      <formula>AQ51&gt;((0.999*AP51)/1)</formula>
    </cfRule>
    <cfRule type="expression" dxfId="784" priority="95">
      <formula>AQ51&lt;((0.849999*AP51)/1)</formula>
    </cfRule>
    <cfRule type="expression" dxfId="783" priority="96">
      <formula>AQ51&gt;((0.849999*AP51)/1)</formula>
    </cfRule>
  </conditionalFormatting>
  <conditionalFormatting sqref="AW51">
    <cfRule type="expression" dxfId="782" priority="91">
      <formula>AU51&gt;((0.999*AT51)/1)</formula>
    </cfRule>
    <cfRule type="expression" dxfId="781" priority="92">
      <formula>AU51&lt;((0.849999*AT51)/1)</formula>
    </cfRule>
    <cfRule type="expression" dxfId="780" priority="93">
      <formula>AU51&gt;((0.849999*AT51)/1)</formula>
    </cfRule>
  </conditionalFormatting>
  <conditionalFormatting sqref="BA51">
    <cfRule type="expression" dxfId="779" priority="88">
      <formula>AY51&gt;((0.999*AX51)/1)</formula>
    </cfRule>
    <cfRule type="expression" dxfId="778" priority="89">
      <formula>AY51&lt;((0.849999*AX51)/1)</formula>
    </cfRule>
    <cfRule type="expression" dxfId="777" priority="90">
      <formula>AY51&gt;((0.849999*AX51)/1)</formula>
    </cfRule>
  </conditionalFormatting>
  <conditionalFormatting sqref="BE51">
    <cfRule type="expression" dxfId="776" priority="85">
      <formula>BC51&gt;((0.999*BB51)/1)</formula>
    </cfRule>
    <cfRule type="expression" dxfId="775" priority="86">
      <formula>BC51&lt;((0.849999*BB51)/1)</formula>
    </cfRule>
    <cfRule type="expression" dxfId="774" priority="87">
      <formula>BC51&gt;((0.849999*BB51)/1)</formula>
    </cfRule>
  </conditionalFormatting>
  <conditionalFormatting sqref="BI51">
    <cfRule type="expression" dxfId="773" priority="82">
      <formula>BG51&gt;((0.999*BF51)/1)</formula>
    </cfRule>
    <cfRule type="expression" dxfId="772" priority="83">
      <formula>BG51&lt;((0.849999*BF51)/1)</formula>
    </cfRule>
    <cfRule type="expression" dxfId="771" priority="84">
      <formula>BG51&gt;((0.849999*BF51)/1)</formula>
    </cfRule>
  </conditionalFormatting>
  <conditionalFormatting sqref="BM51">
    <cfRule type="expression" dxfId="770" priority="79">
      <formula>BK51&gt;((0.999*BJ51)/1)</formula>
    </cfRule>
    <cfRule type="expression" dxfId="769" priority="80">
      <formula>BK51&lt;((0.849999*BJ51)/1)</formula>
    </cfRule>
    <cfRule type="expression" dxfId="768" priority="81">
      <formula>BK51&gt;((0.849999*BJ51)/1)</formula>
    </cfRule>
  </conditionalFormatting>
  <conditionalFormatting sqref="BQ51">
    <cfRule type="expression" dxfId="767" priority="76">
      <formula>BO51&gt;((0.999*BN51)/1)</formula>
    </cfRule>
    <cfRule type="expression" dxfId="766" priority="77">
      <formula>BO51&lt;((0.849999*BN51)/1)</formula>
    </cfRule>
    <cfRule type="expression" dxfId="765" priority="78">
      <formula>BO51&gt;((0.849999*BN51)/1)</formula>
    </cfRule>
  </conditionalFormatting>
  <conditionalFormatting sqref="BU51">
    <cfRule type="expression" dxfId="764" priority="73">
      <formula>BS51&gt;((0.999*BR51)/1)</formula>
    </cfRule>
    <cfRule type="expression" dxfId="763" priority="74">
      <formula>BS51&lt;((0.849999*BR51)/1)</formula>
    </cfRule>
    <cfRule type="expression" dxfId="762" priority="75">
      <formula>BS51&gt;((0.849999*BR51)/1)</formula>
    </cfRule>
  </conditionalFormatting>
  <conditionalFormatting sqref="AC54">
    <cfRule type="expression" dxfId="761" priority="70">
      <formula>AA54&gt;((0.999*Z54)/1)</formula>
    </cfRule>
    <cfRule type="expression" dxfId="760" priority="71">
      <formula>AA54&lt;((0.849999*Z54)/1)</formula>
    </cfRule>
    <cfRule type="expression" dxfId="759" priority="72">
      <formula>AA54&gt;((0.849999*Z54)/1)</formula>
    </cfRule>
  </conditionalFormatting>
  <conditionalFormatting sqref="AG54">
    <cfRule type="expression" dxfId="758" priority="67">
      <formula>AE54&gt;((0.999*AD54)/1)</formula>
    </cfRule>
    <cfRule type="expression" dxfId="757" priority="68">
      <formula>AE54&lt;((0.849999*AD54)/1)</formula>
    </cfRule>
    <cfRule type="expression" dxfId="756" priority="69">
      <formula>AE54&gt;((0.849999*AD54)/1)</formula>
    </cfRule>
  </conditionalFormatting>
  <conditionalFormatting sqref="AK54">
    <cfRule type="expression" dxfId="755" priority="64">
      <formula>AI54&gt;((0.999*AH54)/1)</formula>
    </cfRule>
    <cfRule type="expression" dxfId="754" priority="65">
      <formula>AI54&lt;((0.849999*AH54)/1)</formula>
    </cfRule>
    <cfRule type="expression" dxfId="753" priority="66">
      <formula>AI54&gt;((0.849999*AH54)/1)</formula>
    </cfRule>
  </conditionalFormatting>
  <conditionalFormatting sqref="AO54">
    <cfRule type="expression" dxfId="752" priority="61">
      <formula>AM54&gt;((0.999*AL54)/1)</formula>
    </cfRule>
    <cfRule type="expression" dxfId="751" priority="62">
      <formula>AM54&lt;((0.849999*AL54)/1)</formula>
    </cfRule>
    <cfRule type="expression" dxfId="750" priority="63">
      <formula>AM54&gt;((0.849999*AL54)/1)</formula>
    </cfRule>
  </conditionalFormatting>
  <conditionalFormatting sqref="AS54">
    <cfRule type="expression" dxfId="749" priority="58">
      <formula>AQ54&gt;((0.999*AP54)/1)</formula>
    </cfRule>
    <cfRule type="expression" dxfId="748" priority="59">
      <formula>AQ54&lt;((0.849999*AP54)/1)</formula>
    </cfRule>
    <cfRule type="expression" dxfId="747" priority="60">
      <formula>AQ54&gt;((0.849999*AP54)/1)</formula>
    </cfRule>
  </conditionalFormatting>
  <conditionalFormatting sqref="AW54">
    <cfRule type="expression" dxfId="746" priority="55">
      <formula>AU54&gt;((0.999*AT54)/1)</formula>
    </cfRule>
    <cfRule type="expression" dxfId="745" priority="56">
      <formula>AU54&lt;((0.849999*AT54)/1)</formula>
    </cfRule>
    <cfRule type="expression" dxfId="744" priority="57">
      <formula>AU54&gt;((0.849999*AT54)/1)</formula>
    </cfRule>
  </conditionalFormatting>
  <conditionalFormatting sqref="BA54">
    <cfRule type="expression" dxfId="743" priority="52">
      <formula>AY54&gt;((0.999*AX54)/1)</formula>
    </cfRule>
    <cfRule type="expression" dxfId="742" priority="53">
      <formula>AY54&lt;((0.849999*AX54)/1)</formula>
    </cfRule>
    <cfRule type="expression" dxfId="741" priority="54">
      <formula>AY54&gt;((0.849999*AX54)/1)</formula>
    </cfRule>
  </conditionalFormatting>
  <conditionalFormatting sqref="BE54">
    <cfRule type="expression" dxfId="740" priority="49">
      <formula>BC54&gt;((0.999*BB54)/1)</formula>
    </cfRule>
    <cfRule type="expression" dxfId="739" priority="50">
      <formula>BC54&lt;((0.849999*BB54)/1)</formula>
    </cfRule>
    <cfRule type="expression" dxfId="738" priority="51">
      <formula>BC54&gt;((0.849999*BB54)/1)</formula>
    </cfRule>
  </conditionalFormatting>
  <conditionalFormatting sqref="BI54">
    <cfRule type="expression" dxfId="737" priority="46">
      <formula>BG54&gt;((0.999*BF54)/1)</formula>
    </cfRule>
    <cfRule type="expression" dxfId="736" priority="47">
      <formula>BG54&lt;((0.849999*BF54)/1)</formula>
    </cfRule>
    <cfRule type="expression" dxfId="735" priority="48">
      <formula>BG54&gt;((0.849999*BF54)/1)</formula>
    </cfRule>
  </conditionalFormatting>
  <conditionalFormatting sqref="BM54">
    <cfRule type="expression" dxfId="734" priority="43">
      <formula>BK54&gt;((0.999*BJ54)/1)</formula>
    </cfRule>
    <cfRule type="expression" dxfId="733" priority="44">
      <formula>BK54&lt;((0.849999*BJ54)/1)</formula>
    </cfRule>
    <cfRule type="expression" dxfId="732" priority="45">
      <formula>BK54&gt;((0.849999*BJ54)/1)</formula>
    </cfRule>
  </conditionalFormatting>
  <conditionalFormatting sqref="BQ54">
    <cfRule type="expression" dxfId="731" priority="40">
      <formula>BO54&gt;((0.999*BN54)/1)</formula>
    </cfRule>
    <cfRule type="expression" dxfId="730" priority="41">
      <formula>BO54&lt;((0.849999*BN54)/1)</formula>
    </cfRule>
    <cfRule type="expression" dxfId="729" priority="42">
      <formula>BO54&gt;((0.849999*BN54)/1)</formula>
    </cfRule>
  </conditionalFormatting>
  <conditionalFormatting sqref="BU54">
    <cfRule type="expression" dxfId="728" priority="37">
      <formula>BS54&gt;((0.999*BR54)/1)</formula>
    </cfRule>
    <cfRule type="expression" dxfId="727" priority="38">
      <formula>BS54&lt;((0.849999*BR54)/1)</formula>
    </cfRule>
    <cfRule type="expression" dxfId="726" priority="39">
      <formula>BS54&gt;((0.849999*BR54)/1)</formula>
    </cfRule>
  </conditionalFormatting>
  <conditionalFormatting sqref="AC42">
    <cfRule type="expression" dxfId="725" priority="34">
      <formula>AA42&gt;((0.999*Z42)/1)</formula>
    </cfRule>
    <cfRule type="expression" dxfId="724" priority="35">
      <formula>AA42&lt;((0.849999*Z42)/1)</formula>
    </cfRule>
    <cfRule type="expression" dxfId="723" priority="36">
      <formula>AA42&gt;((0.849999*Z42)/1)</formula>
    </cfRule>
  </conditionalFormatting>
  <conditionalFormatting sqref="AG42">
    <cfRule type="expression" dxfId="722" priority="31">
      <formula>AE42&gt;((0.999*AD42)/1)</formula>
    </cfRule>
    <cfRule type="expression" dxfId="721" priority="32">
      <formula>AE42&lt;((0.849999*AD42)/1)</formula>
    </cfRule>
    <cfRule type="expression" dxfId="720" priority="33">
      <formula>AE42&gt;((0.849999*AD42)/1)</formula>
    </cfRule>
  </conditionalFormatting>
  <conditionalFormatting sqref="AK42">
    <cfRule type="expression" dxfId="719" priority="28">
      <formula>AI42&gt;((0.999*AH42)/1)</formula>
    </cfRule>
    <cfRule type="expression" dxfId="718" priority="29">
      <formula>AI42&lt;((0.849999*AH42)/1)</formula>
    </cfRule>
    <cfRule type="expression" dxfId="717" priority="30">
      <formula>AI42&gt;((0.849999*AH42)/1)</formula>
    </cfRule>
  </conditionalFormatting>
  <conditionalFormatting sqref="AO42">
    <cfRule type="expression" dxfId="716" priority="25">
      <formula>AM42&gt;((0.999*AL42)/1)</formula>
    </cfRule>
    <cfRule type="expression" dxfId="715" priority="26">
      <formula>AM42&lt;((0.849999*AL42)/1)</formula>
    </cfRule>
    <cfRule type="expression" dxfId="714" priority="27">
      <formula>AM42&gt;((0.849999*AL42)/1)</formula>
    </cfRule>
  </conditionalFormatting>
  <conditionalFormatting sqref="AS42">
    <cfRule type="expression" dxfId="713" priority="22">
      <formula>AQ42&gt;((0.999*AP42)/1)</formula>
    </cfRule>
    <cfRule type="expression" dxfId="712" priority="23">
      <formula>AQ42&lt;((0.849999*AP42)/1)</formula>
    </cfRule>
    <cfRule type="expression" dxfId="711" priority="24">
      <formula>AQ42&gt;((0.849999*AP42)/1)</formula>
    </cfRule>
  </conditionalFormatting>
  <conditionalFormatting sqref="AW42">
    <cfRule type="expression" dxfId="710" priority="19">
      <formula>AU42&gt;((0.999*AT42)/1)</formula>
    </cfRule>
    <cfRule type="expression" dxfId="709" priority="20">
      <formula>AU42&lt;((0.849999*AT42)/1)</formula>
    </cfRule>
    <cfRule type="expression" dxfId="708" priority="21">
      <formula>AU42&gt;((0.849999*AT42)/1)</formula>
    </cfRule>
  </conditionalFormatting>
  <conditionalFormatting sqref="BA42">
    <cfRule type="expression" dxfId="707" priority="16">
      <formula>AY42&gt;((0.999*AX42)/1)</formula>
    </cfRule>
    <cfRule type="expression" dxfId="706" priority="17">
      <formula>AY42&lt;((0.849999*AX42)/1)</formula>
    </cfRule>
    <cfRule type="expression" dxfId="705" priority="18">
      <formula>AY42&gt;((0.849999*AX42)/1)</formula>
    </cfRule>
  </conditionalFormatting>
  <conditionalFormatting sqref="BE42">
    <cfRule type="expression" dxfId="704" priority="13">
      <formula>BC42&gt;((0.999*BB42)/1)</formula>
    </cfRule>
    <cfRule type="expression" dxfId="703" priority="14">
      <formula>BC42&lt;((0.849999*BB42)/1)</formula>
    </cfRule>
    <cfRule type="expression" dxfId="702" priority="15">
      <formula>BC42&gt;((0.849999*BB42)/1)</formula>
    </cfRule>
  </conditionalFormatting>
  <conditionalFormatting sqref="BI42">
    <cfRule type="expression" dxfId="701" priority="10">
      <formula>BG42&gt;((0.999*BF42)/1)</formula>
    </cfRule>
    <cfRule type="expression" dxfId="700" priority="11">
      <formula>BG42&lt;((0.849999*BF42)/1)</formula>
    </cfRule>
    <cfRule type="expression" dxfId="699" priority="12">
      <formula>BG42&gt;((0.849999*BF42)/1)</formula>
    </cfRule>
  </conditionalFormatting>
  <conditionalFormatting sqref="BM42">
    <cfRule type="expression" dxfId="698" priority="7">
      <formula>BK42&gt;((0.999*BJ42)/1)</formula>
    </cfRule>
    <cfRule type="expression" dxfId="697" priority="8">
      <formula>BK42&lt;((0.849999*BJ42)/1)</formula>
    </cfRule>
    <cfRule type="expression" dxfId="696" priority="9">
      <formula>BK42&gt;((0.849999*BJ42)/1)</formula>
    </cfRule>
  </conditionalFormatting>
  <conditionalFormatting sqref="BQ42">
    <cfRule type="expression" dxfId="695" priority="4">
      <formula>BO42&gt;((0.999*BN42)/1)</formula>
    </cfRule>
    <cfRule type="expression" dxfId="694" priority="5">
      <formula>BO42&lt;((0.849999*BN42)/1)</formula>
    </cfRule>
    <cfRule type="expression" dxfId="693" priority="6">
      <formula>BO42&gt;((0.849999*BN42)/1)</formula>
    </cfRule>
  </conditionalFormatting>
  <conditionalFormatting sqref="BU42">
    <cfRule type="expression" dxfId="692" priority="1">
      <formula>BS42&gt;((0.999*BR42)/1)</formula>
    </cfRule>
    <cfRule type="expression" dxfId="691" priority="2">
      <formula>BS42&lt;((0.849999*BR42)/1)</formula>
    </cfRule>
    <cfRule type="expression" dxfId="690" priority="3">
      <formula>BS42&gt;((0.849999*BR42)/1)</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pageSetUpPr fitToPage="1"/>
  </sheetPr>
  <dimension ref="A1:BV26"/>
  <sheetViews>
    <sheetView topLeftCell="G10" zoomScale="70" zoomScaleNormal="70" zoomScaleSheetLayoutView="40" workbookViewId="0">
      <selection activeCell="L7" sqref="L7"/>
    </sheetView>
  </sheetViews>
  <sheetFormatPr baseColWidth="10" defaultRowHeight="18" x14ac:dyDescent="0.25"/>
  <cols>
    <col min="1" max="1" width="23.140625" style="295" customWidth="1"/>
    <col min="2" max="2" width="13" style="295" bestFit="1" customWidth="1"/>
    <col min="3" max="3" width="17.85546875" style="295" bestFit="1" customWidth="1"/>
    <col min="4" max="4" width="34.85546875" style="295" customWidth="1"/>
    <col min="5" max="5" width="38.42578125" style="295" customWidth="1"/>
    <col min="6" max="6" width="36" style="295" customWidth="1"/>
    <col min="7" max="7" width="16" style="295" customWidth="1"/>
    <col min="8" max="8" width="44.140625" style="295" customWidth="1"/>
    <col min="9" max="9" width="47.5703125" style="295" customWidth="1"/>
    <col min="10" max="10" width="18" style="295" customWidth="1"/>
    <col min="11" max="12" width="47.5703125" style="295" customWidth="1"/>
    <col min="13" max="13" width="16.5703125" style="295" customWidth="1"/>
    <col min="14" max="14" width="30.85546875" style="295" customWidth="1"/>
    <col min="15" max="15" width="31.5703125" style="295" customWidth="1"/>
    <col min="16" max="16" width="36.28515625" style="295" customWidth="1"/>
    <col min="17" max="17" width="29.28515625" style="295" customWidth="1"/>
    <col min="18" max="18" width="29.28515625" style="368" customWidth="1"/>
    <col min="19" max="19" width="19.42578125" style="295" customWidth="1"/>
    <col min="20" max="20" width="18.85546875" style="368" customWidth="1"/>
    <col min="21" max="21" width="37" style="295" customWidth="1"/>
    <col min="22" max="23" width="24.5703125" style="295" customWidth="1"/>
    <col min="24" max="24" width="22.7109375" style="295" customWidth="1"/>
    <col min="25" max="25" width="20.42578125" style="295" customWidth="1"/>
    <col min="26" max="73" width="22.85546875" style="295" customWidth="1"/>
    <col min="74" max="16384" width="11.42578125" style="295"/>
  </cols>
  <sheetData>
    <row r="1" spans="1:73" ht="15" customHeight="1" x14ac:dyDescent="0.25">
      <c r="D1" s="366"/>
      <c r="E1" s="366"/>
      <c r="F1" s="366"/>
      <c r="G1" s="366"/>
      <c r="H1" s="366"/>
      <c r="I1" s="366"/>
      <c r="J1" s="366"/>
      <c r="K1" s="366"/>
      <c r="L1" s="366"/>
      <c r="M1" s="366"/>
      <c r="N1" s="366"/>
      <c r="O1" s="366"/>
      <c r="P1" s="366"/>
      <c r="Q1" s="366"/>
      <c r="R1" s="367"/>
      <c r="S1" s="366"/>
      <c r="T1" s="367"/>
      <c r="U1" s="366"/>
      <c r="V1" s="366"/>
      <c r="W1" s="366"/>
      <c r="X1" s="366"/>
      <c r="Y1" s="366"/>
    </row>
    <row r="2" spans="1:73" ht="141.75" customHeight="1" x14ac:dyDescent="0.25">
      <c r="D2" s="366"/>
      <c r="E2" s="366"/>
      <c r="F2" s="366"/>
      <c r="G2" s="366"/>
      <c r="H2" s="526" t="s">
        <v>504</v>
      </c>
      <c r="I2" s="526"/>
      <c r="J2" s="526"/>
      <c r="K2" s="526"/>
      <c r="L2" s="526"/>
      <c r="M2" s="526"/>
      <c r="N2" s="526"/>
      <c r="O2" s="526"/>
      <c r="P2" s="526"/>
      <c r="Q2" s="526"/>
      <c r="R2" s="526"/>
      <c r="S2" s="526"/>
      <c r="T2" s="526"/>
      <c r="U2" s="526"/>
      <c r="V2" s="526"/>
      <c r="W2" s="173"/>
      <c r="X2" s="173"/>
      <c r="Y2" s="173"/>
    </row>
    <row r="3" spans="1:73" ht="23.25" customHeight="1" x14ac:dyDescent="0.25">
      <c r="D3" s="366"/>
      <c r="E3" s="366"/>
      <c r="F3" s="366"/>
      <c r="G3" s="366"/>
      <c r="H3" s="173"/>
      <c r="I3" s="173"/>
      <c r="J3" s="173"/>
      <c r="K3" s="173"/>
      <c r="L3" s="173"/>
      <c r="M3" s="173"/>
      <c r="N3" s="173"/>
      <c r="O3" s="173"/>
      <c r="P3" s="173"/>
      <c r="Q3" s="173"/>
      <c r="R3" s="173"/>
      <c r="S3" s="173"/>
      <c r="T3" s="173"/>
      <c r="U3" s="173"/>
      <c r="V3" s="173"/>
      <c r="W3" s="173"/>
      <c r="X3" s="173"/>
      <c r="Y3" s="173"/>
    </row>
    <row r="4" spans="1:73" ht="18.75" thickBot="1" x14ac:dyDescent="0.3"/>
    <row r="5" spans="1:73" s="394" customFormat="1" ht="49.5" customHeight="1" thickBot="1" x14ac:dyDescent="0.35">
      <c r="D5" s="395"/>
      <c r="E5" s="395"/>
      <c r="F5" s="395"/>
      <c r="G5" s="395"/>
      <c r="H5" s="395"/>
      <c r="I5" s="565" t="s">
        <v>490</v>
      </c>
      <c r="J5" s="536"/>
      <c r="K5" s="536"/>
      <c r="L5" s="536"/>
      <c r="M5" s="536"/>
      <c r="N5" s="536"/>
      <c r="O5" s="536"/>
      <c r="P5" s="536"/>
      <c r="Q5" s="536"/>
      <c r="R5" s="536"/>
      <c r="S5" s="536"/>
      <c r="T5" s="536"/>
      <c r="U5" s="536"/>
      <c r="V5" s="611"/>
      <c r="W5" s="208"/>
      <c r="X5" s="555" t="s">
        <v>746</v>
      </c>
      <c r="Y5" s="556"/>
      <c r="Z5" s="570" t="s">
        <v>466</v>
      </c>
      <c r="AA5" s="570"/>
      <c r="AB5" s="570"/>
      <c r="AC5" s="571"/>
      <c r="AD5" s="575" t="s">
        <v>467</v>
      </c>
      <c r="AE5" s="576"/>
      <c r="AF5" s="576"/>
      <c r="AG5" s="577"/>
      <c r="AH5" s="569" t="s">
        <v>468</v>
      </c>
      <c r="AI5" s="570"/>
      <c r="AJ5" s="570"/>
      <c r="AK5" s="571"/>
      <c r="AL5" s="575" t="s">
        <v>469</v>
      </c>
      <c r="AM5" s="576"/>
      <c r="AN5" s="576"/>
      <c r="AO5" s="577"/>
      <c r="AP5" s="569" t="s">
        <v>470</v>
      </c>
      <c r="AQ5" s="570"/>
      <c r="AR5" s="570"/>
      <c r="AS5" s="571"/>
      <c r="AT5" s="575" t="s">
        <v>471</v>
      </c>
      <c r="AU5" s="576"/>
      <c r="AV5" s="576"/>
      <c r="AW5" s="577"/>
      <c r="AX5" s="569" t="s">
        <v>472</v>
      </c>
      <c r="AY5" s="570"/>
      <c r="AZ5" s="570"/>
      <c r="BA5" s="571"/>
      <c r="BB5" s="575" t="s">
        <v>473</v>
      </c>
      <c r="BC5" s="576"/>
      <c r="BD5" s="576"/>
      <c r="BE5" s="577"/>
      <c r="BF5" s="569" t="s">
        <v>474</v>
      </c>
      <c r="BG5" s="570"/>
      <c r="BH5" s="570"/>
      <c r="BI5" s="571"/>
      <c r="BJ5" s="575" t="s">
        <v>475</v>
      </c>
      <c r="BK5" s="576"/>
      <c r="BL5" s="576"/>
      <c r="BM5" s="577"/>
      <c r="BN5" s="569" t="s">
        <v>476</v>
      </c>
      <c r="BO5" s="570"/>
      <c r="BP5" s="570"/>
      <c r="BQ5" s="571"/>
      <c r="BR5" s="575" t="s">
        <v>477</v>
      </c>
      <c r="BS5" s="576"/>
      <c r="BT5" s="576"/>
      <c r="BU5" s="577"/>
    </row>
    <row r="6" spans="1:73" s="155" customFormat="1" ht="57" customHeight="1" x14ac:dyDescent="0.3">
      <c r="A6" s="153" t="s">
        <v>858</v>
      </c>
      <c r="B6" s="153" t="s">
        <v>859</v>
      </c>
      <c r="C6" s="153" t="s">
        <v>860</v>
      </c>
      <c r="D6" s="153" t="s">
        <v>491</v>
      </c>
      <c r="E6" s="150" t="s">
        <v>0</v>
      </c>
      <c r="F6" s="150" t="s">
        <v>492</v>
      </c>
      <c r="G6" s="150" t="s">
        <v>493</v>
      </c>
      <c r="H6" s="152" t="s">
        <v>2</v>
      </c>
      <c r="I6" s="153" t="s">
        <v>596</v>
      </c>
      <c r="J6" s="150" t="s">
        <v>878</v>
      </c>
      <c r="K6" s="150" t="s">
        <v>906</v>
      </c>
      <c r="L6" s="150" t="s">
        <v>904</v>
      </c>
      <c r="M6" s="421" t="s">
        <v>1646</v>
      </c>
      <c r="N6" s="150" t="s">
        <v>12</v>
      </c>
      <c r="O6" s="150" t="s">
        <v>597</v>
      </c>
      <c r="P6" s="150" t="s">
        <v>13</v>
      </c>
      <c r="Q6" s="150" t="s">
        <v>14</v>
      </c>
      <c r="R6" s="150" t="s">
        <v>15</v>
      </c>
      <c r="S6" s="150" t="s">
        <v>628</v>
      </c>
      <c r="T6" s="150" t="s">
        <v>499</v>
      </c>
      <c r="U6" s="150" t="s">
        <v>598</v>
      </c>
      <c r="V6" s="150" t="s">
        <v>747</v>
      </c>
      <c r="W6" s="150" t="s">
        <v>878</v>
      </c>
      <c r="X6" s="150" t="s">
        <v>743</v>
      </c>
      <c r="Y6" s="154" t="s">
        <v>744</v>
      </c>
      <c r="Z6" s="165" t="s">
        <v>599</v>
      </c>
      <c r="AA6" s="150" t="s">
        <v>600</v>
      </c>
      <c r="AB6" s="150" t="s">
        <v>478</v>
      </c>
      <c r="AC6" s="150" t="s">
        <v>507</v>
      </c>
      <c r="AD6" s="150" t="s">
        <v>599</v>
      </c>
      <c r="AE6" s="150" t="s">
        <v>600</v>
      </c>
      <c r="AF6" s="150" t="s">
        <v>478</v>
      </c>
      <c r="AG6" s="150" t="s">
        <v>507</v>
      </c>
      <c r="AH6" s="150" t="s">
        <v>599</v>
      </c>
      <c r="AI6" s="150" t="s">
        <v>600</v>
      </c>
      <c r="AJ6" s="150" t="s">
        <v>478</v>
      </c>
      <c r="AK6" s="150" t="s">
        <v>507</v>
      </c>
      <c r="AL6" s="150" t="s">
        <v>599</v>
      </c>
      <c r="AM6" s="150" t="s">
        <v>600</v>
      </c>
      <c r="AN6" s="150" t="s">
        <v>478</v>
      </c>
      <c r="AO6" s="150" t="s">
        <v>507</v>
      </c>
      <c r="AP6" s="150" t="s">
        <v>599</v>
      </c>
      <c r="AQ6" s="150" t="s">
        <v>600</v>
      </c>
      <c r="AR6" s="150" t="s">
        <v>478</v>
      </c>
      <c r="AS6" s="150" t="s">
        <v>507</v>
      </c>
      <c r="AT6" s="150" t="s">
        <v>599</v>
      </c>
      <c r="AU6" s="150" t="s">
        <v>600</v>
      </c>
      <c r="AV6" s="150" t="s">
        <v>478</v>
      </c>
      <c r="AW6" s="150" t="s">
        <v>507</v>
      </c>
      <c r="AX6" s="150" t="s">
        <v>599</v>
      </c>
      <c r="AY6" s="150" t="s">
        <v>600</v>
      </c>
      <c r="AZ6" s="150" t="s">
        <v>478</v>
      </c>
      <c r="BA6" s="150" t="s">
        <v>507</v>
      </c>
      <c r="BB6" s="150" t="s">
        <v>599</v>
      </c>
      <c r="BC6" s="150" t="s">
        <v>600</v>
      </c>
      <c r="BD6" s="150" t="s">
        <v>478</v>
      </c>
      <c r="BE6" s="150" t="s">
        <v>507</v>
      </c>
      <c r="BF6" s="150" t="s">
        <v>599</v>
      </c>
      <c r="BG6" s="150" t="s">
        <v>600</v>
      </c>
      <c r="BH6" s="150" t="s">
        <v>478</v>
      </c>
      <c r="BI6" s="150" t="s">
        <v>507</v>
      </c>
      <c r="BJ6" s="150" t="s">
        <v>599</v>
      </c>
      <c r="BK6" s="150" t="s">
        <v>600</v>
      </c>
      <c r="BL6" s="150" t="s">
        <v>478</v>
      </c>
      <c r="BM6" s="150" t="s">
        <v>507</v>
      </c>
      <c r="BN6" s="150" t="s">
        <v>599</v>
      </c>
      <c r="BO6" s="150" t="s">
        <v>600</v>
      </c>
      <c r="BP6" s="150" t="s">
        <v>478</v>
      </c>
      <c r="BQ6" s="150" t="s">
        <v>507</v>
      </c>
      <c r="BR6" s="150" t="s">
        <v>599</v>
      </c>
      <c r="BS6" s="150" t="s">
        <v>600</v>
      </c>
      <c r="BT6" s="150" t="s">
        <v>478</v>
      </c>
      <c r="BU6" s="154" t="s">
        <v>507</v>
      </c>
    </row>
    <row r="7" spans="1:73" s="155" customFormat="1" ht="47.25" customHeight="1" x14ac:dyDescent="0.3">
      <c r="D7" s="591" t="s">
        <v>298</v>
      </c>
      <c r="E7" s="573" t="s">
        <v>1641</v>
      </c>
      <c r="F7" s="369" t="s">
        <v>315</v>
      </c>
      <c r="G7" s="197">
        <v>1</v>
      </c>
      <c r="H7" s="370" t="s">
        <v>299</v>
      </c>
      <c r="I7" s="371" t="s">
        <v>921</v>
      </c>
      <c r="J7" s="118" t="s">
        <v>907</v>
      </c>
      <c r="K7" s="119" t="s">
        <v>1642</v>
      </c>
      <c r="L7" s="119" t="s">
        <v>932</v>
      </c>
      <c r="M7" s="111" t="s">
        <v>903</v>
      </c>
      <c r="N7" s="195" t="s">
        <v>420</v>
      </c>
      <c r="O7" s="195"/>
      <c r="P7" s="195" t="s">
        <v>849</v>
      </c>
      <c r="Q7" s="297" t="s">
        <v>417</v>
      </c>
      <c r="R7" s="184" t="s">
        <v>661</v>
      </c>
      <c r="S7" s="195"/>
      <c r="T7" s="372">
        <v>0.9</v>
      </c>
      <c r="U7" s="373"/>
      <c r="V7" s="373"/>
      <c r="W7" s="373"/>
      <c r="X7" s="373"/>
      <c r="Y7" s="374"/>
      <c r="Z7" s="249">
        <v>1</v>
      </c>
      <c r="AA7" s="181">
        <v>1</v>
      </c>
      <c r="AB7" s="107">
        <f t="shared" ref="AB7:AB20" si="0">IF(Z7="N/A","No aplica",IF(AA7&gt;=(0),AA7/Z7))</f>
        <v>1</v>
      </c>
      <c r="AC7" s="107" t="str">
        <f t="shared" ref="AC7:AC20" si="1">IF(Z7="N/A","No aplica",IF(AA7&gt;=((0.9999*Z7)/1),"Cumple la meta establecida",IF(AA7&gt;=((0.84999*Z7)/1),"Cumple parcialmente la meta establecida",IF(AA7&lt;((0.84999*Z7)/1),"No cumple la meta establecida"))))</f>
        <v>Cumple la meta establecida</v>
      </c>
      <c r="AD7" s="181">
        <v>1</v>
      </c>
      <c r="AE7" s="181">
        <v>1</v>
      </c>
      <c r="AF7" s="107">
        <f t="shared" ref="AF7:AF20" si="2">IF(AD7="N/A","No aplica",IF(AE7&gt;=(0),AE7/AD7))</f>
        <v>1</v>
      </c>
      <c r="AG7" s="107" t="str">
        <f t="shared" ref="AG7:AG20" si="3">IF(AD7="N/A","No aplica",IF(AE7&gt;=((0.9999*AD7)/1),"Cumple la meta establecida",IF(AE7&gt;=((0.84999*AD7)/1),"Cumple parcialmente la meta establecida",IF(AE7&lt;((0.84999*AD7)/1),"No cumple la meta establecida"))))</f>
        <v>Cumple la meta establecida</v>
      </c>
      <c r="AH7" s="181">
        <v>1</v>
      </c>
      <c r="AI7" s="181">
        <v>1</v>
      </c>
      <c r="AJ7" s="107">
        <f t="shared" ref="AJ7:AJ20" si="4">IF(AH7="N/A","No aplica",IF(AI7&gt;=(0),AI7/AH7))</f>
        <v>1</v>
      </c>
      <c r="AK7" s="107" t="str">
        <f t="shared" ref="AK7:AK20" si="5">IF(AH7="N/A","No aplica",IF(AI7&gt;=((0.9999*AH7)/1),"Cumple la meta establecida",IF(AI7&gt;=((0.84999*AH7)/1),"Cumple parcialmente la meta establecida",IF(AI7&lt;((0.84999*AH7)/1),"No cumple la meta establecida"))))</f>
        <v>Cumple la meta establecida</v>
      </c>
      <c r="AL7" s="181">
        <v>1</v>
      </c>
      <c r="AM7" s="181">
        <v>1</v>
      </c>
      <c r="AN7" s="107">
        <f t="shared" ref="AN7:AN20" si="6">IF(AL7="N/A","No aplica",IF(AM7&gt;=(0),AM7/AL7))</f>
        <v>1</v>
      </c>
      <c r="AO7" s="107" t="str">
        <f t="shared" ref="AO7:AO20" si="7">IF(AL7="N/A","No aplica",IF(AM7&gt;=((0.9999*AL7)/1),"Cumple la meta establecida",IF(AM7&gt;=((0.84999*AL7)/1),"Cumple parcialmente la meta establecida",IF(AM7&lt;((0.84999*AL7)/1),"No cumple la meta establecida"))))</f>
        <v>Cumple la meta establecida</v>
      </c>
      <c r="AP7" s="181">
        <v>1</v>
      </c>
      <c r="AQ7" s="181">
        <v>1</v>
      </c>
      <c r="AR7" s="107">
        <f t="shared" ref="AR7:AR20" si="8">IF(AP7="N/A","No aplica",IF(AQ7&gt;=(0),AQ7/AP7))</f>
        <v>1</v>
      </c>
      <c r="AS7" s="107" t="str">
        <f t="shared" ref="AS7:AS20" si="9">IF(AP7="N/A","No aplica",IF(AQ7&gt;=((0.9999*AP7)/1),"Cumple la meta establecida",IF(AQ7&gt;=((0.84999*AP7)/1),"Cumple parcialmente la meta establecida",IF(AQ7&lt;((0.84999*AP7)/1),"No cumple la meta establecida"))))</f>
        <v>Cumple la meta establecida</v>
      </c>
      <c r="AT7" s="181">
        <v>1</v>
      </c>
      <c r="AU7" s="181">
        <v>1</v>
      </c>
      <c r="AV7" s="107">
        <f t="shared" ref="AV7:AV20" si="10">IF(AT7="N/A","No aplica",IF(AU7&gt;=(0),AU7/AT7))</f>
        <v>1</v>
      </c>
      <c r="AW7" s="107" t="str">
        <f t="shared" ref="AW7:AW20" si="11">IF(AT7="N/A","No aplica",IF(AU7&gt;=((0.9999*AT7)/1),"Cumple la meta establecida",IF(AU7&gt;=((0.84999*AT7)/1),"Cumple parcialmente la meta establecida",IF(AU7&lt;((0.84999*AT7)/1),"No cumple la meta establecida"))))</f>
        <v>Cumple la meta establecida</v>
      </c>
      <c r="AX7" s="181">
        <v>1</v>
      </c>
      <c r="AY7" s="181">
        <v>1</v>
      </c>
      <c r="AZ7" s="107">
        <f t="shared" ref="AZ7:AZ20" si="12">IF(AX7="N/A","No aplica",IF(AY7&gt;=(0),AY7/AX7))</f>
        <v>1</v>
      </c>
      <c r="BA7" s="107" t="str">
        <f t="shared" ref="BA7:BA20" si="13">IF(AX7="N/A","No aplica",IF(AY7&gt;=((0.9999*AX7)/1),"Cumple la meta establecida",IF(AY7&gt;=((0.84999*AX7)/1),"Cumple parcialmente la meta establecida",IF(AY7&lt;((0.84999*AX7)/1),"No cumple la meta establecida"))))</f>
        <v>Cumple la meta establecida</v>
      </c>
      <c r="BB7" s="181">
        <v>1</v>
      </c>
      <c r="BC7" s="181">
        <v>1</v>
      </c>
      <c r="BD7" s="107">
        <f t="shared" ref="BD7:BD20" si="14">IF(BB7="N/A","No aplica",IF(BC7&gt;=(0),BC7/BB7))</f>
        <v>1</v>
      </c>
      <c r="BE7" s="107" t="str">
        <f t="shared" ref="BE7:BE20" si="15">IF(BB7="N/A","No aplica",IF(BC7&gt;=((0.9999*BB7)/1),"Cumple la meta establecida",IF(BC7&gt;=((0.84999*BB7)/1),"Cumple parcialmente la meta establecida",IF(BC7&lt;((0.84999*BB7)/1),"No cumple la meta establecida"))))</f>
        <v>Cumple la meta establecida</v>
      </c>
      <c r="BF7" s="181">
        <v>1</v>
      </c>
      <c r="BG7" s="181">
        <v>1</v>
      </c>
      <c r="BH7" s="107">
        <f t="shared" ref="BH7:BH20" si="16">IF(BF7="N/A","No aplica",IF(BG7&gt;=(0),BG7/BF7))</f>
        <v>1</v>
      </c>
      <c r="BI7" s="107" t="str">
        <f t="shared" ref="BI7:BI20" si="17">IF(BF7="N/A","No aplica",IF(BG7&gt;=((0.9999*BF7)/1),"Cumple la meta establecida",IF(BG7&gt;=((0.84999*BF7)/1),"Cumple parcialmente la meta establecida",IF(BG7&lt;((0.84999*BF7)/1),"No cumple la meta establecida"))))</f>
        <v>Cumple la meta establecida</v>
      </c>
      <c r="BJ7" s="181">
        <v>1</v>
      </c>
      <c r="BK7" s="181">
        <v>1</v>
      </c>
      <c r="BL7" s="107">
        <f t="shared" ref="BL7:BL20" si="18">IF(BJ7="N/A","No aplica",IF(BK7&gt;=(0),BK7/BJ7))</f>
        <v>1</v>
      </c>
      <c r="BM7" s="107" t="str">
        <f t="shared" ref="BM7:BM20" si="19">IF(BJ7="N/A","No aplica",IF(BK7&gt;=((0.9999*BJ7)/1),"Cumple la meta establecida",IF(BK7&gt;=((0.84999*BJ7)/1),"Cumple parcialmente la meta establecida",IF(BK7&lt;((0.84999*BJ7)/1),"No cumple la meta establecida"))))</f>
        <v>Cumple la meta establecida</v>
      </c>
      <c r="BN7" s="181">
        <v>1</v>
      </c>
      <c r="BO7" s="181">
        <v>1</v>
      </c>
      <c r="BP7" s="107">
        <f t="shared" ref="BP7:BP20" si="20">IF(BN7="N/A","No aplica",IF(BO7&gt;=(0),BO7/BN7))</f>
        <v>1</v>
      </c>
      <c r="BQ7" s="107" t="str">
        <f t="shared" ref="BQ7:BQ20" si="21">IF(BN7="N/A","No aplica",IF(BO7&gt;=((0.9999*BN7)/1),"Cumple la meta establecida",IF(BO7&gt;=((0.84999*BN7)/1),"Cumple parcialmente la meta establecida",IF(BO7&lt;((0.84999*BN7)/1),"No cumple la meta establecida"))))</f>
        <v>Cumple la meta establecida</v>
      </c>
      <c r="BR7" s="181">
        <v>1</v>
      </c>
      <c r="BS7" s="181">
        <v>1</v>
      </c>
      <c r="BT7" s="107">
        <f t="shared" ref="BT7:BT20" si="22">IF(BR7="N/A","No aplica",IF(BS7&gt;=(0),BS7/BR7))</f>
        <v>1</v>
      </c>
      <c r="BU7" s="108" t="str">
        <f t="shared" ref="BU7:BU20" si="23">IF(BR7="N/A","No aplica",IF(BS7&gt;=((0.9999*BR7)/1),"Cumple la meta establecida",IF(BS7&gt;=((0.84999*BR7)/1),"Cumple parcialmente la meta establecida",IF(BS7&lt;((0.84999*BR7)/1),"No cumple la meta establecida"))))</f>
        <v>Cumple la meta establecida</v>
      </c>
    </row>
    <row r="8" spans="1:73" s="155" customFormat="1" ht="52.5" customHeight="1" x14ac:dyDescent="0.3">
      <c r="D8" s="591"/>
      <c r="E8" s="573"/>
      <c r="F8" s="369" t="s">
        <v>316</v>
      </c>
      <c r="G8" s="197">
        <v>1</v>
      </c>
      <c r="H8" s="370" t="s">
        <v>300</v>
      </c>
      <c r="I8" s="371" t="s">
        <v>921</v>
      </c>
      <c r="J8" s="118" t="s">
        <v>907</v>
      </c>
      <c r="K8" s="119" t="s">
        <v>1642</v>
      </c>
      <c r="L8" s="119" t="s">
        <v>932</v>
      </c>
      <c r="M8" s="111" t="s">
        <v>903</v>
      </c>
      <c r="N8" s="195" t="s">
        <v>420</v>
      </c>
      <c r="O8" s="195"/>
      <c r="P8" s="195" t="s">
        <v>849</v>
      </c>
      <c r="Q8" s="297" t="s">
        <v>417</v>
      </c>
      <c r="R8" s="184" t="s">
        <v>661</v>
      </c>
      <c r="S8" s="195"/>
      <c r="T8" s="372">
        <v>0.9</v>
      </c>
      <c r="U8" s="373"/>
      <c r="V8" s="373"/>
      <c r="W8" s="373"/>
      <c r="X8" s="373"/>
      <c r="Y8" s="374"/>
      <c r="Z8" s="249">
        <v>1</v>
      </c>
      <c r="AA8" s="181">
        <v>1</v>
      </c>
      <c r="AB8" s="107">
        <f t="shared" si="0"/>
        <v>1</v>
      </c>
      <c r="AC8" s="107" t="str">
        <f t="shared" si="1"/>
        <v>Cumple la meta establecida</v>
      </c>
      <c r="AD8" s="181">
        <v>1</v>
      </c>
      <c r="AE8" s="181">
        <v>1</v>
      </c>
      <c r="AF8" s="107">
        <f t="shared" si="2"/>
        <v>1</v>
      </c>
      <c r="AG8" s="107" t="str">
        <f t="shared" si="3"/>
        <v>Cumple la meta establecida</v>
      </c>
      <c r="AH8" s="181">
        <v>1</v>
      </c>
      <c r="AI8" s="181">
        <v>1</v>
      </c>
      <c r="AJ8" s="107">
        <f t="shared" si="4"/>
        <v>1</v>
      </c>
      <c r="AK8" s="107" t="str">
        <f t="shared" si="5"/>
        <v>Cumple la meta establecida</v>
      </c>
      <c r="AL8" s="181">
        <v>1</v>
      </c>
      <c r="AM8" s="181">
        <v>1</v>
      </c>
      <c r="AN8" s="107">
        <f t="shared" si="6"/>
        <v>1</v>
      </c>
      <c r="AO8" s="107" t="str">
        <f t="shared" si="7"/>
        <v>Cumple la meta establecida</v>
      </c>
      <c r="AP8" s="181">
        <v>1</v>
      </c>
      <c r="AQ8" s="181">
        <v>1</v>
      </c>
      <c r="AR8" s="107">
        <f t="shared" si="8"/>
        <v>1</v>
      </c>
      <c r="AS8" s="107" t="str">
        <f t="shared" si="9"/>
        <v>Cumple la meta establecida</v>
      </c>
      <c r="AT8" s="181">
        <v>1</v>
      </c>
      <c r="AU8" s="181">
        <v>1</v>
      </c>
      <c r="AV8" s="107">
        <f t="shared" si="10"/>
        <v>1</v>
      </c>
      <c r="AW8" s="107" t="str">
        <f t="shared" si="11"/>
        <v>Cumple la meta establecida</v>
      </c>
      <c r="AX8" s="181">
        <v>1</v>
      </c>
      <c r="AY8" s="181">
        <v>1</v>
      </c>
      <c r="AZ8" s="107">
        <f t="shared" si="12"/>
        <v>1</v>
      </c>
      <c r="BA8" s="107" t="str">
        <f t="shared" si="13"/>
        <v>Cumple la meta establecida</v>
      </c>
      <c r="BB8" s="181">
        <v>1</v>
      </c>
      <c r="BC8" s="181">
        <v>1</v>
      </c>
      <c r="BD8" s="107">
        <f t="shared" si="14"/>
        <v>1</v>
      </c>
      <c r="BE8" s="107" t="str">
        <f t="shared" si="15"/>
        <v>Cumple la meta establecida</v>
      </c>
      <c r="BF8" s="181">
        <v>1</v>
      </c>
      <c r="BG8" s="181">
        <v>1</v>
      </c>
      <c r="BH8" s="107">
        <f t="shared" si="16"/>
        <v>1</v>
      </c>
      <c r="BI8" s="107" t="str">
        <f t="shared" si="17"/>
        <v>Cumple la meta establecida</v>
      </c>
      <c r="BJ8" s="181">
        <v>1</v>
      </c>
      <c r="BK8" s="181">
        <v>1</v>
      </c>
      <c r="BL8" s="107">
        <f t="shared" si="18"/>
        <v>1</v>
      </c>
      <c r="BM8" s="107" t="str">
        <f t="shared" si="19"/>
        <v>Cumple la meta establecida</v>
      </c>
      <c r="BN8" s="181">
        <v>1</v>
      </c>
      <c r="BO8" s="181">
        <v>1</v>
      </c>
      <c r="BP8" s="107">
        <f t="shared" si="20"/>
        <v>1</v>
      </c>
      <c r="BQ8" s="107" t="str">
        <f t="shared" si="21"/>
        <v>Cumple la meta establecida</v>
      </c>
      <c r="BR8" s="181">
        <v>1</v>
      </c>
      <c r="BS8" s="181">
        <v>1</v>
      </c>
      <c r="BT8" s="107">
        <f t="shared" si="22"/>
        <v>1</v>
      </c>
      <c r="BU8" s="108" t="str">
        <f t="shared" si="23"/>
        <v>Cumple la meta establecida</v>
      </c>
    </row>
    <row r="9" spans="1:73" s="155" customFormat="1" ht="55.5" customHeight="1" x14ac:dyDescent="0.3">
      <c r="D9" s="591"/>
      <c r="E9" s="573"/>
      <c r="F9" s="369" t="s">
        <v>317</v>
      </c>
      <c r="G9" s="197">
        <v>1</v>
      </c>
      <c r="H9" s="370" t="s">
        <v>301</v>
      </c>
      <c r="I9" s="371" t="s">
        <v>921</v>
      </c>
      <c r="J9" s="123" t="s">
        <v>859</v>
      </c>
      <c r="K9" s="124" t="s">
        <v>915</v>
      </c>
      <c r="L9" s="125" t="s">
        <v>931</v>
      </c>
      <c r="M9" s="125" t="s">
        <v>916</v>
      </c>
      <c r="N9" s="195" t="s">
        <v>845</v>
      </c>
      <c r="O9" s="195"/>
      <c r="P9" s="195" t="s">
        <v>419</v>
      </c>
      <c r="Q9" s="297" t="s">
        <v>29</v>
      </c>
      <c r="R9" s="184" t="s">
        <v>418</v>
      </c>
      <c r="S9" s="195"/>
      <c r="T9" s="346">
        <v>0.12</v>
      </c>
      <c r="U9" s="375"/>
      <c r="V9" s="375"/>
      <c r="W9" s="375"/>
      <c r="X9" s="375"/>
      <c r="Y9" s="376"/>
      <c r="Z9" s="249">
        <v>1</v>
      </c>
      <c r="AA9" s="181">
        <v>1</v>
      </c>
      <c r="AB9" s="107">
        <f t="shared" si="0"/>
        <v>1</v>
      </c>
      <c r="AC9" s="107" t="str">
        <f t="shared" si="1"/>
        <v>Cumple la meta establecida</v>
      </c>
      <c r="AD9" s="181">
        <v>1</v>
      </c>
      <c r="AE9" s="181">
        <v>1</v>
      </c>
      <c r="AF9" s="107">
        <f t="shared" si="2"/>
        <v>1</v>
      </c>
      <c r="AG9" s="107" t="str">
        <f t="shared" si="3"/>
        <v>Cumple la meta establecida</v>
      </c>
      <c r="AH9" s="181">
        <v>1</v>
      </c>
      <c r="AI9" s="181">
        <v>1</v>
      </c>
      <c r="AJ9" s="107">
        <f t="shared" si="4"/>
        <v>1</v>
      </c>
      <c r="AK9" s="107" t="str">
        <f t="shared" si="5"/>
        <v>Cumple la meta establecida</v>
      </c>
      <c r="AL9" s="181">
        <v>1</v>
      </c>
      <c r="AM9" s="181">
        <v>1</v>
      </c>
      <c r="AN9" s="107">
        <f t="shared" si="6"/>
        <v>1</v>
      </c>
      <c r="AO9" s="107" t="str">
        <f t="shared" si="7"/>
        <v>Cumple la meta establecida</v>
      </c>
      <c r="AP9" s="181">
        <v>1</v>
      </c>
      <c r="AQ9" s="181">
        <v>1</v>
      </c>
      <c r="AR9" s="107">
        <f t="shared" si="8"/>
        <v>1</v>
      </c>
      <c r="AS9" s="107" t="str">
        <f t="shared" si="9"/>
        <v>Cumple la meta establecida</v>
      </c>
      <c r="AT9" s="181">
        <v>1</v>
      </c>
      <c r="AU9" s="181">
        <v>1</v>
      </c>
      <c r="AV9" s="107">
        <f t="shared" si="10"/>
        <v>1</v>
      </c>
      <c r="AW9" s="107" t="str">
        <f t="shared" si="11"/>
        <v>Cumple la meta establecida</v>
      </c>
      <c r="AX9" s="181">
        <v>1</v>
      </c>
      <c r="AY9" s="181">
        <v>1</v>
      </c>
      <c r="AZ9" s="107">
        <f t="shared" si="12"/>
        <v>1</v>
      </c>
      <c r="BA9" s="107" t="str">
        <f t="shared" si="13"/>
        <v>Cumple la meta establecida</v>
      </c>
      <c r="BB9" s="181">
        <v>1</v>
      </c>
      <c r="BC9" s="181">
        <v>1</v>
      </c>
      <c r="BD9" s="107">
        <f t="shared" si="14"/>
        <v>1</v>
      </c>
      <c r="BE9" s="107" t="str">
        <f t="shared" si="15"/>
        <v>Cumple la meta establecida</v>
      </c>
      <c r="BF9" s="181">
        <v>1</v>
      </c>
      <c r="BG9" s="181">
        <v>1</v>
      </c>
      <c r="BH9" s="107">
        <f t="shared" si="16"/>
        <v>1</v>
      </c>
      <c r="BI9" s="107" t="str">
        <f t="shared" si="17"/>
        <v>Cumple la meta establecida</v>
      </c>
      <c r="BJ9" s="181">
        <v>1</v>
      </c>
      <c r="BK9" s="181">
        <v>1</v>
      </c>
      <c r="BL9" s="107">
        <f t="shared" si="18"/>
        <v>1</v>
      </c>
      <c r="BM9" s="107" t="str">
        <f t="shared" si="19"/>
        <v>Cumple la meta establecida</v>
      </c>
      <c r="BN9" s="181">
        <v>1</v>
      </c>
      <c r="BO9" s="181">
        <v>1</v>
      </c>
      <c r="BP9" s="107">
        <f t="shared" si="20"/>
        <v>1</v>
      </c>
      <c r="BQ9" s="107" t="str">
        <f t="shared" si="21"/>
        <v>Cumple la meta establecida</v>
      </c>
      <c r="BR9" s="181">
        <v>1</v>
      </c>
      <c r="BS9" s="181">
        <v>1</v>
      </c>
      <c r="BT9" s="107">
        <f t="shared" si="22"/>
        <v>1</v>
      </c>
      <c r="BU9" s="108" t="str">
        <f t="shared" si="23"/>
        <v>Cumple la meta establecida</v>
      </c>
    </row>
    <row r="10" spans="1:73" s="155" customFormat="1" ht="48.75" customHeight="1" x14ac:dyDescent="0.3">
      <c r="D10" s="591"/>
      <c r="E10" s="573"/>
      <c r="F10" s="369" t="s">
        <v>318</v>
      </c>
      <c r="G10" s="197">
        <v>1</v>
      </c>
      <c r="H10" s="370" t="s">
        <v>302</v>
      </c>
      <c r="I10" s="371" t="s">
        <v>921</v>
      </c>
      <c r="J10" s="123" t="s">
        <v>859</v>
      </c>
      <c r="K10" s="124" t="s">
        <v>915</v>
      </c>
      <c r="L10" s="125" t="s">
        <v>931</v>
      </c>
      <c r="M10" s="125" t="s">
        <v>916</v>
      </c>
      <c r="N10" s="195" t="s">
        <v>421</v>
      </c>
      <c r="O10" s="195"/>
      <c r="P10" s="195" t="s">
        <v>662</v>
      </c>
      <c r="Q10" s="297" t="s">
        <v>29</v>
      </c>
      <c r="R10" s="184" t="s">
        <v>661</v>
      </c>
      <c r="S10" s="195"/>
      <c r="T10" s="372">
        <v>0.9</v>
      </c>
      <c r="U10" s="373"/>
      <c r="V10" s="373"/>
      <c r="W10" s="373"/>
      <c r="X10" s="373"/>
      <c r="Y10" s="374"/>
      <c r="Z10" s="249">
        <v>1</v>
      </c>
      <c r="AA10" s="181">
        <v>1</v>
      </c>
      <c r="AB10" s="107">
        <f t="shared" si="0"/>
        <v>1</v>
      </c>
      <c r="AC10" s="107" t="str">
        <f t="shared" si="1"/>
        <v>Cumple la meta establecida</v>
      </c>
      <c r="AD10" s="181">
        <v>1</v>
      </c>
      <c r="AE10" s="181">
        <v>1</v>
      </c>
      <c r="AF10" s="107">
        <f t="shared" si="2"/>
        <v>1</v>
      </c>
      <c r="AG10" s="107" t="str">
        <f t="shared" si="3"/>
        <v>Cumple la meta establecida</v>
      </c>
      <c r="AH10" s="181">
        <v>1</v>
      </c>
      <c r="AI10" s="181">
        <v>1</v>
      </c>
      <c r="AJ10" s="107">
        <f t="shared" si="4"/>
        <v>1</v>
      </c>
      <c r="AK10" s="107" t="str">
        <f t="shared" si="5"/>
        <v>Cumple la meta establecida</v>
      </c>
      <c r="AL10" s="181">
        <v>1</v>
      </c>
      <c r="AM10" s="181">
        <v>1</v>
      </c>
      <c r="AN10" s="107">
        <f t="shared" si="6"/>
        <v>1</v>
      </c>
      <c r="AO10" s="107" t="str">
        <f t="shared" si="7"/>
        <v>Cumple la meta establecida</v>
      </c>
      <c r="AP10" s="181">
        <v>1</v>
      </c>
      <c r="AQ10" s="181">
        <v>1</v>
      </c>
      <c r="AR10" s="107">
        <f t="shared" si="8"/>
        <v>1</v>
      </c>
      <c r="AS10" s="107" t="str">
        <f t="shared" si="9"/>
        <v>Cumple la meta establecida</v>
      </c>
      <c r="AT10" s="181">
        <v>1</v>
      </c>
      <c r="AU10" s="181">
        <v>1</v>
      </c>
      <c r="AV10" s="107">
        <f t="shared" si="10"/>
        <v>1</v>
      </c>
      <c r="AW10" s="107" t="str">
        <f t="shared" si="11"/>
        <v>Cumple la meta establecida</v>
      </c>
      <c r="AX10" s="181">
        <v>1</v>
      </c>
      <c r="AY10" s="181">
        <v>1</v>
      </c>
      <c r="AZ10" s="107">
        <f t="shared" si="12"/>
        <v>1</v>
      </c>
      <c r="BA10" s="107" t="str">
        <f t="shared" si="13"/>
        <v>Cumple la meta establecida</v>
      </c>
      <c r="BB10" s="181">
        <v>1</v>
      </c>
      <c r="BC10" s="181">
        <v>1</v>
      </c>
      <c r="BD10" s="107">
        <f t="shared" si="14"/>
        <v>1</v>
      </c>
      <c r="BE10" s="107" t="str">
        <f t="shared" si="15"/>
        <v>Cumple la meta establecida</v>
      </c>
      <c r="BF10" s="181">
        <v>1</v>
      </c>
      <c r="BG10" s="181">
        <v>1</v>
      </c>
      <c r="BH10" s="107">
        <f t="shared" si="16"/>
        <v>1</v>
      </c>
      <c r="BI10" s="107" t="str">
        <f t="shared" si="17"/>
        <v>Cumple la meta establecida</v>
      </c>
      <c r="BJ10" s="181">
        <v>1</v>
      </c>
      <c r="BK10" s="181">
        <v>1</v>
      </c>
      <c r="BL10" s="107">
        <f t="shared" si="18"/>
        <v>1</v>
      </c>
      <c r="BM10" s="107" t="str">
        <f t="shared" si="19"/>
        <v>Cumple la meta establecida</v>
      </c>
      <c r="BN10" s="181">
        <v>1</v>
      </c>
      <c r="BO10" s="181">
        <v>1</v>
      </c>
      <c r="BP10" s="107">
        <f t="shared" si="20"/>
        <v>1</v>
      </c>
      <c r="BQ10" s="107" t="str">
        <f t="shared" si="21"/>
        <v>Cumple la meta establecida</v>
      </c>
      <c r="BR10" s="181">
        <v>1</v>
      </c>
      <c r="BS10" s="181">
        <v>1</v>
      </c>
      <c r="BT10" s="107">
        <f t="shared" si="22"/>
        <v>1</v>
      </c>
      <c r="BU10" s="108" t="str">
        <f t="shared" si="23"/>
        <v>Cumple la meta establecida</v>
      </c>
    </row>
    <row r="11" spans="1:73" s="155" customFormat="1" ht="51" customHeight="1" x14ac:dyDescent="0.3">
      <c r="D11" s="591"/>
      <c r="E11" s="573"/>
      <c r="F11" s="369" t="s">
        <v>319</v>
      </c>
      <c r="G11" s="197">
        <v>1</v>
      </c>
      <c r="H11" s="370" t="s">
        <v>303</v>
      </c>
      <c r="I11" s="371" t="s">
        <v>921</v>
      </c>
      <c r="J11" s="118" t="s">
        <v>907</v>
      </c>
      <c r="K11" s="119" t="s">
        <v>1642</v>
      </c>
      <c r="L11" s="119" t="s">
        <v>932</v>
      </c>
      <c r="M11" s="111" t="s">
        <v>903</v>
      </c>
      <c r="N11" s="195" t="s">
        <v>422</v>
      </c>
      <c r="O11" s="195"/>
      <c r="P11" s="195" t="s">
        <v>849</v>
      </c>
      <c r="Q11" s="297" t="s">
        <v>29</v>
      </c>
      <c r="R11" s="184" t="s">
        <v>661</v>
      </c>
      <c r="S11" s="195"/>
      <c r="T11" s="372">
        <v>0.9</v>
      </c>
      <c r="U11" s="373"/>
      <c r="V11" s="373"/>
      <c r="W11" s="373"/>
      <c r="X11" s="373"/>
      <c r="Y11" s="374"/>
      <c r="Z11" s="249">
        <v>1</v>
      </c>
      <c r="AA11" s="181">
        <v>1</v>
      </c>
      <c r="AB11" s="107">
        <f t="shared" si="0"/>
        <v>1</v>
      </c>
      <c r="AC11" s="107" t="str">
        <f t="shared" si="1"/>
        <v>Cumple la meta establecida</v>
      </c>
      <c r="AD11" s="181">
        <v>1</v>
      </c>
      <c r="AE11" s="181">
        <v>1</v>
      </c>
      <c r="AF11" s="107">
        <f t="shared" si="2"/>
        <v>1</v>
      </c>
      <c r="AG11" s="107" t="str">
        <f t="shared" si="3"/>
        <v>Cumple la meta establecida</v>
      </c>
      <c r="AH11" s="181">
        <v>1</v>
      </c>
      <c r="AI11" s="181">
        <v>1</v>
      </c>
      <c r="AJ11" s="107">
        <f t="shared" si="4"/>
        <v>1</v>
      </c>
      <c r="AK11" s="107" t="str">
        <f t="shared" si="5"/>
        <v>Cumple la meta establecida</v>
      </c>
      <c r="AL11" s="181">
        <v>1</v>
      </c>
      <c r="AM11" s="181">
        <v>1</v>
      </c>
      <c r="AN11" s="107">
        <f t="shared" si="6"/>
        <v>1</v>
      </c>
      <c r="AO11" s="107" t="str">
        <f t="shared" si="7"/>
        <v>Cumple la meta establecida</v>
      </c>
      <c r="AP11" s="181">
        <v>1</v>
      </c>
      <c r="AQ11" s="181">
        <v>1</v>
      </c>
      <c r="AR11" s="107">
        <f t="shared" si="8"/>
        <v>1</v>
      </c>
      <c r="AS11" s="107" t="str">
        <f t="shared" si="9"/>
        <v>Cumple la meta establecida</v>
      </c>
      <c r="AT11" s="181">
        <v>1</v>
      </c>
      <c r="AU11" s="181">
        <v>1</v>
      </c>
      <c r="AV11" s="107">
        <f t="shared" si="10"/>
        <v>1</v>
      </c>
      <c r="AW11" s="107" t="str">
        <f t="shared" si="11"/>
        <v>Cumple la meta establecida</v>
      </c>
      <c r="AX11" s="181">
        <v>1</v>
      </c>
      <c r="AY11" s="181">
        <v>1</v>
      </c>
      <c r="AZ11" s="107">
        <f t="shared" si="12"/>
        <v>1</v>
      </c>
      <c r="BA11" s="107" t="str">
        <f t="shared" si="13"/>
        <v>Cumple la meta establecida</v>
      </c>
      <c r="BB11" s="181">
        <v>1</v>
      </c>
      <c r="BC11" s="181">
        <v>1</v>
      </c>
      <c r="BD11" s="107">
        <f t="shared" si="14"/>
        <v>1</v>
      </c>
      <c r="BE11" s="107" t="str">
        <f t="shared" si="15"/>
        <v>Cumple la meta establecida</v>
      </c>
      <c r="BF11" s="181">
        <v>1</v>
      </c>
      <c r="BG11" s="181">
        <v>1</v>
      </c>
      <c r="BH11" s="107">
        <f t="shared" si="16"/>
        <v>1</v>
      </c>
      <c r="BI11" s="107" t="str">
        <f t="shared" si="17"/>
        <v>Cumple la meta establecida</v>
      </c>
      <c r="BJ11" s="181">
        <v>1</v>
      </c>
      <c r="BK11" s="181">
        <v>1</v>
      </c>
      <c r="BL11" s="107">
        <f t="shared" si="18"/>
        <v>1</v>
      </c>
      <c r="BM11" s="107" t="str">
        <f t="shared" si="19"/>
        <v>Cumple la meta establecida</v>
      </c>
      <c r="BN11" s="181">
        <v>1</v>
      </c>
      <c r="BO11" s="181">
        <v>1</v>
      </c>
      <c r="BP11" s="107">
        <f t="shared" si="20"/>
        <v>1</v>
      </c>
      <c r="BQ11" s="107" t="str">
        <f t="shared" si="21"/>
        <v>Cumple la meta establecida</v>
      </c>
      <c r="BR11" s="181">
        <v>1</v>
      </c>
      <c r="BS11" s="181">
        <v>1</v>
      </c>
      <c r="BT11" s="107">
        <f t="shared" si="22"/>
        <v>1</v>
      </c>
      <c r="BU11" s="108" t="str">
        <f t="shared" si="23"/>
        <v>Cumple la meta establecida</v>
      </c>
    </row>
    <row r="12" spans="1:73" s="155" customFormat="1" ht="53.25" customHeight="1" x14ac:dyDescent="0.3">
      <c r="D12" s="591"/>
      <c r="E12" s="573"/>
      <c r="F12" s="369" t="s">
        <v>320</v>
      </c>
      <c r="G12" s="197">
        <v>1</v>
      </c>
      <c r="H12" s="370" t="s">
        <v>304</v>
      </c>
      <c r="I12" s="371" t="s">
        <v>921</v>
      </c>
      <c r="J12" s="118" t="s">
        <v>907</v>
      </c>
      <c r="K12" s="119" t="s">
        <v>1642</v>
      </c>
      <c r="L12" s="119" t="s">
        <v>932</v>
      </c>
      <c r="M12" s="111" t="s">
        <v>903</v>
      </c>
      <c r="N12" s="195" t="s">
        <v>424</v>
      </c>
      <c r="O12" s="195"/>
      <c r="P12" s="195" t="s">
        <v>850</v>
      </c>
      <c r="Q12" s="297" t="s">
        <v>29</v>
      </c>
      <c r="R12" s="184" t="s">
        <v>423</v>
      </c>
      <c r="S12" s="195"/>
      <c r="T12" s="309">
        <v>0.3</v>
      </c>
      <c r="U12" s="377"/>
      <c r="V12" s="377"/>
      <c r="W12" s="377"/>
      <c r="X12" s="377"/>
      <c r="Y12" s="378"/>
      <c r="Z12" s="249">
        <v>1</v>
      </c>
      <c r="AA12" s="181">
        <v>1</v>
      </c>
      <c r="AB12" s="107">
        <f t="shared" si="0"/>
        <v>1</v>
      </c>
      <c r="AC12" s="107" t="str">
        <f t="shared" si="1"/>
        <v>Cumple la meta establecida</v>
      </c>
      <c r="AD12" s="181">
        <v>1</v>
      </c>
      <c r="AE12" s="181">
        <v>1</v>
      </c>
      <c r="AF12" s="107">
        <f t="shared" si="2"/>
        <v>1</v>
      </c>
      <c r="AG12" s="107" t="str">
        <f t="shared" si="3"/>
        <v>Cumple la meta establecida</v>
      </c>
      <c r="AH12" s="181">
        <v>1</v>
      </c>
      <c r="AI12" s="181">
        <v>1</v>
      </c>
      <c r="AJ12" s="107">
        <f t="shared" si="4"/>
        <v>1</v>
      </c>
      <c r="AK12" s="107" t="str">
        <f t="shared" si="5"/>
        <v>Cumple la meta establecida</v>
      </c>
      <c r="AL12" s="181">
        <v>1</v>
      </c>
      <c r="AM12" s="181">
        <v>1</v>
      </c>
      <c r="AN12" s="107">
        <f t="shared" si="6"/>
        <v>1</v>
      </c>
      <c r="AO12" s="107" t="str">
        <f t="shared" si="7"/>
        <v>Cumple la meta establecida</v>
      </c>
      <c r="AP12" s="181">
        <v>1</v>
      </c>
      <c r="AQ12" s="181">
        <v>1</v>
      </c>
      <c r="AR12" s="107">
        <f t="shared" si="8"/>
        <v>1</v>
      </c>
      <c r="AS12" s="107" t="str">
        <f t="shared" si="9"/>
        <v>Cumple la meta establecida</v>
      </c>
      <c r="AT12" s="181">
        <v>1</v>
      </c>
      <c r="AU12" s="181">
        <v>1</v>
      </c>
      <c r="AV12" s="107">
        <f t="shared" si="10"/>
        <v>1</v>
      </c>
      <c r="AW12" s="107" t="str">
        <f t="shared" si="11"/>
        <v>Cumple la meta establecida</v>
      </c>
      <c r="AX12" s="181">
        <v>1</v>
      </c>
      <c r="AY12" s="181">
        <v>1</v>
      </c>
      <c r="AZ12" s="107">
        <f t="shared" si="12"/>
        <v>1</v>
      </c>
      <c r="BA12" s="107" t="str">
        <f t="shared" si="13"/>
        <v>Cumple la meta establecida</v>
      </c>
      <c r="BB12" s="181">
        <v>1</v>
      </c>
      <c r="BC12" s="181">
        <v>1</v>
      </c>
      <c r="BD12" s="107">
        <f t="shared" si="14"/>
        <v>1</v>
      </c>
      <c r="BE12" s="107" t="str">
        <f t="shared" si="15"/>
        <v>Cumple la meta establecida</v>
      </c>
      <c r="BF12" s="181">
        <v>1</v>
      </c>
      <c r="BG12" s="181">
        <v>1</v>
      </c>
      <c r="BH12" s="107">
        <f t="shared" si="16"/>
        <v>1</v>
      </c>
      <c r="BI12" s="107" t="str">
        <f t="shared" si="17"/>
        <v>Cumple la meta establecida</v>
      </c>
      <c r="BJ12" s="181">
        <v>1</v>
      </c>
      <c r="BK12" s="181">
        <v>1</v>
      </c>
      <c r="BL12" s="107">
        <f t="shared" si="18"/>
        <v>1</v>
      </c>
      <c r="BM12" s="107" t="str">
        <f t="shared" si="19"/>
        <v>Cumple la meta establecida</v>
      </c>
      <c r="BN12" s="181">
        <v>1</v>
      </c>
      <c r="BO12" s="181">
        <v>1</v>
      </c>
      <c r="BP12" s="107">
        <f t="shared" si="20"/>
        <v>1</v>
      </c>
      <c r="BQ12" s="107" t="str">
        <f t="shared" si="21"/>
        <v>Cumple la meta establecida</v>
      </c>
      <c r="BR12" s="181">
        <v>1</v>
      </c>
      <c r="BS12" s="181">
        <v>1</v>
      </c>
      <c r="BT12" s="107">
        <f t="shared" si="22"/>
        <v>1</v>
      </c>
      <c r="BU12" s="108" t="str">
        <f t="shared" si="23"/>
        <v>Cumple la meta establecida</v>
      </c>
    </row>
    <row r="13" spans="1:73" s="155" customFormat="1" ht="56.25" customHeight="1" x14ac:dyDescent="0.3">
      <c r="D13" s="591"/>
      <c r="E13" s="573"/>
      <c r="F13" s="369" t="s">
        <v>321</v>
      </c>
      <c r="G13" s="197">
        <v>1</v>
      </c>
      <c r="H13" s="370" t="s">
        <v>305</v>
      </c>
      <c r="I13" s="371" t="s">
        <v>921</v>
      </c>
      <c r="J13" s="123" t="s">
        <v>859</v>
      </c>
      <c r="K13" s="124" t="s">
        <v>915</v>
      </c>
      <c r="L13" s="125" t="s">
        <v>931</v>
      </c>
      <c r="M13" s="125" t="s">
        <v>916</v>
      </c>
      <c r="N13" s="195" t="s">
        <v>421</v>
      </c>
      <c r="O13" s="195"/>
      <c r="P13" s="195" t="s">
        <v>426</v>
      </c>
      <c r="Q13" s="297" t="s">
        <v>29</v>
      </c>
      <c r="R13" s="184" t="s">
        <v>425</v>
      </c>
      <c r="S13" s="195"/>
      <c r="T13" s="309">
        <v>0.8</v>
      </c>
      <c r="U13" s="377"/>
      <c r="V13" s="377"/>
      <c r="W13" s="377"/>
      <c r="X13" s="377"/>
      <c r="Y13" s="378"/>
      <c r="Z13" s="249">
        <v>1</v>
      </c>
      <c r="AA13" s="181">
        <v>1</v>
      </c>
      <c r="AB13" s="107">
        <f t="shared" si="0"/>
        <v>1</v>
      </c>
      <c r="AC13" s="107" t="str">
        <f t="shared" si="1"/>
        <v>Cumple la meta establecida</v>
      </c>
      <c r="AD13" s="181">
        <v>1</v>
      </c>
      <c r="AE13" s="181">
        <v>1</v>
      </c>
      <c r="AF13" s="107">
        <f t="shared" si="2"/>
        <v>1</v>
      </c>
      <c r="AG13" s="107" t="str">
        <f t="shared" si="3"/>
        <v>Cumple la meta establecida</v>
      </c>
      <c r="AH13" s="181">
        <v>1</v>
      </c>
      <c r="AI13" s="181">
        <v>1</v>
      </c>
      <c r="AJ13" s="107">
        <f t="shared" si="4"/>
        <v>1</v>
      </c>
      <c r="AK13" s="107" t="str">
        <f t="shared" si="5"/>
        <v>Cumple la meta establecida</v>
      </c>
      <c r="AL13" s="181">
        <v>1</v>
      </c>
      <c r="AM13" s="181">
        <v>1</v>
      </c>
      <c r="AN13" s="107">
        <f t="shared" si="6"/>
        <v>1</v>
      </c>
      <c r="AO13" s="107" t="str">
        <f t="shared" si="7"/>
        <v>Cumple la meta establecida</v>
      </c>
      <c r="AP13" s="181">
        <v>1</v>
      </c>
      <c r="AQ13" s="181">
        <v>1</v>
      </c>
      <c r="AR13" s="107">
        <f t="shared" si="8"/>
        <v>1</v>
      </c>
      <c r="AS13" s="107" t="str">
        <f t="shared" si="9"/>
        <v>Cumple la meta establecida</v>
      </c>
      <c r="AT13" s="181">
        <v>1</v>
      </c>
      <c r="AU13" s="181">
        <v>1</v>
      </c>
      <c r="AV13" s="107">
        <f t="shared" si="10"/>
        <v>1</v>
      </c>
      <c r="AW13" s="107" t="str">
        <f t="shared" si="11"/>
        <v>Cumple la meta establecida</v>
      </c>
      <c r="AX13" s="181">
        <v>1</v>
      </c>
      <c r="AY13" s="181">
        <v>1</v>
      </c>
      <c r="AZ13" s="107">
        <f t="shared" si="12"/>
        <v>1</v>
      </c>
      <c r="BA13" s="107" t="str">
        <f t="shared" si="13"/>
        <v>Cumple la meta establecida</v>
      </c>
      <c r="BB13" s="181">
        <v>1</v>
      </c>
      <c r="BC13" s="181">
        <v>1</v>
      </c>
      <c r="BD13" s="107">
        <f t="shared" si="14"/>
        <v>1</v>
      </c>
      <c r="BE13" s="107" t="str">
        <f t="shared" si="15"/>
        <v>Cumple la meta establecida</v>
      </c>
      <c r="BF13" s="181">
        <v>1</v>
      </c>
      <c r="BG13" s="181">
        <v>1</v>
      </c>
      <c r="BH13" s="107">
        <f t="shared" si="16"/>
        <v>1</v>
      </c>
      <c r="BI13" s="107" t="str">
        <f t="shared" si="17"/>
        <v>Cumple la meta establecida</v>
      </c>
      <c r="BJ13" s="181">
        <v>1</v>
      </c>
      <c r="BK13" s="181">
        <v>1</v>
      </c>
      <c r="BL13" s="107">
        <f t="shared" si="18"/>
        <v>1</v>
      </c>
      <c r="BM13" s="107" t="str">
        <f t="shared" si="19"/>
        <v>Cumple la meta establecida</v>
      </c>
      <c r="BN13" s="181">
        <v>1</v>
      </c>
      <c r="BO13" s="181">
        <v>1</v>
      </c>
      <c r="BP13" s="107">
        <f t="shared" si="20"/>
        <v>1</v>
      </c>
      <c r="BQ13" s="107" t="str">
        <f t="shared" si="21"/>
        <v>Cumple la meta establecida</v>
      </c>
      <c r="BR13" s="181">
        <v>1</v>
      </c>
      <c r="BS13" s="181">
        <v>1</v>
      </c>
      <c r="BT13" s="107">
        <f t="shared" si="22"/>
        <v>1</v>
      </c>
      <c r="BU13" s="108" t="str">
        <f t="shared" si="23"/>
        <v>Cumple la meta establecida</v>
      </c>
    </row>
    <row r="14" spans="1:73" s="155" customFormat="1" ht="63.75" customHeight="1" x14ac:dyDescent="0.3">
      <c r="D14" s="591"/>
      <c r="E14" s="573"/>
      <c r="F14" s="369" t="s">
        <v>322</v>
      </c>
      <c r="G14" s="197">
        <v>1</v>
      </c>
      <c r="H14" s="370" t="s">
        <v>306</v>
      </c>
      <c r="I14" s="371" t="s">
        <v>921</v>
      </c>
      <c r="J14" s="123" t="s">
        <v>859</v>
      </c>
      <c r="K14" s="124" t="s">
        <v>915</v>
      </c>
      <c r="L14" s="125" t="s">
        <v>931</v>
      </c>
      <c r="M14" s="125" t="s">
        <v>916</v>
      </c>
      <c r="N14" s="195" t="s">
        <v>427</v>
      </c>
      <c r="O14" s="195"/>
      <c r="P14" s="195" t="s">
        <v>851</v>
      </c>
      <c r="Q14" s="297" t="s">
        <v>36</v>
      </c>
      <c r="R14" s="184" t="s">
        <v>661</v>
      </c>
      <c r="S14" s="195"/>
      <c r="T14" s="309">
        <v>0.7</v>
      </c>
      <c r="U14" s="377"/>
      <c r="V14" s="377"/>
      <c r="W14" s="377"/>
      <c r="X14" s="377"/>
      <c r="Y14" s="378"/>
      <c r="Z14" s="249">
        <v>1</v>
      </c>
      <c r="AA14" s="181">
        <v>1</v>
      </c>
      <c r="AB14" s="107">
        <f t="shared" si="0"/>
        <v>1</v>
      </c>
      <c r="AC14" s="107" t="str">
        <f t="shared" si="1"/>
        <v>Cumple la meta establecida</v>
      </c>
      <c r="AD14" s="181">
        <v>1</v>
      </c>
      <c r="AE14" s="181">
        <v>1</v>
      </c>
      <c r="AF14" s="107">
        <f t="shared" si="2"/>
        <v>1</v>
      </c>
      <c r="AG14" s="107" t="str">
        <f t="shared" si="3"/>
        <v>Cumple la meta establecida</v>
      </c>
      <c r="AH14" s="181">
        <v>1</v>
      </c>
      <c r="AI14" s="181">
        <v>1</v>
      </c>
      <c r="AJ14" s="107">
        <f t="shared" si="4"/>
        <v>1</v>
      </c>
      <c r="AK14" s="107" t="str">
        <f t="shared" si="5"/>
        <v>Cumple la meta establecida</v>
      </c>
      <c r="AL14" s="181">
        <v>1</v>
      </c>
      <c r="AM14" s="181">
        <v>1</v>
      </c>
      <c r="AN14" s="107">
        <f t="shared" si="6"/>
        <v>1</v>
      </c>
      <c r="AO14" s="107" t="str">
        <f t="shared" si="7"/>
        <v>Cumple la meta establecida</v>
      </c>
      <c r="AP14" s="181">
        <v>1</v>
      </c>
      <c r="AQ14" s="181">
        <v>1</v>
      </c>
      <c r="AR14" s="107">
        <f t="shared" si="8"/>
        <v>1</v>
      </c>
      <c r="AS14" s="107" t="str">
        <f t="shared" si="9"/>
        <v>Cumple la meta establecida</v>
      </c>
      <c r="AT14" s="181">
        <v>1</v>
      </c>
      <c r="AU14" s="181">
        <v>1</v>
      </c>
      <c r="AV14" s="107">
        <f t="shared" si="10"/>
        <v>1</v>
      </c>
      <c r="AW14" s="107" t="str">
        <f t="shared" si="11"/>
        <v>Cumple la meta establecida</v>
      </c>
      <c r="AX14" s="181">
        <v>1</v>
      </c>
      <c r="AY14" s="181">
        <v>1</v>
      </c>
      <c r="AZ14" s="107">
        <f t="shared" si="12"/>
        <v>1</v>
      </c>
      <c r="BA14" s="107" t="str">
        <f t="shared" si="13"/>
        <v>Cumple la meta establecida</v>
      </c>
      <c r="BB14" s="181">
        <v>1</v>
      </c>
      <c r="BC14" s="181">
        <v>1</v>
      </c>
      <c r="BD14" s="107">
        <f t="shared" si="14"/>
        <v>1</v>
      </c>
      <c r="BE14" s="107" t="str">
        <f t="shared" si="15"/>
        <v>Cumple la meta establecida</v>
      </c>
      <c r="BF14" s="181">
        <v>1</v>
      </c>
      <c r="BG14" s="181">
        <v>1</v>
      </c>
      <c r="BH14" s="107">
        <f t="shared" si="16"/>
        <v>1</v>
      </c>
      <c r="BI14" s="107" t="str">
        <f t="shared" si="17"/>
        <v>Cumple la meta establecida</v>
      </c>
      <c r="BJ14" s="181">
        <v>1</v>
      </c>
      <c r="BK14" s="181">
        <v>1</v>
      </c>
      <c r="BL14" s="107">
        <f t="shared" si="18"/>
        <v>1</v>
      </c>
      <c r="BM14" s="107" t="str">
        <f t="shared" si="19"/>
        <v>Cumple la meta establecida</v>
      </c>
      <c r="BN14" s="181">
        <v>1</v>
      </c>
      <c r="BO14" s="181">
        <v>1</v>
      </c>
      <c r="BP14" s="107">
        <f t="shared" si="20"/>
        <v>1</v>
      </c>
      <c r="BQ14" s="107" t="str">
        <f t="shared" si="21"/>
        <v>Cumple la meta establecida</v>
      </c>
      <c r="BR14" s="181">
        <v>1</v>
      </c>
      <c r="BS14" s="181">
        <v>1</v>
      </c>
      <c r="BT14" s="107">
        <f t="shared" si="22"/>
        <v>1</v>
      </c>
      <c r="BU14" s="108" t="str">
        <f t="shared" si="23"/>
        <v>Cumple la meta establecida</v>
      </c>
    </row>
    <row r="15" spans="1:73" s="155" customFormat="1" ht="64.5" customHeight="1" x14ac:dyDescent="0.3">
      <c r="D15" s="591"/>
      <c r="E15" s="573"/>
      <c r="F15" s="369" t="s">
        <v>323</v>
      </c>
      <c r="G15" s="197">
        <v>1</v>
      </c>
      <c r="H15" s="370" t="s">
        <v>307</v>
      </c>
      <c r="I15" s="371" t="s">
        <v>921</v>
      </c>
      <c r="J15" s="123" t="s">
        <v>859</v>
      </c>
      <c r="K15" s="124" t="s">
        <v>915</v>
      </c>
      <c r="L15" s="125" t="s">
        <v>933</v>
      </c>
      <c r="M15" s="125" t="s">
        <v>916</v>
      </c>
      <c r="N15" s="195" t="s">
        <v>431</v>
      </c>
      <c r="O15" s="195"/>
      <c r="P15" s="195" t="s">
        <v>430</v>
      </c>
      <c r="Q15" s="297" t="s">
        <v>29</v>
      </c>
      <c r="R15" s="184" t="s">
        <v>661</v>
      </c>
      <c r="S15" s="195"/>
      <c r="T15" s="309">
        <v>0.9</v>
      </c>
      <c r="U15" s="377"/>
      <c r="V15" s="377"/>
      <c r="W15" s="377"/>
      <c r="X15" s="377"/>
      <c r="Y15" s="378"/>
      <c r="Z15" s="249">
        <v>1</v>
      </c>
      <c r="AA15" s="181">
        <v>1</v>
      </c>
      <c r="AB15" s="107">
        <f t="shared" si="0"/>
        <v>1</v>
      </c>
      <c r="AC15" s="107" t="str">
        <f t="shared" si="1"/>
        <v>Cumple la meta establecida</v>
      </c>
      <c r="AD15" s="181">
        <v>1</v>
      </c>
      <c r="AE15" s="181">
        <v>1</v>
      </c>
      <c r="AF15" s="107">
        <f t="shared" si="2"/>
        <v>1</v>
      </c>
      <c r="AG15" s="107" t="str">
        <f t="shared" si="3"/>
        <v>Cumple la meta establecida</v>
      </c>
      <c r="AH15" s="181">
        <v>1</v>
      </c>
      <c r="AI15" s="181">
        <v>1</v>
      </c>
      <c r="AJ15" s="107">
        <f t="shared" si="4"/>
        <v>1</v>
      </c>
      <c r="AK15" s="107" t="str">
        <f t="shared" si="5"/>
        <v>Cumple la meta establecida</v>
      </c>
      <c r="AL15" s="181">
        <v>1</v>
      </c>
      <c r="AM15" s="181">
        <v>1</v>
      </c>
      <c r="AN15" s="107">
        <f t="shared" si="6"/>
        <v>1</v>
      </c>
      <c r="AO15" s="107" t="str">
        <f t="shared" si="7"/>
        <v>Cumple la meta establecida</v>
      </c>
      <c r="AP15" s="181">
        <v>1</v>
      </c>
      <c r="AQ15" s="181">
        <v>1</v>
      </c>
      <c r="AR15" s="107">
        <f t="shared" si="8"/>
        <v>1</v>
      </c>
      <c r="AS15" s="107" t="str">
        <f t="shared" si="9"/>
        <v>Cumple la meta establecida</v>
      </c>
      <c r="AT15" s="181">
        <v>1</v>
      </c>
      <c r="AU15" s="181">
        <v>1</v>
      </c>
      <c r="AV15" s="107">
        <f t="shared" si="10"/>
        <v>1</v>
      </c>
      <c r="AW15" s="107" t="str">
        <f t="shared" si="11"/>
        <v>Cumple la meta establecida</v>
      </c>
      <c r="AX15" s="181">
        <v>1</v>
      </c>
      <c r="AY15" s="181">
        <v>1</v>
      </c>
      <c r="AZ15" s="107">
        <f t="shared" si="12"/>
        <v>1</v>
      </c>
      <c r="BA15" s="107" t="str">
        <f t="shared" si="13"/>
        <v>Cumple la meta establecida</v>
      </c>
      <c r="BB15" s="181">
        <v>1</v>
      </c>
      <c r="BC15" s="181">
        <v>1</v>
      </c>
      <c r="BD15" s="107">
        <f t="shared" si="14"/>
        <v>1</v>
      </c>
      <c r="BE15" s="107" t="str">
        <f t="shared" si="15"/>
        <v>Cumple la meta establecida</v>
      </c>
      <c r="BF15" s="181">
        <v>1</v>
      </c>
      <c r="BG15" s="181">
        <v>1</v>
      </c>
      <c r="BH15" s="107">
        <f t="shared" si="16"/>
        <v>1</v>
      </c>
      <c r="BI15" s="107" t="str">
        <f t="shared" si="17"/>
        <v>Cumple la meta establecida</v>
      </c>
      <c r="BJ15" s="181">
        <v>1</v>
      </c>
      <c r="BK15" s="181">
        <v>1</v>
      </c>
      <c r="BL15" s="107">
        <f t="shared" si="18"/>
        <v>1</v>
      </c>
      <c r="BM15" s="107" t="str">
        <f t="shared" si="19"/>
        <v>Cumple la meta establecida</v>
      </c>
      <c r="BN15" s="181">
        <v>1</v>
      </c>
      <c r="BO15" s="181">
        <v>1</v>
      </c>
      <c r="BP15" s="107">
        <f t="shared" si="20"/>
        <v>1</v>
      </c>
      <c r="BQ15" s="107" t="str">
        <f t="shared" si="21"/>
        <v>Cumple la meta establecida</v>
      </c>
      <c r="BR15" s="181">
        <v>1</v>
      </c>
      <c r="BS15" s="181">
        <v>1</v>
      </c>
      <c r="BT15" s="107">
        <f t="shared" si="22"/>
        <v>1</v>
      </c>
      <c r="BU15" s="108" t="str">
        <f t="shared" si="23"/>
        <v>Cumple la meta establecida</v>
      </c>
    </row>
    <row r="16" spans="1:73" s="155" customFormat="1" ht="60" customHeight="1" x14ac:dyDescent="0.3">
      <c r="D16" s="591"/>
      <c r="E16" s="573"/>
      <c r="F16" s="369" t="s">
        <v>324</v>
      </c>
      <c r="G16" s="197">
        <v>1</v>
      </c>
      <c r="H16" s="370" t="s">
        <v>308</v>
      </c>
      <c r="I16" s="371" t="s">
        <v>921</v>
      </c>
      <c r="J16" s="123" t="s">
        <v>859</v>
      </c>
      <c r="K16" s="124" t="s">
        <v>915</v>
      </c>
      <c r="L16" s="125" t="s">
        <v>933</v>
      </c>
      <c r="M16" s="125" t="s">
        <v>916</v>
      </c>
      <c r="N16" s="195" t="s">
        <v>431</v>
      </c>
      <c r="O16" s="195"/>
      <c r="P16" s="195" t="s">
        <v>852</v>
      </c>
      <c r="Q16" s="297" t="s">
        <v>29</v>
      </c>
      <c r="R16" s="184" t="s">
        <v>428</v>
      </c>
      <c r="S16" s="195"/>
      <c r="T16" s="309">
        <v>0.9</v>
      </c>
      <c r="U16" s="377"/>
      <c r="V16" s="377"/>
      <c r="W16" s="377"/>
      <c r="X16" s="377"/>
      <c r="Y16" s="378"/>
      <c r="Z16" s="249">
        <v>1</v>
      </c>
      <c r="AA16" s="181">
        <v>1</v>
      </c>
      <c r="AB16" s="107">
        <f t="shared" si="0"/>
        <v>1</v>
      </c>
      <c r="AC16" s="107" t="str">
        <f t="shared" si="1"/>
        <v>Cumple la meta establecida</v>
      </c>
      <c r="AD16" s="181">
        <v>1</v>
      </c>
      <c r="AE16" s="181">
        <v>1</v>
      </c>
      <c r="AF16" s="107">
        <f t="shared" si="2"/>
        <v>1</v>
      </c>
      <c r="AG16" s="107" t="str">
        <f t="shared" si="3"/>
        <v>Cumple la meta establecida</v>
      </c>
      <c r="AH16" s="181">
        <v>1</v>
      </c>
      <c r="AI16" s="181">
        <v>1</v>
      </c>
      <c r="AJ16" s="107">
        <f t="shared" si="4"/>
        <v>1</v>
      </c>
      <c r="AK16" s="107" t="str">
        <f t="shared" si="5"/>
        <v>Cumple la meta establecida</v>
      </c>
      <c r="AL16" s="181">
        <v>1</v>
      </c>
      <c r="AM16" s="181">
        <v>1</v>
      </c>
      <c r="AN16" s="107">
        <f t="shared" si="6"/>
        <v>1</v>
      </c>
      <c r="AO16" s="107" t="str">
        <f t="shared" si="7"/>
        <v>Cumple la meta establecida</v>
      </c>
      <c r="AP16" s="181">
        <v>1</v>
      </c>
      <c r="AQ16" s="181">
        <v>1</v>
      </c>
      <c r="AR16" s="107">
        <f t="shared" si="8"/>
        <v>1</v>
      </c>
      <c r="AS16" s="107" t="str">
        <f t="shared" si="9"/>
        <v>Cumple la meta establecida</v>
      </c>
      <c r="AT16" s="181">
        <v>1</v>
      </c>
      <c r="AU16" s="181">
        <v>1</v>
      </c>
      <c r="AV16" s="107">
        <f t="shared" si="10"/>
        <v>1</v>
      </c>
      <c r="AW16" s="107" t="str">
        <f t="shared" si="11"/>
        <v>Cumple la meta establecida</v>
      </c>
      <c r="AX16" s="181">
        <v>1</v>
      </c>
      <c r="AY16" s="181">
        <v>1</v>
      </c>
      <c r="AZ16" s="107">
        <f t="shared" si="12"/>
        <v>1</v>
      </c>
      <c r="BA16" s="107" t="str">
        <f t="shared" si="13"/>
        <v>Cumple la meta establecida</v>
      </c>
      <c r="BB16" s="181">
        <v>1</v>
      </c>
      <c r="BC16" s="181">
        <v>1</v>
      </c>
      <c r="BD16" s="107">
        <f t="shared" si="14"/>
        <v>1</v>
      </c>
      <c r="BE16" s="107" t="str">
        <f t="shared" si="15"/>
        <v>Cumple la meta establecida</v>
      </c>
      <c r="BF16" s="181">
        <v>1</v>
      </c>
      <c r="BG16" s="181">
        <v>1</v>
      </c>
      <c r="BH16" s="107">
        <f t="shared" si="16"/>
        <v>1</v>
      </c>
      <c r="BI16" s="107" t="str">
        <f t="shared" si="17"/>
        <v>Cumple la meta establecida</v>
      </c>
      <c r="BJ16" s="181">
        <v>1</v>
      </c>
      <c r="BK16" s="181">
        <v>1</v>
      </c>
      <c r="BL16" s="107">
        <f t="shared" si="18"/>
        <v>1</v>
      </c>
      <c r="BM16" s="107" t="str">
        <f t="shared" si="19"/>
        <v>Cumple la meta establecida</v>
      </c>
      <c r="BN16" s="181">
        <v>1</v>
      </c>
      <c r="BO16" s="181">
        <v>1</v>
      </c>
      <c r="BP16" s="107">
        <f t="shared" si="20"/>
        <v>1</v>
      </c>
      <c r="BQ16" s="107" t="str">
        <f t="shared" si="21"/>
        <v>Cumple la meta establecida</v>
      </c>
      <c r="BR16" s="181">
        <v>1</v>
      </c>
      <c r="BS16" s="181">
        <v>1</v>
      </c>
      <c r="BT16" s="107">
        <f t="shared" si="22"/>
        <v>1</v>
      </c>
      <c r="BU16" s="108" t="str">
        <f t="shared" si="23"/>
        <v>Cumple la meta establecida</v>
      </c>
    </row>
    <row r="17" spans="4:74" s="155" customFormat="1" ht="64.5" customHeight="1" x14ac:dyDescent="0.3">
      <c r="D17" s="591"/>
      <c r="E17" s="573"/>
      <c r="F17" s="369" t="s">
        <v>325</v>
      </c>
      <c r="G17" s="197">
        <v>1</v>
      </c>
      <c r="H17" s="370" t="s">
        <v>309</v>
      </c>
      <c r="I17" s="371" t="s">
        <v>921</v>
      </c>
      <c r="J17" s="123" t="s">
        <v>859</v>
      </c>
      <c r="K17" s="124" t="s">
        <v>915</v>
      </c>
      <c r="L17" s="125" t="s">
        <v>933</v>
      </c>
      <c r="M17" s="125" t="s">
        <v>916</v>
      </c>
      <c r="N17" s="195" t="s">
        <v>846</v>
      </c>
      <c r="O17" s="195"/>
      <c r="P17" s="195" t="s">
        <v>853</v>
      </c>
      <c r="Q17" s="297" t="s">
        <v>29</v>
      </c>
      <c r="R17" s="184" t="s">
        <v>429</v>
      </c>
      <c r="S17" s="195"/>
      <c r="T17" s="309">
        <v>0.2</v>
      </c>
      <c r="U17" s="377"/>
      <c r="V17" s="377"/>
      <c r="W17" s="377"/>
      <c r="X17" s="377"/>
      <c r="Y17" s="378"/>
      <c r="Z17" s="249">
        <v>1</v>
      </c>
      <c r="AA17" s="181">
        <v>1</v>
      </c>
      <c r="AB17" s="107">
        <f t="shared" si="0"/>
        <v>1</v>
      </c>
      <c r="AC17" s="107" t="str">
        <f t="shared" si="1"/>
        <v>Cumple la meta establecida</v>
      </c>
      <c r="AD17" s="181">
        <v>1</v>
      </c>
      <c r="AE17" s="181">
        <v>1</v>
      </c>
      <c r="AF17" s="107">
        <f t="shared" si="2"/>
        <v>1</v>
      </c>
      <c r="AG17" s="107" t="str">
        <f t="shared" si="3"/>
        <v>Cumple la meta establecida</v>
      </c>
      <c r="AH17" s="181">
        <v>1</v>
      </c>
      <c r="AI17" s="181">
        <v>1</v>
      </c>
      <c r="AJ17" s="107">
        <f t="shared" si="4"/>
        <v>1</v>
      </c>
      <c r="AK17" s="107" t="str">
        <f t="shared" si="5"/>
        <v>Cumple la meta establecida</v>
      </c>
      <c r="AL17" s="181">
        <v>1</v>
      </c>
      <c r="AM17" s="181">
        <v>1</v>
      </c>
      <c r="AN17" s="107">
        <f t="shared" si="6"/>
        <v>1</v>
      </c>
      <c r="AO17" s="107" t="str">
        <f t="shared" si="7"/>
        <v>Cumple la meta establecida</v>
      </c>
      <c r="AP17" s="181">
        <v>1</v>
      </c>
      <c r="AQ17" s="181">
        <v>1</v>
      </c>
      <c r="AR17" s="107">
        <f t="shared" si="8"/>
        <v>1</v>
      </c>
      <c r="AS17" s="107" t="str">
        <f t="shared" si="9"/>
        <v>Cumple la meta establecida</v>
      </c>
      <c r="AT17" s="181">
        <v>1</v>
      </c>
      <c r="AU17" s="181">
        <v>1</v>
      </c>
      <c r="AV17" s="107">
        <f t="shared" si="10"/>
        <v>1</v>
      </c>
      <c r="AW17" s="107" t="str">
        <f t="shared" si="11"/>
        <v>Cumple la meta establecida</v>
      </c>
      <c r="AX17" s="181">
        <v>1</v>
      </c>
      <c r="AY17" s="181">
        <v>1</v>
      </c>
      <c r="AZ17" s="107">
        <f t="shared" si="12"/>
        <v>1</v>
      </c>
      <c r="BA17" s="107" t="str">
        <f t="shared" si="13"/>
        <v>Cumple la meta establecida</v>
      </c>
      <c r="BB17" s="181">
        <v>1</v>
      </c>
      <c r="BC17" s="181">
        <v>1</v>
      </c>
      <c r="BD17" s="107">
        <f t="shared" si="14"/>
        <v>1</v>
      </c>
      <c r="BE17" s="107" t="str">
        <f t="shared" si="15"/>
        <v>Cumple la meta establecida</v>
      </c>
      <c r="BF17" s="181">
        <v>1</v>
      </c>
      <c r="BG17" s="181">
        <v>1</v>
      </c>
      <c r="BH17" s="107">
        <f t="shared" si="16"/>
        <v>1</v>
      </c>
      <c r="BI17" s="107" t="str">
        <f t="shared" si="17"/>
        <v>Cumple la meta establecida</v>
      </c>
      <c r="BJ17" s="181">
        <v>1</v>
      </c>
      <c r="BK17" s="181">
        <v>1</v>
      </c>
      <c r="BL17" s="107">
        <f t="shared" si="18"/>
        <v>1</v>
      </c>
      <c r="BM17" s="107" t="str">
        <f t="shared" si="19"/>
        <v>Cumple la meta establecida</v>
      </c>
      <c r="BN17" s="181">
        <v>1</v>
      </c>
      <c r="BO17" s="181">
        <v>1</v>
      </c>
      <c r="BP17" s="107">
        <f t="shared" si="20"/>
        <v>1</v>
      </c>
      <c r="BQ17" s="107" t="str">
        <f t="shared" si="21"/>
        <v>Cumple la meta establecida</v>
      </c>
      <c r="BR17" s="181">
        <v>1</v>
      </c>
      <c r="BS17" s="181">
        <v>1</v>
      </c>
      <c r="BT17" s="107">
        <f t="shared" si="22"/>
        <v>1</v>
      </c>
      <c r="BU17" s="108" t="str">
        <f t="shared" si="23"/>
        <v>Cumple la meta establecida</v>
      </c>
    </row>
    <row r="18" spans="4:74" s="155" customFormat="1" ht="69.75" customHeight="1" x14ac:dyDescent="0.3">
      <c r="D18" s="591"/>
      <c r="E18" s="573"/>
      <c r="F18" s="369" t="s">
        <v>326</v>
      </c>
      <c r="G18" s="197">
        <v>1</v>
      </c>
      <c r="H18" s="370" t="s">
        <v>310</v>
      </c>
      <c r="I18" s="371" t="s">
        <v>921</v>
      </c>
      <c r="J18" s="123" t="s">
        <v>859</v>
      </c>
      <c r="K18" s="124" t="s">
        <v>915</v>
      </c>
      <c r="L18" s="125" t="s">
        <v>933</v>
      </c>
      <c r="M18" s="125" t="s">
        <v>916</v>
      </c>
      <c r="N18" s="195" t="s">
        <v>730</v>
      </c>
      <c r="O18" s="195"/>
      <c r="P18" s="195" t="s">
        <v>853</v>
      </c>
      <c r="Q18" s="297" t="s">
        <v>29</v>
      </c>
      <c r="R18" s="184" t="s">
        <v>429</v>
      </c>
      <c r="S18" s="195"/>
      <c r="T18" s="309">
        <v>0.2</v>
      </c>
      <c r="U18" s="377"/>
      <c r="V18" s="377"/>
      <c r="W18" s="377"/>
      <c r="X18" s="377"/>
      <c r="Y18" s="378"/>
      <c r="Z18" s="249">
        <v>1</v>
      </c>
      <c r="AA18" s="181">
        <v>1</v>
      </c>
      <c r="AB18" s="107">
        <f t="shared" si="0"/>
        <v>1</v>
      </c>
      <c r="AC18" s="107" t="str">
        <f t="shared" si="1"/>
        <v>Cumple la meta establecida</v>
      </c>
      <c r="AD18" s="181">
        <v>1</v>
      </c>
      <c r="AE18" s="181">
        <v>1</v>
      </c>
      <c r="AF18" s="107">
        <f t="shared" si="2"/>
        <v>1</v>
      </c>
      <c r="AG18" s="107" t="str">
        <f t="shared" si="3"/>
        <v>Cumple la meta establecida</v>
      </c>
      <c r="AH18" s="181">
        <v>1</v>
      </c>
      <c r="AI18" s="181">
        <v>1</v>
      </c>
      <c r="AJ18" s="107">
        <f t="shared" si="4"/>
        <v>1</v>
      </c>
      <c r="AK18" s="107" t="str">
        <f t="shared" si="5"/>
        <v>Cumple la meta establecida</v>
      </c>
      <c r="AL18" s="181">
        <v>1</v>
      </c>
      <c r="AM18" s="181">
        <v>1</v>
      </c>
      <c r="AN18" s="107">
        <f t="shared" si="6"/>
        <v>1</v>
      </c>
      <c r="AO18" s="107" t="str">
        <f t="shared" si="7"/>
        <v>Cumple la meta establecida</v>
      </c>
      <c r="AP18" s="181">
        <v>1</v>
      </c>
      <c r="AQ18" s="181">
        <v>1</v>
      </c>
      <c r="AR18" s="107">
        <f t="shared" si="8"/>
        <v>1</v>
      </c>
      <c r="AS18" s="107" t="str">
        <f t="shared" si="9"/>
        <v>Cumple la meta establecida</v>
      </c>
      <c r="AT18" s="181">
        <v>1</v>
      </c>
      <c r="AU18" s="181">
        <v>1</v>
      </c>
      <c r="AV18" s="107">
        <f t="shared" si="10"/>
        <v>1</v>
      </c>
      <c r="AW18" s="107" t="str">
        <f t="shared" si="11"/>
        <v>Cumple la meta establecida</v>
      </c>
      <c r="AX18" s="181">
        <v>1</v>
      </c>
      <c r="AY18" s="181">
        <v>1</v>
      </c>
      <c r="AZ18" s="107">
        <f t="shared" si="12"/>
        <v>1</v>
      </c>
      <c r="BA18" s="107" t="str">
        <f t="shared" si="13"/>
        <v>Cumple la meta establecida</v>
      </c>
      <c r="BB18" s="181">
        <v>1</v>
      </c>
      <c r="BC18" s="181">
        <v>1</v>
      </c>
      <c r="BD18" s="107">
        <f t="shared" si="14"/>
        <v>1</v>
      </c>
      <c r="BE18" s="107" t="str">
        <f t="shared" si="15"/>
        <v>Cumple la meta establecida</v>
      </c>
      <c r="BF18" s="181">
        <v>1</v>
      </c>
      <c r="BG18" s="181">
        <v>1</v>
      </c>
      <c r="BH18" s="107">
        <f t="shared" si="16"/>
        <v>1</v>
      </c>
      <c r="BI18" s="107" t="str">
        <f t="shared" si="17"/>
        <v>Cumple la meta establecida</v>
      </c>
      <c r="BJ18" s="181">
        <v>1</v>
      </c>
      <c r="BK18" s="181">
        <v>1</v>
      </c>
      <c r="BL18" s="107">
        <f t="shared" si="18"/>
        <v>1</v>
      </c>
      <c r="BM18" s="107" t="str">
        <f t="shared" si="19"/>
        <v>Cumple la meta establecida</v>
      </c>
      <c r="BN18" s="181">
        <v>1</v>
      </c>
      <c r="BO18" s="181">
        <v>1</v>
      </c>
      <c r="BP18" s="107">
        <f t="shared" si="20"/>
        <v>1</v>
      </c>
      <c r="BQ18" s="107" t="str">
        <f t="shared" si="21"/>
        <v>Cumple la meta establecida</v>
      </c>
      <c r="BR18" s="181">
        <v>1</v>
      </c>
      <c r="BS18" s="181">
        <v>1</v>
      </c>
      <c r="BT18" s="107">
        <f t="shared" si="22"/>
        <v>1</v>
      </c>
      <c r="BU18" s="108" t="str">
        <f t="shared" si="23"/>
        <v>Cumple la meta establecida</v>
      </c>
    </row>
    <row r="19" spans="4:74" s="155" customFormat="1" ht="78.75" customHeight="1" x14ac:dyDescent="0.3">
      <c r="D19" s="591"/>
      <c r="E19" s="573"/>
      <c r="F19" s="369" t="s">
        <v>327</v>
      </c>
      <c r="G19" s="197" t="s">
        <v>1</v>
      </c>
      <c r="H19" s="609" t="s">
        <v>311</v>
      </c>
      <c r="I19" s="371" t="s">
        <v>921</v>
      </c>
      <c r="J19" s="123" t="s">
        <v>859</v>
      </c>
      <c r="K19" s="124" t="s">
        <v>915</v>
      </c>
      <c r="L19" s="125" t="s">
        <v>933</v>
      </c>
      <c r="M19" s="125" t="s">
        <v>916</v>
      </c>
      <c r="N19" s="195" t="s">
        <v>847</v>
      </c>
      <c r="O19" s="195"/>
      <c r="P19" s="195" t="s">
        <v>854</v>
      </c>
      <c r="Q19" s="297" t="s">
        <v>29</v>
      </c>
      <c r="R19" s="184" t="s">
        <v>432</v>
      </c>
      <c r="S19" s="195"/>
      <c r="T19" s="309" t="s">
        <v>403</v>
      </c>
      <c r="U19" s="377"/>
      <c r="V19" s="377"/>
      <c r="W19" s="377"/>
      <c r="X19" s="377"/>
      <c r="Y19" s="378"/>
      <c r="Z19" s="249">
        <v>1</v>
      </c>
      <c r="AA19" s="181">
        <v>1</v>
      </c>
      <c r="AB19" s="107">
        <f t="shared" si="0"/>
        <v>1</v>
      </c>
      <c r="AC19" s="107" t="str">
        <f t="shared" si="1"/>
        <v>Cumple la meta establecida</v>
      </c>
      <c r="AD19" s="181">
        <v>1</v>
      </c>
      <c r="AE19" s="181">
        <v>1</v>
      </c>
      <c r="AF19" s="107">
        <f t="shared" si="2"/>
        <v>1</v>
      </c>
      <c r="AG19" s="107" t="str">
        <f t="shared" si="3"/>
        <v>Cumple la meta establecida</v>
      </c>
      <c r="AH19" s="181">
        <v>1</v>
      </c>
      <c r="AI19" s="181">
        <v>1</v>
      </c>
      <c r="AJ19" s="107">
        <f t="shared" si="4"/>
        <v>1</v>
      </c>
      <c r="AK19" s="107" t="str">
        <f t="shared" si="5"/>
        <v>Cumple la meta establecida</v>
      </c>
      <c r="AL19" s="181">
        <v>1</v>
      </c>
      <c r="AM19" s="181">
        <v>1</v>
      </c>
      <c r="AN19" s="107">
        <f t="shared" si="6"/>
        <v>1</v>
      </c>
      <c r="AO19" s="107" t="str">
        <f t="shared" si="7"/>
        <v>Cumple la meta establecida</v>
      </c>
      <c r="AP19" s="181">
        <v>1</v>
      </c>
      <c r="AQ19" s="181">
        <v>1</v>
      </c>
      <c r="AR19" s="107">
        <f t="shared" si="8"/>
        <v>1</v>
      </c>
      <c r="AS19" s="107" t="str">
        <f t="shared" si="9"/>
        <v>Cumple la meta establecida</v>
      </c>
      <c r="AT19" s="181">
        <v>1</v>
      </c>
      <c r="AU19" s="181">
        <v>1</v>
      </c>
      <c r="AV19" s="107">
        <f t="shared" si="10"/>
        <v>1</v>
      </c>
      <c r="AW19" s="107" t="str">
        <f t="shared" si="11"/>
        <v>Cumple la meta establecida</v>
      </c>
      <c r="AX19" s="181">
        <v>1</v>
      </c>
      <c r="AY19" s="181">
        <v>1</v>
      </c>
      <c r="AZ19" s="107">
        <f t="shared" si="12"/>
        <v>1</v>
      </c>
      <c r="BA19" s="107" t="str">
        <f t="shared" si="13"/>
        <v>Cumple la meta establecida</v>
      </c>
      <c r="BB19" s="181">
        <v>1</v>
      </c>
      <c r="BC19" s="181">
        <v>1</v>
      </c>
      <c r="BD19" s="107">
        <f t="shared" si="14"/>
        <v>1</v>
      </c>
      <c r="BE19" s="107" t="str">
        <f t="shared" si="15"/>
        <v>Cumple la meta establecida</v>
      </c>
      <c r="BF19" s="181">
        <v>1</v>
      </c>
      <c r="BG19" s="181">
        <v>1</v>
      </c>
      <c r="BH19" s="107">
        <f t="shared" si="16"/>
        <v>1</v>
      </c>
      <c r="BI19" s="107" t="str">
        <f t="shared" si="17"/>
        <v>Cumple la meta establecida</v>
      </c>
      <c r="BJ19" s="181">
        <v>1</v>
      </c>
      <c r="BK19" s="181">
        <v>1</v>
      </c>
      <c r="BL19" s="107">
        <f t="shared" si="18"/>
        <v>1</v>
      </c>
      <c r="BM19" s="107" t="str">
        <f t="shared" si="19"/>
        <v>Cumple la meta establecida</v>
      </c>
      <c r="BN19" s="181">
        <v>1</v>
      </c>
      <c r="BO19" s="181">
        <v>1</v>
      </c>
      <c r="BP19" s="107">
        <f t="shared" si="20"/>
        <v>1</v>
      </c>
      <c r="BQ19" s="107" t="str">
        <f t="shared" si="21"/>
        <v>Cumple la meta establecida</v>
      </c>
      <c r="BR19" s="181">
        <v>1</v>
      </c>
      <c r="BS19" s="181">
        <v>1</v>
      </c>
      <c r="BT19" s="107">
        <f t="shared" si="22"/>
        <v>1</v>
      </c>
      <c r="BU19" s="108" t="str">
        <f t="shared" si="23"/>
        <v>Cumple la meta establecida</v>
      </c>
    </row>
    <row r="20" spans="4:74" s="155" customFormat="1" ht="110.25" customHeight="1" x14ac:dyDescent="0.3">
      <c r="D20" s="591"/>
      <c r="E20" s="573"/>
      <c r="F20" s="369" t="s">
        <v>327</v>
      </c>
      <c r="G20" s="197" t="s">
        <v>1</v>
      </c>
      <c r="H20" s="610"/>
      <c r="I20" s="371" t="s">
        <v>921</v>
      </c>
      <c r="J20" s="123" t="s">
        <v>859</v>
      </c>
      <c r="K20" s="124" t="s">
        <v>915</v>
      </c>
      <c r="L20" s="125" t="s">
        <v>933</v>
      </c>
      <c r="M20" s="125" t="s">
        <v>916</v>
      </c>
      <c r="N20" s="195" t="s">
        <v>848</v>
      </c>
      <c r="O20" s="195"/>
      <c r="P20" s="195" t="s">
        <v>855</v>
      </c>
      <c r="Q20" s="297" t="s">
        <v>29</v>
      </c>
      <c r="R20" s="184" t="s">
        <v>432</v>
      </c>
      <c r="S20" s="195"/>
      <c r="T20" s="309" t="s">
        <v>403</v>
      </c>
      <c r="U20" s="377"/>
      <c r="V20" s="377"/>
      <c r="W20" s="377"/>
      <c r="X20" s="377"/>
      <c r="Y20" s="378"/>
      <c r="Z20" s="249">
        <v>1</v>
      </c>
      <c r="AA20" s="181">
        <v>1</v>
      </c>
      <c r="AB20" s="107">
        <f t="shared" si="0"/>
        <v>1</v>
      </c>
      <c r="AC20" s="107" t="str">
        <f t="shared" si="1"/>
        <v>Cumple la meta establecida</v>
      </c>
      <c r="AD20" s="181">
        <v>1</v>
      </c>
      <c r="AE20" s="181">
        <v>1</v>
      </c>
      <c r="AF20" s="107">
        <f t="shared" si="2"/>
        <v>1</v>
      </c>
      <c r="AG20" s="107" t="str">
        <f t="shared" si="3"/>
        <v>Cumple la meta establecida</v>
      </c>
      <c r="AH20" s="181">
        <v>1</v>
      </c>
      <c r="AI20" s="181">
        <v>1</v>
      </c>
      <c r="AJ20" s="107">
        <f t="shared" si="4"/>
        <v>1</v>
      </c>
      <c r="AK20" s="107" t="str">
        <f t="shared" si="5"/>
        <v>Cumple la meta establecida</v>
      </c>
      <c r="AL20" s="181">
        <v>1</v>
      </c>
      <c r="AM20" s="181">
        <v>1</v>
      </c>
      <c r="AN20" s="107">
        <f t="shared" si="6"/>
        <v>1</v>
      </c>
      <c r="AO20" s="107" t="str">
        <f t="shared" si="7"/>
        <v>Cumple la meta establecida</v>
      </c>
      <c r="AP20" s="181">
        <v>1</v>
      </c>
      <c r="AQ20" s="181">
        <v>1</v>
      </c>
      <c r="AR20" s="107">
        <f t="shared" si="8"/>
        <v>1</v>
      </c>
      <c r="AS20" s="107" t="str">
        <f t="shared" si="9"/>
        <v>Cumple la meta establecida</v>
      </c>
      <c r="AT20" s="181">
        <v>1</v>
      </c>
      <c r="AU20" s="181">
        <v>1</v>
      </c>
      <c r="AV20" s="107">
        <f t="shared" si="10"/>
        <v>1</v>
      </c>
      <c r="AW20" s="107" t="str">
        <f t="shared" si="11"/>
        <v>Cumple la meta establecida</v>
      </c>
      <c r="AX20" s="181">
        <v>1</v>
      </c>
      <c r="AY20" s="181">
        <v>1</v>
      </c>
      <c r="AZ20" s="107">
        <f t="shared" si="12"/>
        <v>1</v>
      </c>
      <c r="BA20" s="107" t="str">
        <f t="shared" si="13"/>
        <v>Cumple la meta establecida</v>
      </c>
      <c r="BB20" s="181">
        <v>1</v>
      </c>
      <c r="BC20" s="181">
        <v>1</v>
      </c>
      <c r="BD20" s="107">
        <f t="shared" si="14"/>
        <v>1</v>
      </c>
      <c r="BE20" s="107" t="str">
        <f t="shared" si="15"/>
        <v>Cumple la meta establecida</v>
      </c>
      <c r="BF20" s="181">
        <v>1</v>
      </c>
      <c r="BG20" s="181">
        <v>1</v>
      </c>
      <c r="BH20" s="107">
        <f t="shared" si="16"/>
        <v>1</v>
      </c>
      <c r="BI20" s="107" t="str">
        <f t="shared" si="17"/>
        <v>Cumple la meta establecida</v>
      </c>
      <c r="BJ20" s="181">
        <v>1</v>
      </c>
      <c r="BK20" s="181">
        <v>1</v>
      </c>
      <c r="BL20" s="107">
        <f t="shared" si="18"/>
        <v>1</v>
      </c>
      <c r="BM20" s="107" t="str">
        <f t="shared" si="19"/>
        <v>Cumple la meta establecida</v>
      </c>
      <c r="BN20" s="181">
        <v>1</v>
      </c>
      <c r="BO20" s="181">
        <v>1</v>
      </c>
      <c r="BP20" s="107">
        <f t="shared" si="20"/>
        <v>1</v>
      </c>
      <c r="BQ20" s="107" t="str">
        <f t="shared" si="21"/>
        <v>Cumple la meta establecida</v>
      </c>
      <c r="BR20" s="181">
        <v>1</v>
      </c>
      <c r="BS20" s="181">
        <v>1</v>
      </c>
      <c r="BT20" s="107">
        <f t="shared" si="22"/>
        <v>1</v>
      </c>
      <c r="BU20" s="108" t="str">
        <f t="shared" si="23"/>
        <v>Cumple la meta establecida</v>
      </c>
    </row>
    <row r="21" spans="4:74" s="155" customFormat="1" ht="52.5" customHeight="1" x14ac:dyDescent="0.3">
      <c r="D21" s="591"/>
      <c r="E21" s="573"/>
      <c r="F21" s="369" t="s">
        <v>328</v>
      </c>
      <c r="G21" s="197">
        <v>1</v>
      </c>
      <c r="H21" s="370" t="s">
        <v>312</v>
      </c>
      <c r="I21" s="379"/>
      <c r="J21" s="380"/>
      <c r="K21" s="380"/>
      <c r="L21" s="380"/>
      <c r="M21" s="380"/>
      <c r="N21" s="328"/>
      <c r="O21" s="328"/>
      <c r="P21" s="328"/>
      <c r="Q21" s="329"/>
      <c r="R21" s="329"/>
      <c r="S21" s="328"/>
      <c r="T21" s="328"/>
      <c r="U21" s="328"/>
      <c r="V21" s="328"/>
      <c r="W21" s="328"/>
      <c r="X21" s="328"/>
      <c r="Y21" s="330"/>
      <c r="Z21" s="381"/>
      <c r="AA21" s="187"/>
      <c r="AB21" s="382"/>
      <c r="AC21" s="382"/>
      <c r="AD21" s="187"/>
      <c r="AE21" s="187"/>
      <c r="AF21" s="382"/>
      <c r="AG21" s="382"/>
      <c r="AH21" s="187"/>
      <c r="AI21" s="187"/>
      <c r="AJ21" s="382"/>
      <c r="AK21" s="382"/>
      <c r="AL21" s="187"/>
      <c r="AM21" s="187"/>
      <c r="AN21" s="382"/>
      <c r="AO21" s="382"/>
      <c r="AP21" s="187"/>
      <c r="AQ21" s="187"/>
      <c r="AR21" s="382"/>
      <c r="AS21" s="382"/>
      <c r="AT21" s="187"/>
      <c r="AU21" s="187"/>
      <c r="AV21" s="382"/>
      <c r="AW21" s="382"/>
      <c r="AX21" s="187"/>
      <c r="AY21" s="187"/>
      <c r="AZ21" s="382"/>
      <c r="BA21" s="382"/>
      <c r="BB21" s="187"/>
      <c r="BC21" s="187"/>
      <c r="BD21" s="382"/>
      <c r="BE21" s="382"/>
      <c r="BF21" s="187"/>
      <c r="BG21" s="187"/>
      <c r="BH21" s="382"/>
      <c r="BI21" s="382"/>
      <c r="BJ21" s="187"/>
      <c r="BK21" s="187"/>
      <c r="BL21" s="382"/>
      <c r="BM21" s="382"/>
      <c r="BN21" s="187"/>
      <c r="BO21" s="187"/>
      <c r="BP21" s="382"/>
      <c r="BQ21" s="382"/>
      <c r="BR21" s="187"/>
      <c r="BS21" s="187"/>
      <c r="BT21" s="382"/>
      <c r="BU21" s="383"/>
    </row>
    <row r="22" spans="4:74" s="155" customFormat="1" ht="33" x14ac:dyDescent="0.3">
      <c r="D22" s="591"/>
      <c r="E22" s="573"/>
      <c r="F22" s="369" t="s">
        <v>329</v>
      </c>
      <c r="G22" s="197" t="s">
        <v>1</v>
      </c>
      <c r="H22" s="370" t="s">
        <v>313</v>
      </c>
      <c r="I22" s="379"/>
      <c r="J22" s="380"/>
      <c r="K22" s="380"/>
      <c r="L22" s="380"/>
      <c r="M22" s="380"/>
      <c r="N22" s="328"/>
      <c r="O22" s="328"/>
      <c r="P22" s="328"/>
      <c r="Q22" s="329"/>
      <c r="R22" s="329"/>
      <c r="S22" s="328"/>
      <c r="T22" s="328"/>
      <c r="U22" s="328"/>
      <c r="V22" s="328"/>
      <c r="W22" s="328"/>
      <c r="X22" s="328"/>
      <c r="Y22" s="330"/>
      <c r="Z22" s="381"/>
      <c r="AA22" s="187"/>
      <c r="AB22" s="382"/>
      <c r="AC22" s="382"/>
      <c r="AD22" s="187"/>
      <c r="AE22" s="187"/>
      <c r="AF22" s="382"/>
      <c r="AG22" s="382"/>
      <c r="AH22" s="187"/>
      <c r="AI22" s="187"/>
      <c r="AJ22" s="382"/>
      <c r="AK22" s="382"/>
      <c r="AL22" s="187"/>
      <c r="AM22" s="187"/>
      <c r="AN22" s="382"/>
      <c r="AO22" s="382"/>
      <c r="AP22" s="187"/>
      <c r="AQ22" s="187"/>
      <c r="AR22" s="382"/>
      <c r="AS22" s="382"/>
      <c r="AT22" s="187"/>
      <c r="AU22" s="187"/>
      <c r="AV22" s="382"/>
      <c r="AW22" s="382"/>
      <c r="AX22" s="187"/>
      <c r="AY22" s="187"/>
      <c r="AZ22" s="382"/>
      <c r="BA22" s="382"/>
      <c r="BB22" s="187"/>
      <c r="BC22" s="187"/>
      <c r="BD22" s="382"/>
      <c r="BE22" s="382"/>
      <c r="BF22" s="187"/>
      <c r="BG22" s="187"/>
      <c r="BH22" s="382"/>
      <c r="BI22" s="382"/>
      <c r="BJ22" s="187"/>
      <c r="BK22" s="187"/>
      <c r="BL22" s="382"/>
      <c r="BM22" s="382"/>
      <c r="BN22" s="187"/>
      <c r="BO22" s="187"/>
      <c r="BP22" s="382"/>
      <c r="BQ22" s="382"/>
      <c r="BR22" s="187"/>
      <c r="BS22" s="187"/>
      <c r="BT22" s="382"/>
      <c r="BU22" s="383"/>
    </row>
    <row r="23" spans="4:74" s="155" customFormat="1" ht="72.75" customHeight="1" thickBot="1" x14ac:dyDescent="0.35">
      <c r="D23" s="596"/>
      <c r="E23" s="597"/>
      <c r="F23" s="384" t="s">
        <v>330</v>
      </c>
      <c r="G23" s="204" t="s">
        <v>1</v>
      </c>
      <c r="H23" s="385" t="s">
        <v>314</v>
      </c>
      <c r="I23" s="386"/>
      <c r="J23" s="387"/>
      <c r="K23" s="387"/>
      <c r="L23" s="387"/>
      <c r="M23" s="387"/>
      <c r="N23" s="334"/>
      <c r="O23" s="334"/>
      <c r="P23" s="334"/>
      <c r="Q23" s="335"/>
      <c r="R23" s="335"/>
      <c r="S23" s="334"/>
      <c r="T23" s="334"/>
      <c r="U23" s="334"/>
      <c r="V23" s="334"/>
      <c r="W23" s="334"/>
      <c r="X23" s="334"/>
      <c r="Y23" s="336"/>
      <c r="Z23" s="388"/>
      <c r="AA23" s="389"/>
      <c r="AB23" s="390"/>
      <c r="AC23" s="390"/>
      <c r="AD23" s="389"/>
      <c r="AE23" s="389"/>
      <c r="AF23" s="390"/>
      <c r="AG23" s="390"/>
      <c r="AH23" s="389"/>
      <c r="AI23" s="389"/>
      <c r="AJ23" s="390"/>
      <c r="AK23" s="390"/>
      <c r="AL23" s="389"/>
      <c r="AM23" s="389"/>
      <c r="AN23" s="390"/>
      <c r="AO23" s="390"/>
      <c r="AP23" s="389"/>
      <c r="AQ23" s="389"/>
      <c r="AR23" s="390"/>
      <c r="AS23" s="390"/>
      <c r="AT23" s="389"/>
      <c r="AU23" s="389"/>
      <c r="AV23" s="390"/>
      <c r="AW23" s="390"/>
      <c r="AX23" s="389"/>
      <c r="AY23" s="389"/>
      <c r="AZ23" s="390"/>
      <c r="BA23" s="390"/>
      <c r="BB23" s="389"/>
      <c r="BC23" s="389"/>
      <c r="BD23" s="390"/>
      <c r="BE23" s="390"/>
      <c r="BF23" s="389"/>
      <c r="BG23" s="389"/>
      <c r="BH23" s="390"/>
      <c r="BI23" s="390"/>
      <c r="BJ23" s="389"/>
      <c r="BK23" s="389"/>
      <c r="BL23" s="390"/>
      <c r="BM23" s="390"/>
      <c r="BN23" s="389"/>
      <c r="BO23" s="389"/>
      <c r="BP23" s="390"/>
      <c r="BQ23" s="390"/>
      <c r="BR23" s="389"/>
      <c r="BS23" s="389"/>
      <c r="BT23" s="390"/>
      <c r="BU23" s="391"/>
    </row>
    <row r="24" spans="4:74" s="155" customFormat="1" ht="16.5" x14ac:dyDescent="0.3">
      <c r="R24" s="289"/>
      <c r="T24" s="289"/>
      <c r="Z24" s="392"/>
      <c r="AA24" s="392"/>
      <c r="AB24" s="393"/>
      <c r="AC24" s="393"/>
      <c r="AD24" s="392"/>
      <c r="AE24" s="392"/>
      <c r="AF24" s="393"/>
      <c r="AG24" s="393"/>
      <c r="AH24" s="392"/>
      <c r="AI24" s="392"/>
      <c r="AJ24" s="393"/>
      <c r="AK24" s="393"/>
      <c r="AL24" s="392"/>
      <c r="AM24" s="392"/>
      <c r="AN24" s="393"/>
      <c r="AO24" s="393"/>
      <c r="AP24" s="392"/>
      <c r="AQ24" s="392"/>
      <c r="AR24" s="393"/>
      <c r="AS24" s="393"/>
      <c r="AT24" s="392"/>
      <c r="AU24" s="392"/>
      <c r="AV24" s="393"/>
      <c r="AW24" s="393"/>
      <c r="AX24" s="392"/>
      <c r="AY24" s="392"/>
      <c r="AZ24" s="393"/>
      <c r="BA24" s="393"/>
      <c r="BB24" s="392"/>
      <c r="BC24" s="392"/>
      <c r="BD24" s="393"/>
      <c r="BE24" s="393"/>
      <c r="BF24" s="392"/>
      <c r="BG24" s="392"/>
      <c r="BH24" s="393"/>
      <c r="BI24" s="393"/>
      <c r="BJ24" s="392"/>
      <c r="BK24" s="392"/>
      <c r="BL24" s="393"/>
      <c r="BM24" s="393"/>
      <c r="BN24" s="392"/>
      <c r="BO24" s="392"/>
      <c r="BP24" s="393"/>
      <c r="BQ24" s="393"/>
      <c r="BR24" s="392"/>
      <c r="BS24" s="392"/>
      <c r="BT24" s="393"/>
      <c r="BU24" s="393"/>
      <c r="BV24" s="339"/>
    </row>
    <row r="25" spans="4:74" s="155" customFormat="1" ht="16.5" x14ac:dyDescent="0.3">
      <c r="D25" s="245" t="s">
        <v>741</v>
      </c>
      <c r="R25" s="289"/>
      <c r="T25" s="289"/>
      <c r="Z25" s="339"/>
      <c r="AA25" s="339"/>
      <c r="AB25" s="339"/>
      <c r="AC25" s="339"/>
      <c r="AD25" s="339"/>
      <c r="AE25" s="339"/>
      <c r="AF25" s="339"/>
      <c r="AG25" s="339"/>
      <c r="AH25" s="339"/>
      <c r="AI25" s="339"/>
      <c r="AJ25" s="339"/>
      <c r="AK25" s="339"/>
      <c r="AL25" s="339"/>
      <c r="AM25" s="339"/>
      <c r="AN25" s="339"/>
      <c r="AO25" s="339"/>
      <c r="AP25" s="339"/>
      <c r="AQ25" s="339"/>
      <c r="AR25" s="339"/>
      <c r="AS25" s="339"/>
      <c r="AT25" s="339"/>
      <c r="AU25" s="339"/>
      <c r="AV25" s="339"/>
      <c r="AW25" s="339"/>
      <c r="AX25" s="339"/>
      <c r="AY25" s="339"/>
      <c r="AZ25" s="339"/>
      <c r="BA25" s="339"/>
      <c r="BB25" s="339"/>
      <c r="BC25" s="339"/>
      <c r="BD25" s="339"/>
      <c r="BE25" s="339"/>
      <c r="BF25" s="339"/>
      <c r="BG25" s="339"/>
      <c r="BH25" s="339"/>
      <c r="BI25" s="339"/>
      <c r="BJ25" s="339"/>
      <c r="BK25" s="339"/>
      <c r="BL25" s="339"/>
      <c r="BM25" s="339"/>
      <c r="BN25" s="339"/>
      <c r="BO25" s="339"/>
      <c r="BP25" s="339"/>
      <c r="BQ25" s="339"/>
      <c r="BR25" s="339"/>
      <c r="BS25" s="339"/>
      <c r="BT25" s="339"/>
      <c r="BU25" s="339"/>
      <c r="BV25" s="339"/>
    </row>
    <row r="26" spans="4:74" s="155" customFormat="1" ht="16.5" x14ac:dyDescent="0.3">
      <c r="D26" s="245" t="s">
        <v>742</v>
      </c>
      <c r="R26" s="289"/>
      <c r="T26" s="289"/>
      <c r="Z26" s="339"/>
      <c r="AA26" s="339"/>
      <c r="AB26" s="339"/>
      <c r="AC26" s="339"/>
      <c r="AD26" s="339"/>
      <c r="AE26" s="339"/>
      <c r="AF26" s="339"/>
      <c r="AG26" s="339"/>
      <c r="AH26" s="339"/>
      <c r="AI26" s="339"/>
      <c r="AJ26" s="339"/>
      <c r="AK26" s="339"/>
      <c r="AL26" s="339"/>
      <c r="AM26" s="339"/>
      <c r="AN26" s="339"/>
      <c r="AO26" s="339"/>
      <c r="AP26" s="339"/>
      <c r="AQ26" s="339"/>
      <c r="AR26" s="339"/>
      <c r="AS26" s="339"/>
      <c r="AT26" s="339"/>
      <c r="AU26" s="339"/>
      <c r="AV26" s="339"/>
      <c r="AW26" s="339"/>
      <c r="AX26" s="339"/>
      <c r="AY26" s="339"/>
      <c r="AZ26" s="339"/>
      <c r="BA26" s="339"/>
      <c r="BB26" s="339"/>
      <c r="BC26" s="339"/>
      <c r="BD26" s="339"/>
      <c r="BE26" s="339"/>
      <c r="BF26" s="339"/>
      <c r="BG26" s="339"/>
      <c r="BH26" s="339"/>
      <c r="BI26" s="339"/>
      <c r="BJ26" s="339"/>
      <c r="BK26" s="339"/>
      <c r="BL26" s="339"/>
      <c r="BM26" s="339"/>
      <c r="BN26" s="339"/>
      <c r="BO26" s="339"/>
      <c r="BP26" s="339"/>
      <c r="BQ26" s="339"/>
      <c r="BR26" s="339"/>
      <c r="BS26" s="339"/>
      <c r="BT26" s="339"/>
      <c r="BU26" s="339"/>
      <c r="BV26" s="339"/>
    </row>
  </sheetData>
  <mergeCells count="18">
    <mergeCell ref="BR5:BU5"/>
    <mergeCell ref="X5:Y5"/>
    <mergeCell ref="I5:V5"/>
    <mergeCell ref="AT5:AW5"/>
    <mergeCell ref="AX5:BA5"/>
    <mergeCell ref="BB5:BE5"/>
    <mergeCell ref="BF5:BI5"/>
    <mergeCell ref="BJ5:BM5"/>
    <mergeCell ref="Z5:AC5"/>
    <mergeCell ref="AD5:AG5"/>
    <mergeCell ref="AH5:AK5"/>
    <mergeCell ref="AL5:AO5"/>
    <mergeCell ref="AP5:AS5"/>
    <mergeCell ref="H19:H20"/>
    <mergeCell ref="D7:D23"/>
    <mergeCell ref="E7:E23"/>
    <mergeCell ref="H2:V2"/>
    <mergeCell ref="BN5:BQ5"/>
  </mergeCells>
  <conditionalFormatting sqref="AC7">
    <cfRule type="expression" dxfId="689" priority="646">
      <formula>AA7&gt;((0.999*Z7)/1)</formula>
    </cfRule>
    <cfRule type="expression" dxfId="688" priority="647">
      <formula>AA7&lt;((0.849999*Z7)/1)</formula>
    </cfRule>
    <cfRule type="expression" dxfId="687" priority="648">
      <formula>AA7&gt;((0.849999*Z7)/1)</formula>
    </cfRule>
  </conditionalFormatting>
  <conditionalFormatting sqref="AG7">
    <cfRule type="expression" dxfId="686" priority="643">
      <formula>AE7&gt;((0.999*AD7)/1)</formula>
    </cfRule>
    <cfRule type="expression" dxfId="685" priority="644">
      <formula>AE7&lt;((0.849999*AD7)/1)</formula>
    </cfRule>
    <cfRule type="expression" dxfId="684" priority="645">
      <formula>AE7&gt;((0.849999*AD7)/1)</formula>
    </cfRule>
  </conditionalFormatting>
  <conditionalFormatting sqref="AK7">
    <cfRule type="expression" dxfId="683" priority="640">
      <formula>AI7&gt;((0.999*AH7)/1)</formula>
    </cfRule>
    <cfRule type="expression" dxfId="682" priority="641">
      <formula>AI7&lt;((0.849999*AH7)/1)</formula>
    </cfRule>
    <cfRule type="expression" dxfId="681" priority="642">
      <formula>AI7&gt;((0.849999*AH7)/1)</formula>
    </cfRule>
  </conditionalFormatting>
  <conditionalFormatting sqref="AO7">
    <cfRule type="expression" dxfId="680" priority="637">
      <formula>AM7&gt;((0.999*AL7)/1)</formula>
    </cfRule>
    <cfRule type="expression" dxfId="679" priority="638">
      <formula>AM7&lt;((0.849999*AL7)/1)</formula>
    </cfRule>
    <cfRule type="expression" dxfId="678" priority="639">
      <formula>AM7&gt;((0.849999*AL7)/1)</formula>
    </cfRule>
  </conditionalFormatting>
  <conditionalFormatting sqref="AS7">
    <cfRule type="expression" dxfId="677" priority="634">
      <formula>AQ7&gt;((0.999*AP7)/1)</formula>
    </cfRule>
    <cfRule type="expression" dxfId="676" priority="635">
      <formula>AQ7&lt;((0.849999*AP7)/1)</formula>
    </cfRule>
    <cfRule type="expression" dxfId="675" priority="636">
      <formula>AQ7&gt;((0.849999*AP7)/1)</formula>
    </cfRule>
  </conditionalFormatting>
  <conditionalFormatting sqref="AW7">
    <cfRule type="expression" dxfId="674" priority="631">
      <formula>AU7&gt;((0.999*AT7)/1)</formula>
    </cfRule>
    <cfRule type="expression" dxfId="673" priority="632">
      <formula>AU7&lt;((0.849999*AT7)/1)</formula>
    </cfRule>
    <cfRule type="expression" dxfId="672" priority="633">
      <formula>AU7&gt;((0.849999*AT7)/1)</formula>
    </cfRule>
  </conditionalFormatting>
  <conditionalFormatting sqref="BA7">
    <cfRule type="expression" dxfId="671" priority="628">
      <formula>AY7&gt;((0.999*AX7)/1)</formula>
    </cfRule>
    <cfRule type="expression" dxfId="670" priority="629">
      <formula>AY7&lt;((0.849999*AX7)/1)</formula>
    </cfRule>
    <cfRule type="expression" dxfId="669" priority="630">
      <formula>AY7&gt;((0.849999*AX7)/1)</formula>
    </cfRule>
  </conditionalFormatting>
  <conditionalFormatting sqref="BE7">
    <cfRule type="expression" dxfId="668" priority="625">
      <formula>BC7&gt;((0.999*BB7)/1)</formula>
    </cfRule>
    <cfRule type="expression" dxfId="667" priority="626">
      <formula>BC7&lt;((0.849999*BB7)/1)</formula>
    </cfRule>
    <cfRule type="expression" dxfId="666" priority="627">
      <formula>BC7&gt;((0.849999*BB7)/1)</formula>
    </cfRule>
  </conditionalFormatting>
  <conditionalFormatting sqref="BI7">
    <cfRule type="expression" dxfId="665" priority="622">
      <formula>BG7&gt;((0.999*BF7)/1)</formula>
    </cfRule>
    <cfRule type="expression" dxfId="664" priority="623">
      <formula>BG7&lt;((0.849999*BF7)/1)</formula>
    </cfRule>
    <cfRule type="expression" dxfId="663" priority="624">
      <formula>BG7&gt;((0.849999*BF7)/1)</formula>
    </cfRule>
  </conditionalFormatting>
  <conditionalFormatting sqref="BM7">
    <cfRule type="expression" dxfId="662" priority="619">
      <formula>BK7&gt;((0.999*BJ7)/1)</formula>
    </cfRule>
    <cfRule type="expression" dxfId="661" priority="620">
      <formula>BK7&lt;((0.849999*BJ7)/1)</formula>
    </cfRule>
    <cfRule type="expression" dxfId="660" priority="621">
      <formula>BK7&gt;((0.849999*BJ7)/1)</formula>
    </cfRule>
  </conditionalFormatting>
  <conditionalFormatting sqref="BQ7">
    <cfRule type="expression" dxfId="659" priority="616">
      <formula>BO7&gt;((0.999*BN7)/1)</formula>
    </cfRule>
    <cfRule type="expression" dxfId="658" priority="617">
      <formula>BO7&lt;((0.849999*BN7)/1)</formula>
    </cfRule>
    <cfRule type="expression" dxfId="657" priority="618">
      <formula>BO7&gt;((0.849999*BN7)/1)</formula>
    </cfRule>
  </conditionalFormatting>
  <conditionalFormatting sqref="BU7">
    <cfRule type="expression" dxfId="656" priority="613">
      <formula>BS7&gt;((0.999*BR7)/1)</formula>
    </cfRule>
    <cfRule type="expression" dxfId="655" priority="614">
      <formula>BS7&lt;((0.849999*BR7)/1)</formula>
    </cfRule>
    <cfRule type="expression" dxfId="654" priority="615">
      <formula>BS7&gt;((0.849999*BR7)/1)</formula>
    </cfRule>
  </conditionalFormatting>
  <conditionalFormatting sqref="AC8">
    <cfRule type="expression" dxfId="653" priority="610">
      <formula>AA8&gt;((0.999*Z8)/1)</formula>
    </cfRule>
    <cfRule type="expression" dxfId="652" priority="611">
      <formula>AA8&lt;((0.849999*Z8)/1)</formula>
    </cfRule>
    <cfRule type="expression" dxfId="651" priority="612">
      <formula>AA8&gt;((0.849999*Z8)/1)</formula>
    </cfRule>
  </conditionalFormatting>
  <conditionalFormatting sqref="AG8">
    <cfRule type="expression" dxfId="650" priority="607">
      <formula>AE8&gt;((0.999*AD8)/1)</formula>
    </cfRule>
    <cfRule type="expression" dxfId="649" priority="608">
      <formula>AE8&lt;((0.849999*AD8)/1)</formula>
    </cfRule>
    <cfRule type="expression" dxfId="648" priority="609">
      <formula>AE8&gt;((0.849999*AD8)/1)</formula>
    </cfRule>
  </conditionalFormatting>
  <conditionalFormatting sqref="AK8">
    <cfRule type="expression" dxfId="647" priority="604">
      <formula>AI8&gt;((0.999*AH8)/1)</formula>
    </cfRule>
    <cfRule type="expression" dxfId="646" priority="605">
      <formula>AI8&lt;((0.849999*AH8)/1)</formula>
    </cfRule>
    <cfRule type="expression" dxfId="645" priority="606">
      <formula>AI8&gt;((0.849999*AH8)/1)</formula>
    </cfRule>
  </conditionalFormatting>
  <conditionalFormatting sqref="AO8">
    <cfRule type="expression" dxfId="644" priority="601">
      <formula>AM8&gt;((0.999*AL8)/1)</formula>
    </cfRule>
    <cfRule type="expression" dxfId="643" priority="602">
      <formula>AM8&lt;((0.849999*AL8)/1)</formula>
    </cfRule>
    <cfRule type="expression" dxfId="642" priority="603">
      <formula>AM8&gt;((0.849999*AL8)/1)</formula>
    </cfRule>
  </conditionalFormatting>
  <conditionalFormatting sqref="AS8">
    <cfRule type="expression" dxfId="641" priority="598">
      <formula>AQ8&gt;((0.999*AP8)/1)</formula>
    </cfRule>
    <cfRule type="expression" dxfId="640" priority="599">
      <formula>AQ8&lt;((0.849999*AP8)/1)</formula>
    </cfRule>
    <cfRule type="expression" dxfId="639" priority="600">
      <formula>AQ8&gt;((0.849999*AP8)/1)</formula>
    </cfRule>
  </conditionalFormatting>
  <conditionalFormatting sqref="AW8">
    <cfRule type="expression" dxfId="638" priority="595">
      <formula>AU8&gt;((0.999*AT8)/1)</formula>
    </cfRule>
    <cfRule type="expression" dxfId="637" priority="596">
      <formula>AU8&lt;((0.849999*AT8)/1)</formula>
    </cfRule>
    <cfRule type="expression" dxfId="636" priority="597">
      <formula>AU8&gt;((0.849999*AT8)/1)</formula>
    </cfRule>
  </conditionalFormatting>
  <conditionalFormatting sqref="BA8">
    <cfRule type="expression" dxfId="635" priority="592">
      <formula>AY8&gt;((0.999*AX8)/1)</formula>
    </cfRule>
    <cfRule type="expression" dxfId="634" priority="593">
      <formula>AY8&lt;((0.849999*AX8)/1)</formula>
    </cfRule>
    <cfRule type="expression" dxfId="633" priority="594">
      <formula>AY8&gt;((0.849999*AX8)/1)</formula>
    </cfRule>
  </conditionalFormatting>
  <conditionalFormatting sqref="BE8">
    <cfRule type="expression" dxfId="632" priority="589">
      <formula>BC8&gt;((0.999*BB8)/1)</formula>
    </cfRule>
    <cfRule type="expression" dxfId="631" priority="590">
      <formula>BC8&lt;((0.849999*BB8)/1)</formula>
    </cfRule>
    <cfRule type="expression" dxfId="630" priority="591">
      <formula>BC8&gt;((0.849999*BB8)/1)</formula>
    </cfRule>
  </conditionalFormatting>
  <conditionalFormatting sqref="BI8">
    <cfRule type="expression" dxfId="629" priority="586">
      <formula>BG8&gt;((0.999*BF8)/1)</formula>
    </cfRule>
    <cfRule type="expression" dxfId="628" priority="587">
      <formula>BG8&lt;((0.849999*BF8)/1)</formula>
    </cfRule>
    <cfRule type="expression" dxfId="627" priority="588">
      <formula>BG8&gt;((0.849999*BF8)/1)</formula>
    </cfRule>
  </conditionalFormatting>
  <conditionalFormatting sqref="BM8">
    <cfRule type="expression" dxfId="626" priority="583">
      <formula>BK8&gt;((0.999*BJ8)/1)</formula>
    </cfRule>
    <cfRule type="expression" dxfId="625" priority="584">
      <formula>BK8&lt;((0.849999*BJ8)/1)</formula>
    </cfRule>
    <cfRule type="expression" dxfId="624" priority="585">
      <formula>BK8&gt;((0.849999*BJ8)/1)</formula>
    </cfRule>
  </conditionalFormatting>
  <conditionalFormatting sqref="BQ8">
    <cfRule type="expression" dxfId="623" priority="580">
      <formula>BO8&gt;((0.999*BN8)/1)</formula>
    </cfRule>
    <cfRule type="expression" dxfId="622" priority="581">
      <formula>BO8&lt;((0.849999*BN8)/1)</formula>
    </cfRule>
    <cfRule type="expression" dxfId="621" priority="582">
      <formula>BO8&gt;((0.849999*BN8)/1)</formula>
    </cfRule>
  </conditionalFormatting>
  <conditionalFormatting sqref="BU8">
    <cfRule type="expression" dxfId="620" priority="577">
      <formula>BS8&gt;((0.999*BR8)/1)</formula>
    </cfRule>
    <cfRule type="expression" dxfId="619" priority="578">
      <formula>BS8&lt;((0.849999*BR8)/1)</formula>
    </cfRule>
    <cfRule type="expression" dxfId="618" priority="579">
      <formula>BS8&gt;((0.849999*BR8)/1)</formula>
    </cfRule>
  </conditionalFormatting>
  <conditionalFormatting sqref="AC9">
    <cfRule type="expression" dxfId="617" priority="574">
      <formula>AA9&gt;((0.999*Z9)/1)</formula>
    </cfRule>
    <cfRule type="expression" dxfId="616" priority="575">
      <formula>AA9&lt;((0.849999*Z9)/1)</formula>
    </cfRule>
    <cfRule type="expression" dxfId="615" priority="576">
      <formula>AA9&gt;((0.849999*Z9)/1)</formula>
    </cfRule>
  </conditionalFormatting>
  <conditionalFormatting sqref="AG9">
    <cfRule type="expression" dxfId="614" priority="571">
      <formula>AE9&gt;((0.999*AD9)/1)</formula>
    </cfRule>
    <cfRule type="expression" dxfId="613" priority="572">
      <formula>AE9&lt;((0.849999*AD9)/1)</formula>
    </cfRule>
    <cfRule type="expression" dxfId="612" priority="573">
      <formula>AE9&gt;((0.849999*AD9)/1)</formula>
    </cfRule>
  </conditionalFormatting>
  <conditionalFormatting sqref="AK9">
    <cfRule type="expression" dxfId="611" priority="568">
      <formula>AI9&gt;((0.999*AH9)/1)</formula>
    </cfRule>
    <cfRule type="expression" dxfId="610" priority="569">
      <formula>AI9&lt;((0.849999*AH9)/1)</formula>
    </cfRule>
    <cfRule type="expression" dxfId="609" priority="570">
      <formula>AI9&gt;((0.849999*AH9)/1)</formula>
    </cfRule>
  </conditionalFormatting>
  <conditionalFormatting sqref="AO9">
    <cfRule type="expression" dxfId="608" priority="565">
      <formula>AM9&gt;((0.999*AL9)/1)</formula>
    </cfRule>
    <cfRule type="expression" dxfId="607" priority="566">
      <formula>AM9&lt;((0.849999*AL9)/1)</formula>
    </cfRule>
    <cfRule type="expression" dxfId="606" priority="567">
      <formula>AM9&gt;((0.849999*AL9)/1)</formula>
    </cfRule>
  </conditionalFormatting>
  <conditionalFormatting sqref="AS9">
    <cfRule type="expression" dxfId="605" priority="562">
      <formula>AQ9&gt;((0.999*AP9)/1)</formula>
    </cfRule>
    <cfRule type="expression" dxfId="604" priority="563">
      <formula>AQ9&lt;((0.849999*AP9)/1)</formula>
    </cfRule>
    <cfRule type="expression" dxfId="603" priority="564">
      <formula>AQ9&gt;((0.849999*AP9)/1)</formula>
    </cfRule>
  </conditionalFormatting>
  <conditionalFormatting sqref="AW9">
    <cfRule type="expression" dxfId="602" priority="559">
      <formula>AU9&gt;((0.999*AT9)/1)</formula>
    </cfRule>
    <cfRule type="expression" dxfId="601" priority="560">
      <formula>AU9&lt;((0.849999*AT9)/1)</formula>
    </cfRule>
    <cfRule type="expression" dxfId="600" priority="561">
      <formula>AU9&gt;((0.849999*AT9)/1)</formula>
    </cfRule>
  </conditionalFormatting>
  <conditionalFormatting sqref="BA9">
    <cfRule type="expression" dxfId="599" priority="556">
      <formula>AY9&gt;((0.999*AX9)/1)</formula>
    </cfRule>
    <cfRule type="expression" dxfId="598" priority="557">
      <formula>AY9&lt;((0.849999*AX9)/1)</formula>
    </cfRule>
    <cfRule type="expression" dxfId="597" priority="558">
      <formula>AY9&gt;((0.849999*AX9)/1)</formula>
    </cfRule>
  </conditionalFormatting>
  <conditionalFormatting sqref="BE9">
    <cfRule type="expression" dxfId="596" priority="553">
      <formula>BC9&gt;((0.999*BB9)/1)</formula>
    </cfRule>
    <cfRule type="expression" dxfId="595" priority="554">
      <formula>BC9&lt;((0.849999*BB9)/1)</formula>
    </cfRule>
    <cfRule type="expression" dxfId="594" priority="555">
      <formula>BC9&gt;((0.849999*BB9)/1)</formula>
    </cfRule>
  </conditionalFormatting>
  <conditionalFormatting sqref="BI9">
    <cfRule type="expression" dxfId="593" priority="550">
      <formula>BG9&gt;((0.999*BF9)/1)</formula>
    </cfRule>
    <cfRule type="expression" dxfId="592" priority="551">
      <formula>BG9&lt;((0.849999*BF9)/1)</formula>
    </cfRule>
    <cfRule type="expression" dxfId="591" priority="552">
      <formula>BG9&gt;((0.849999*BF9)/1)</formula>
    </cfRule>
  </conditionalFormatting>
  <conditionalFormatting sqref="BM9">
    <cfRule type="expression" dxfId="590" priority="547">
      <formula>BK9&gt;((0.999*BJ9)/1)</formula>
    </cfRule>
    <cfRule type="expression" dxfId="589" priority="548">
      <formula>BK9&lt;((0.849999*BJ9)/1)</formula>
    </cfRule>
    <cfRule type="expression" dxfId="588" priority="549">
      <formula>BK9&gt;((0.849999*BJ9)/1)</formula>
    </cfRule>
  </conditionalFormatting>
  <conditionalFormatting sqref="BQ9">
    <cfRule type="expression" dxfId="587" priority="544">
      <formula>BO9&gt;((0.999*BN9)/1)</formula>
    </cfRule>
    <cfRule type="expression" dxfId="586" priority="545">
      <formula>BO9&lt;((0.849999*BN9)/1)</formula>
    </cfRule>
    <cfRule type="expression" dxfId="585" priority="546">
      <formula>BO9&gt;((0.849999*BN9)/1)</formula>
    </cfRule>
  </conditionalFormatting>
  <conditionalFormatting sqref="BU9">
    <cfRule type="expression" dxfId="584" priority="541">
      <formula>BS9&gt;((0.999*BR9)/1)</formula>
    </cfRule>
    <cfRule type="expression" dxfId="583" priority="542">
      <formula>BS9&lt;((0.849999*BR9)/1)</formula>
    </cfRule>
    <cfRule type="expression" dxfId="582" priority="543">
      <formula>BS9&gt;((0.849999*BR9)/1)</formula>
    </cfRule>
  </conditionalFormatting>
  <conditionalFormatting sqref="AC10">
    <cfRule type="expression" dxfId="581" priority="538">
      <formula>AA10&gt;((0.999*Z10)/1)</formula>
    </cfRule>
    <cfRule type="expression" dxfId="580" priority="539">
      <formula>AA10&lt;((0.849999*Z10)/1)</formula>
    </cfRule>
    <cfRule type="expression" dxfId="579" priority="540">
      <formula>AA10&gt;((0.849999*Z10)/1)</formula>
    </cfRule>
  </conditionalFormatting>
  <conditionalFormatting sqref="AG10">
    <cfRule type="expression" dxfId="578" priority="535">
      <formula>AE10&gt;((0.999*AD10)/1)</formula>
    </cfRule>
    <cfRule type="expression" dxfId="577" priority="536">
      <formula>AE10&lt;((0.849999*AD10)/1)</formula>
    </cfRule>
    <cfRule type="expression" dxfId="576" priority="537">
      <formula>AE10&gt;((0.849999*AD10)/1)</formula>
    </cfRule>
  </conditionalFormatting>
  <conditionalFormatting sqref="AK10">
    <cfRule type="expression" dxfId="575" priority="532">
      <formula>AI10&gt;((0.999*AH10)/1)</formula>
    </cfRule>
    <cfRule type="expression" dxfId="574" priority="533">
      <formula>AI10&lt;((0.849999*AH10)/1)</formula>
    </cfRule>
    <cfRule type="expression" dxfId="573" priority="534">
      <formula>AI10&gt;((0.849999*AH10)/1)</formula>
    </cfRule>
  </conditionalFormatting>
  <conditionalFormatting sqref="AO10">
    <cfRule type="expression" dxfId="572" priority="529">
      <formula>AM10&gt;((0.999*AL10)/1)</formula>
    </cfRule>
    <cfRule type="expression" dxfId="571" priority="530">
      <formula>AM10&lt;((0.849999*AL10)/1)</formula>
    </cfRule>
    <cfRule type="expression" dxfId="570" priority="531">
      <formula>AM10&gt;((0.849999*AL10)/1)</formula>
    </cfRule>
  </conditionalFormatting>
  <conditionalFormatting sqref="AS10">
    <cfRule type="expression" dxfId="569" priority="526">
      <formula>AQ10&gt;((0.999*AP10)/1)</formula>
    </cfRule>
    <cfRule type="expression" dxfId="568" priority="527">
      <formula>AQ10&lt;((0.849999*AP10)/1)</formula>
    </cfRule>
    <cfRule type="expression" dxfId="567" priority="528">
      <formula>AQ10&gt;((0.849999*AP10)/1)</formula>
    </cfRule>
  </conditionalFormatting>
  <conditionalFormatting sqref="AW10">
    <cfRule type="expression" dxfId="566" priority="523">
      <formula>AU10&gt;((0.999*AT10)/1)</formula>
    </cfRule>
    <cfRule type="expression" dxfId="565" priority="524">
      <formula>AU10&lt;((0.849999*AT10)/1)</formula>
    </cfRule>
    <cfRule type="expression" dxfId="564" priority="525">
      <formula>AU10&gt;((0.849999*AT10)/1)</formula>
    </cfRule>
  </conditionalFormatting>
  <conditionalFormatting sqref="BA10">
    <cfRule type="expression" dxfId="563" priority="520">
      <formula>AY10&gt;((0.999*AX10)/1)</formula>
    </cfRule>
    <cfRule type="expression" dxfId="562" priority="521">
      <formula>AY10&lt;((0.849999*AX10)/1)</formula>
    </cfRule>
    <cfRule type="expression" dxfId="561" priority="522">
      <formula>AY10&gt;((0.849999*AX10)/1)</formula>
    </cfRule>
  </conditionalFormatting>
  <conditionalFormatting sqref="BE10">
    <cfRule type="expression" dxfId="560" priority="517">
      <formula>BC10&gt;((0.999*BB10)/1)</formula>
    </cfRule>
    <cfRule type="expression" dxfId="559" priority="518">
      <formula>BC10&lt;((0.849999*BB10)/1)</formula>
    </cfRule>
    <cfRule type="expression" dxfId="558" priority="519">
      <formula>BC10&gt;((0.849999*BB10)/1)</formula>
    </cfRule>
  </conditionalFormatting>
  <conditionalFormatting sqref="BI10">
    <cfRule type="expression" dxfId="557" priority="514">
      <formula>BG10&gt;((0.999*BF10)/1)</formula>
    </cfRule>
    <cfRule type="expression" dxfId="556" priority="515">
      <formula>BG10&lt;((0.849999*BF10)/1)</formula>
    </cfRule>
    <cfRule type="expression" dxfId="555" priority="516">
      <formula>BG10&gt;((0.849999*BF10)/1)</formula>
    </cfRule>
  </conditionalFormatting>
  <conditionalFormatting sqref="BM10">
    <cfRule type="expression" dxfId="554" priority="511">
      <formula>BK10&gt;((0.999*BJ10)/1)</formula>
    </cfRule>
    <cfRule type="expression" dxfId="553" priority="512">
      <formula>BK10&lt;((0.849999*BJ10)/1)</formula>
    </cfRule>
    <cfRule type="expression" dxfId="552" priority="513">
      <formula>BK10&gt;((0.849999*BJ10)/1)</formula>
    </cfRule>
  </conditionalFormatting>
  <conditionalFormatting sqref="BQ10">
    <cfRule type="expression" dxfId="551" priority="508">
      <formula>BO10&gt;((0.999*BN10)/1)</formula>
    </cfRule>
    <cfRule type="expression" dxfId="550" priority="509">
      <formula>BO10&lt;((0.849999*BN10)/1)</formula>
    </cfRule>
    <cfRule type="expression" dxfId="549" priority="510">
      <formula>BO10&gt;((0.849999*BN10)/1)</formula>
    </cfRule>
  </conditionalFormatting>
  <conditionalFormatting sqref="BU10">
    <cfRule type="expression" dxfId="548" priority="505">
      <formula>BS10&gt;((0.999*BR10)/1)</formula>
    </cfRule>
    <cfRule type="expression" dxfId="547" priority="506">
      <formula>BS10&lt;((0.849999*BR10)/1)</formula>
    </cfRule>
    <cfRule type="expression" dxfId="546" priority="507">
      <formula>BS10&gt;((0.849999*BR10)/1)</formula>
    </cfRule>
  </conditionalFormatting>
  <conditionalFormatting sqref="AC11">
    <cfRule type="expression" dxfId="545" priority="502">
      <formula>AA11&gt;((0.999*Z11)/1)</formula>
    </cfRule>
    <cfRule type="expression" dxfId="544" priority="503">
      <formula>AA11&lt;((0.849999*Z11)/1)</formula>
    </cfRule>
    <cfRule type="expression" dxfId="543" priority="504">
      <formula>AA11&gt;((0.849999*Z11)/1)</formula>
    </cfRule>
  </conditionalFormatting>
  <conditionalFormatting sqref="AG11">
    <cfRule type="expression" dxfId="542" priority="499">
      <formula>AE11&gt;((0.999*AD11)/1)</formula>
    </cfRule>
    <cfRule type="expression" dxfId="541" priority="500">
      <formula>AE11&lt;((0.849999*AD11)/1)</formula>
    </cfRule>
    <cfRule type="expression" dxfId="540" priority="501">
      <formula>AE11&gt;((0.849999*AD11)/1)</formula>
    </cfRule>
  </conditionalFormatting>
  <conditionalFormatting sqref="AK11">
    <cfRule type="expression" dxfId="539" priority="496">
      <formula>AI11&gt;((0.999*AH11)/1)</formula>
    </cfRule>
    <cfRule type="expression" dxfId="538" priority="497">
      <formula>AI11&lt;((0.849999*AH11)/1)</formula>
    </cfRule>
    <cfRule type="expression" dxfId="537" priority="498">
      <formula>AI11&gt;((0.849999*AH11)/1)</formula>
    </cfRule>
  </conditionalFormatting>
  <conditionalFormatting sqref="AO11">
    <cfRule type="expression" dxfId="536" priority="493">
      <formula>AM11&gt;((0.999*AL11)/1)</formula>
    </cfRule>
    <cfRule type="expression" dxfId="535" priority="494">
      <formula>AM11&lt;((0.849999*AL11)/1)</formula>
    </cfRule>
    <cfRule type="expression" dxfId="534" priority="495">
      <formula>AM11&gt;((0.849999*AL11)/1)</formula>
    </cfRule>
  </conditionalFormatting>
  <conditionalFormatting sqref="AS11">
    <cfRule type="expression" dxfId="533" priority="490">
      <formula>AQ11&gt;((0.999*AP11)/1)</formula>
    </cfRule>
    <cfRule type="expression" dxfId="532" priority="491">
      <formula>AQ11&lt;((0.849999*AP11)/1)</formula>
    </cfRule>
    <cfRule type="expression" dxfId="531" priority="492">
      <formula>AQ11&gt;((0.849999*AP11)/1)</formula>
    </cfRule>
  </conditionalFormatting>
  <conditionalFormatting sqref="AW11">
    <cfRule type="expression" dxfId="530" priority="487">
      <formula>AU11&gt;((0.999*AT11)/1)</formula>
    </cfRule>
    <cfRule type="expression" dxfId="529" priority="488">
      <formula>AU11&lt;((0.849999*AT11)/1)</formula>
    </cfRule>
    <cfRule type="expression" dxfId="528" priority="489">
      <formula>AU11&gt;((0.849999*AT11)/1)</formula>
    </cfRule>
  </conditionalFormatting>
  <conditionalFormatting sqref="BA11">
    <cfRule type="expression" dxfId="527" priority="484">
      <formula>AY11&gt;((0.999*AX11)/1)</formula>
    </cfRule>
    <cfRule type="expression" dxfId="526" priority="485">
      <formula>AY11&lt;((0.849999*AX11)/1)</formula>
    </cfRule>
    <cfRule type="expression" dxfId="525" priority="486">
      <formula>AY11&gt;((0.849999*AX11)/1)</formula>
    </cfRule>
  </conditionalFormatting>
  <conditionalFormatting sqref="BE11">
    <cfRule type="expression" dxfId="524" priority="481">
      <formula>BC11&gt;((0.999*BB11)/1)</formula>
    </cfRule>
    <cfRule type="expression" dxfId="523" priority="482">
      <formula>BC11&lt;((0.849999*BB11)/1)</formula>
    </cfRule>
    <cfRule type="expression" dxfId="522" priority="483">
      <formula>BC11&gt;((0.849999*BB11)/1)</formula>
    </cfRule>
  </conditionalFormatting>
  <conditionalFormatting sqref="BI11">
    <cfRule type="expression" dxfId="521" priority="478">
      <formula>BG11&gt;((0.999*BF11)/1)</formula>
    </cfRule>
    <cfRule type="expression" dxfId="520" priority="479">
      <formula>BG11&lt;((0.849999*BF11)/1)</formula>
    </cfRule>
    <cfRule type="expression" dxfId="519" priority="480">
      <formula>BG11&gt;((0.849999*BF11)/1)</formula>
    </cfRule>
  </conditionalFormatting>
  <conditionalFormatting sqref="BM11">
    <cfRule type="expression" dxfId="518" priority="475">
      <formula>BK11&gt;((0.999*BJ11)/1)</formula>
    </cfRule>
    <cfRule type="expression" dxfId="517" priority="476">
      <formula>BK11&lt;((0.849999*BJ11)/1)</formula>
    </cfRule>
    <cfRule type="expression" dxfId="516" priority="477">
      <formula>BK11&gt;((0.849999*BJ11)/1)</formula>
    </cfRule>
  </conditionalFormatting>
  <conditionalFormatting sqref="BQ11">
    <cfRule type="expression" dxfId="515" priority="472">
      <formula>BO11&gt;((0.999*BN11)/1)</formula>
    </cfRule>
    <cfRule type="expression" dxfId="514" priority="473">
      <formula>BO11&lt;((0.849999*BN11)/1)</formula>
    </cfRule>
    <cfRule type="expression" dxfId="513" priority="474">
      <formula>BO11&gt;((0.849999*BN11)/1)</formula>
    </cfRule>
  </conditionalFormatting>
  <conditionalFormatting sqref="BU11">
    <cfRule type="expression" dxfId="512" priority="469">
      <formula>BS11&gt;((0.999*BR11)/1)</formula>
    </cfRule>
    <cfRule type="expression" dxfId="511" priority="470">
      <formula>BS11&lt;((0.849999*BR11)/1)</formula>
    </cfRule>
    <cfRule type="expression" dxfId="510" priority="471">
      <formula>BS11&gt;((0.849999*BR11)/1)</formula>
    </cfRule>
  </conditionalFormatting>
  <conditionalFormatting sqref="AC12">
    <cfRule type="expression" dxfId="509" priority="466">
      <formula>AA12&gt;((0.999*Z12)/1)</formula>
    </cfRule>
    <cfRule type="expression" dxfId="508" priority="467">
      <formula>AA12&lt;((0.849999*Z12)/1)</formula>
    </cfRule>
    <cfRule type="expression" dxfId="507" priority="468">
      <formula>AA12&gt;((0.849999*Z12)/1)</formula>
    </cfRule>
  </conditionalFormatting>
  <conditionalFormatting sqref="AG12">
    <cfRule type="expression" dxfId="506" priority="463">
      <formula>AE12&gt;((0.999*AD12)/1)</formula>
    </cfRule>
    <cfRule type="expression" dxfId="505" priority="464">
      <formula>AE12&lt;((0.849999*AD12)/1)</formula>
    </cfRule>
    <cfRule type="expression" dxfId="504" priority="465">
      <formula>AE12&gt;((0.849999*AD12)/1)</formula>
    </cfRule>
  </conditionalFormatting>
  <conditionalFormatting sqref="AK12">
    <cfRule type="expression" dxfId="503" priority="460">
      <formula>AI12&gt;((0.999*AH12)/1)</formula>
    </cfRule>
    <cfRule type="expression" dxfId="502" priority="461">
      <formula>AI12&lt;((0.849999*AH12)/1)</formula>
    </cfRule>
    <cfRule type="expression" dxfId="501" priority="462">
      <formula>AI12&gt;((0.849999*AH12)/1)</formula>
    </cfRule>
  </conditionalFormatting>
  <conditionalFormatting sqref="AO12">
    <cfRule type="expression" dxfId="500" priority="457">
      <formula>AM12&gt;((0.999*AL12)/1)</formula>
    </cfRule>
    <cfRule type="expression" dxfId="499" priority="458">
      <formula>AM12&lt;((0.849999*AL12)/1)</formula>
    </cfRule>
    <cfRule type="expression" dxfId="498" priority="459">
      <formula>AM12&gt;((0.849999*AL12)/1)</formula>
    </cfRule>
  </conditionalFormatting>
  <conditionalFormatting sqref="AS12">
    <cfRule type="expression" dxfId="497" priority="454">
      <formula>AQ12&gt;((0.999*AP12)/1)</formula>
    </cfRule>
    <cfRule type="expression" dxfId="496" priority="455">
      <formula>AQ12&lt;((0.849999*AP12)/1)</formula>
    </cfRule>
    <cfRule type="expression" dxfId="495" priority="456">
      <formula>AQ12&gt;((0.849999*AP12)/1)</formula>
    </cfRule>
  </conditionalFormatting>
  <conditionalFormatting sqref="AW12">
    <cfRule type="expression" dxfId="494" priority="451">
      <formula>AU12&gt;((0.999*AT12)/1)</formula>
    </cfRule>
    <cfRule type="expression" dxfId="493" priority="452">
      <formula>AU12&lt;((0.849999*AT12)/1)</formula>
    </cfRule>
    <cfRule type="expression" dxfId="492" priority="453">
      <formula>AU12&gt;((0.849999*AT12)/1)</formula>
    </cfRule>
  </conditionalFormatting>
  <conditionalFormatting sqref="BA12">
    <cfRule type="expression" dxfId="491" priority="448">
      <formula>AY12&gt;((0.999*AX12)/1)</formula>
    </cfRule>
    <cfRule type="expression" dxfId="490" priority="449">
      <formula>AY12&lt;((0.849999*AX12)/1)</formula>
    </cfRule>
    <cfRule type="expression" dxfId="489" priority="450">
      <formula>AY12&gt;((0.849999*AX12)/1)</formula>
    </cfRule>
  </conditionalFormatting>
  <conditionalFormatting sqref="BE12">
    <cfRule type="expression" dxfId="488" priority="445">
      <formula>BC12&gt;((0.999*BB12)/1)</formula>
    </cfRule>
    <cfRule type="expression" dxfId="487" priority="446">
      <formula>BC12&lt;((0.849999*BB12)/1)</formula>
    </cfRule>
    <cfRule type="expression" dxfId="486" priority="447">
      <formula>BC12&gt;((0.849999*BB12)/1)</formula>
    </cfRule>
  </conditionalFormatting>
  <conditionalFormatting sqref="BI12">
    <cfRule type="expression" dxfId="485" priority="442">
      <formula>BG12&gt;((0.999*BF12)/1)</formula>
    </cfRule>
    <cfRule type="expression" dxfId="484" priority="443">
      <formula>BG12&lt;((0.849999*BF12)/1)</formula>
    </cfRule>
    <cfRule type="expression" dxfId="483" priority="444">
      <formula>BG12&gt;((0.849999*BF12)/1)</formula>
    </cfRule>
  </conditionalFormatting>
  <conditionalFormatting sqref="BM12">
    <cfRule type="expression" dxfId="482" priority="439">
      <formula>BK12&gt;((0.999*BJ12)/1)</formula>
    </cfRule>
    <cfRule type="expression" dxfId="481" priority="440">
      <formula>BK12&lt;((0.849999*BJ12)/1)</formula>
    </cfRule>
    <cfRule type="expression" dxfId="480" priority="441">
      <formula>BK12&gt;((0.849999*BJ12)/1)</formula>
    </cfRule>
  </conditionalFormatting>
  <conditionalFormatting sqref="BQ12">
    <cfRule type="expression" dxfId="479" priority="436">
      <formula>BO12&gt;((0.999*BN12)/1)</formula>
    </cfRule>
    <cfRule type="expression" dxfId="478" priority="437">
      <formula>BO12&lt;((0.849999*BN12)/1)</formula>
    </cfRule>
    <cfRule type="expression" dxfId="477" priority="438">
      <formula>BO12&gt;((0.849999*BN12)/1)</formula>
    </cfRule>
  </conditionalFormatting>
  <conditionalFormatting sqref="BU12">
    <cfRule type="expression" dxfId="476" priority="433">
      <formula>BS12&gt;((0.999*BR12)/1)</formula>
    </cfRule>
    <cfRule type="expression" dxfId="475" priority="434">
      <formula>BS12&lt;((0.849999*BR12)/1)</formula>
    </cfRule>
    <cfRule type="expression" dxfId="474" priority="435">
      <formula>BS12&gt;((0.849999*BR12)/1)</formula>
    </cfRule>
  </conditionalFormatting>
  <conditionalFormatting sqref="AC13">
    <cfRule type="expression" dxfId="473" priority="430">
      <formula>AA13&gt;((0.999*Z13)/1)</formula>
    </cfRule>
    <cfRule type="expression" dxfId="472" priority="431">
      <formula>AA13&lt;((0.849999*Z13)/1)</formula>
    </cfRule>
    <cfRule type="expression" dxfId="471" priority="432">
      <formula>AA13&gt;((0.849999*Z13)/1)</formula>
    </cfRule>
  </conditionalFormatting>
  <conditionalFormatting sqref="AG13">
    <cfRule type="expression" dxfId="470" priority="427">
      <formula>AE13&gt;((0.999*AD13)/1)</formula>
    </cfRule>
    <cfRule type="expression" dxfId="469" priority="428">
      <formula>AE13&lt;((0.849999*AD13)/1)</formula>
    </cfRule>
    <cfRule type="expression" dxfId="468" priority="429">
      <formula>AE13&gt;((0.849999*AD13)/1)</formula>
    </cfRule>
  </conditionalFormatting>
  <conditionalFormatting sqref="AK13">
    <cfRule type="expression" dxfId="467" priority="424">
      <formula>AI13&gt;((0.999*AH13)/1)</formula>
    </cfRule>
    <cfRule type="expression" dxfId="466" priority="425">
      <formula>AI13&lt;((0.849999*AH13)/1)</formula>
    </cfRule>
    <cfRule type="expression" dxfId="465" priority="426">
      <formula>AI13&gt;((0.849999*AH13)/1)</formula>
    </cfRule>
  </conditionalFormatting>
  <conditionalFormatting sqref="AO13">
    <cfRule type="expression" dxfId="464" priority="421">
      <formula>AM13&gt;((0.999*AL13)/1)</formula>
    </cfRule>
    <cfRule type="expression" dxfId="463" priority="422">
      <formula>AM13&lt;((0.849999*AL13)/1)</formula>
    </cfRule>
    <cfRule type="expression" dxfId="462" priority="423">
      <formula>AM13&gt;((0.849999*AL13)/1)</formula>
    </cfRule>
  </conditionalFormatting>
  <conditionalFormatting sqref="AS13">
    <cfRule type="expression" dxfId="461" priority="418">
      <formula>AQ13&gt;((0.999*AP13)/1)</formula>
    </cfRule>
    <cfRule type="expression" dxfId="460" priority="419">
      <formula>AQ13&lt;((0.849999*AP13)/1)</formula>
    </cfRule>
    <cfRule type="expression" dxfId="459" priority="420">
      <formula>AQ13&gt;((0.849999*AP13)/1)</formula>
    </cfRule>
  </conditionalFormatting>
  <conditionalFormatting sqref="AW13">
    <cfRule type="expression" dxfId="458" priority="415">
      <formula>AU13&gt;((0.999*AT13)/1)</formula>
    </cfRule>
    <cfRule type="expression" dxfId="457" priority="416">
      <formula>AU13&lt;((0.849999*AT13)/1)</formula>
    </cfRule>
    <cfRule type="expression" dxfId="456" priority="417">
      <formula>AU13&gt;((0.849999*AT13)/1)</formula>
    </cfRule>
  </conditionalFormatting>
  <conditionalFormatting sqref="BA13">
    <cfRule type="expression" dxfId="455" priority="412">
      <formula>AY13&gt;((0.999*AX13)/1)</formula>
    </cfRule>
    <cfRule type="expression" dxfId="454" priority="413">
      <formula>AY13&lt;((0.849999*AX13)/1)</formula>
    </cfRule>
    <cfRule type="expression" dxfId="453" priority="414">
      <formula>AY13&gt;((0.849999*AX13)/1)</formula>
    </cfRule>
  </conditionalFormatting>
  <conditionalFormatting sqref="BE13">
    <cfRule type="expression" dxfId="452" priority="409">
      <formula>BC13&gt;((0.999*BB13)/1)</formula>
    </cfRule>
    <cfRule type="expression" dxfId="451" priority="410">
      <formula>BC13&lt;((0.849999*BB13)/1)</formula>
    </cfRule>
    <cfRule type="expression" dxfId="450" priority="411">
      <formula>BC13&gt;((0.849999*BB13)/1)</formula>
    </cfRule>
  </conditionalFormatting>
  <conditionalFormatting sqref="BI13">
    <cfRule type="expression" dxfId="449" priority="406">
      <formula>BG13&gt;((0.999*BF13)/1)</formula>
    </cfRule>
    <cfRule type="expression" dxfId="448" priority="407">
      <formula>BG13&lt;((0.849999*BF13)/1)</formula>
    </cfRule>
    <cfRule type="expression" dxfId="447" priority="408">
      <formula>BG13&gt;((0.849999*BF13)/1)</formula>
    </cfRule>
  </conditionalFormatting>
  <conditionalFormatting sqref="BM13">
    <cfRule type="expression" dxfId="446" priority="403">
      <formula>BK13&gt;((0.999*BJ13)/1)</formula>
    </cfRule>
    <cfRule type="expression" dxfId="445" priority="404">
      <formula>BK13&lt;((0.849999*BJ13)/1)</formula>
    </cfRule>
    <cfRule type="expression" dxfId="444" priority="405">
      <formula>BK13&gt;((0.849999*BJ13)/1)</formula>
    </cfRule>
  </conditionalFormatting>
  <conditionalFormatting sqref="BQ13">
    <cfRule type="expression" dxfId="443" priority="400">
      <formula>BO13&gt;((0.999*BN13)/1)</formula>
    </cfRule>
    <cfRule type="expression" dxfId="442" priority="401">
      <formula>BO13&lt;((0.849999*BN13)/1)</formula>
    </cfRule>
    <cfRule type="expression" dxfId="441" priority="402">
      <formula>BO13&gt;((0.849999*BN13)/1)</formula>
    </cfRule>
  </conditionalFormatting>
  <conditionalFormatting sqref="BU13">
    <cfRule type="expression" dxfId="440" priority="397">
      <formula>BS13&gt;((0.999*BR13)/1)</formula>
    </cfRule>
    <cfRule type="expression" dxfId="439" priority="398">
      <formula>BS13&lt;((0.849999*BR13)/1)</formula>
    </cfRule>
    <cfRule type="expression" dxfId="438" priority="399">
      <formula>BS13&gt;((0.849999*BR13)/1)</formula>
    </cfRule>
  </conditionalFormatting>
  <conditionalFormatting sqref="AC14">
    <cfRule type="expression" dxfId="437" priority="394">
      <formula>AA14&gt;((0.999*Z14)/1)</formula>
    </cfRule>
    <cfRule type="expression" dxfId="436" priority="395">
      <formula>AA14&lt;((0.849999*Z14)/1)</formula>
    </cfRule>
    <cfRule type="expression" dxfId="435" priority="396">
      <formula>AA14&gt;((0.849999*Z14)/1)</formula>
    </cfRule>
  </conditionalFormatting>
  <conditionalFormatting sqref="AG14">
    <cfRule type="expression" dxfId="434" priority="391">
      <formula>AE14&gt;((0.999*AD14)/1)</formula>
    </cfRule>
    <cfRule type="expression" dxfId="433" priority="392">
      <formula>AE14&lt;((0.849999*AD14)/1)</formula>
    </cfRule>
    <cfRule type="expression" dxfId="432" priority="393">
      <formula>AE14&gt;((0.849999*AD14)/1)</formula>
    </cfRule>
  </conditionalFormatting>
  <conditionalFormatting sqref="AK14">
    <cfRule type="expression" dxfId="431" priority="388">
      <formula>AI14&gt;((0.999*AH14)/1)</formula>
    </cfRule>
    <cfRule type="expression" dxfId="430" priority="389">
      <formula>AI14&lt;((0.849999*AH14)/1)</formula>
    </cfRule>
    <cfRule type="expression" dxfId="429" priority="390">
      <formula>AI14&gt;((0.849999*AH14)/1)</formula>
    </cfRule>
  </conditionalFormatting>
  <conditionalFormatting sqref="AO14">
    <cfRule type="expression" dxfId="428" priority="385">
      <formula>AM14&gt;((0.999*AL14)/1)</formula>
    </cfRule>
    <cfRule type="expression" dxfId="427" priority="386">
      <formula>AM14&lt;((0.849999*AL14)/1)</formula>
    </cfRule>
    <cfRule type="expression" dxfId="426" priority="387">
      <formula>AM14&gt;((0.849999*AL14)/1)</formula>
    </cfRule>
  </conditionalFormatting>
  <conditionalFormatting sqref="AS14">
    <cfRule type="expression" dxfId="425" priority="382">
      <formula>AQ14&gt;((0.999*AP14)/1)</formula>
    </cfRule>
    <cfRule type="expression" dxfId="424" priority="383">
      <formula>AQ14&lt;((0.849999*AP14)/1)</formula>
    </cfRule>
    <cfRule type="expression" dxfId="423" priority="384">
      <formula>AQ14&gt;((0.849999*AP14)/1)</formula>
    </cfRule>
  </conditionalFormatting>
  <conditionalFormatting sqref="AW14">
    <cfRule type="expression" dxfId="422" priority="379">
      <formula>AU14&gt;((0.999*AT14)/1)</formula>
    </cfRule>
    <cfRule type="expression" dxfId="421" priority="380">
      <formula>AU14&lt;((0.849999*AT14)/1)</formula>
    </cfRule>
    <cfRule type="expression" dxfId="420" priority="381">
      <formula>AU14&gt;((0.849999*AT14)/1)</formula>
    </cfRule>
  </conditionalFormatting>
  <conditionalFormatting sqref="BA14">
    <cfRule type="expression" dxfId="419" priority="376">
      <formula>AY14&gt;((0.999*AX14)/1)</formula>
    </cfRule>
    <cfRule type="expression" dxfId="418" priority="377">
      <formula>AY14&lt;((0.849999*AX14)/1)</formula>
    </cfRule>
    <cfRule type="expression" dxfId="417" priority="378">
      <formula>AY14&gt;((0.849999*AX14)/1)</formula>
    </cfRule>
  </conditionalFormatting>
  <conditionalFormatting sqref="BE14">
    <cfRule type="expression" dxfId="416" priority="373">
      <formula>BC14&gt;((0.999*BB14)/1)</formula>
    </cfRule>
    <cfRule type="expression" dxfId="415" priority="374">
      <formula>BC14&lt;((0.849999*BB14)/1)</formula>
    </cfRule>
    <cfRule type="expression" dxfId="414" priority="375">
      <formula>BC14&gt;((0.849999*BB14)/1)</formula>
    </cfRule>
  </conditionalFormatting>
  <conditionalFormatting sqref="BI14">
    <cfRule type="expression" dxfId="413" priority="370">
      <formula>BG14&gt;((0.999*BF14)/1)</formula>
    </cfRule>
    <cfRule type="expression" dxfId="412" priority="371">
      <formula>BG14&lt;((0.849999*BF14)/1)</formula>
    </cfRule>
    <cfRule type="expression" dxfId="411" priority="372">
      <formula>BG14&gt;((0.849999*BF14)/1)</formula>
    </cfRule>
  </conditionalFormatting>
  <conditionalFormatting sqref="BM14">
    <cfRule type="expression" dxfId="410" priority="367">
      <formula>BK14&gt;((0.999*BJ14)/1)</formula>
    </cfRule>
    <cfRule type="expression" dxfId="409" priority="368">
      <formula>BK14&lt;((0.849999*BJ14)/1)</formula>
    </cfRule>
    <cfRule type="expression" dxfId="408" priority="369">
      <formula>BK14&gt;((0.849999*BJ14)/1)</formula>
    </cfRule>
  </conditionalFormatting>
  <conditionalFormatting sqref="BQ14">
    <cfRule type="expression" dxfId="407" priority="364">
      <formula>BO14&gt;((0.999*BN14)/1)</formula>
    </cfRule>
    <cfRule type="expression" dxfId="406" priority="365">
      <formula>BO14&lt;((0.849999*BN14)/1)</formula>
    </cfRule>
    <cfRule type="expression" dxfId="405" priority="366">
      <formula>BO14&gt;((0.849999*BN14)/1)</formula>
    </cfRule>
  </conditionalFormatting>
  <conditionalFormatting sqref="BU14">
    <cfRule type="expression" dxfId="404" priority="361">
      <formula>BS14&gt;((0.999*BR14)/1)</formula>
    </cfRule>
    <cfRule type="expression" dxfId="403" priority="362">
      <formula>BS14&lt;((0.849999*BR14)/1)</formula>
    </cfRule>
    <cfRule type="expression" dxfId="402" priority="363">
      <formula>BS14&gt;((0.849999*BR14)/1)</formula>
    </cfRule>
  </conditionalFormatting>
  <conditionalFormatting sqref="AC15">
    <cfRule type="expression" dxfId="401" priority="358">
      <formula>AA15&gt;((0.999*Z15)/1)</formula>
    </cfRule>
    <cfRule type="expression" dxfId="400" priority="359">
      <formula>AA15&lt;((0.849999*Z15)/1)</formula>
    </cfRule>
    <cfRule type="expression" dxfId="399" priority="360">
      <formula>AA15&gt;((0.849999*Z15)/1)</formula>
    </cfRule>
  </conditionalFormatting>
  <conditionalFormatting sqref="AG15">
    <cfRule type="expression" dxfId="398" priority="355">
      <formula>AE15&gt;((0.999*AD15)/1)</formula>
    </cfRule>
    <cfRule type="expression" dxfId="397" priority="356">
      <formula>AE15&lt;((0.849999*AD15)/1)</formula>
    </cfRule>
    <cfRule type="expression" dxfId="396" priority="357">
      <formula>AE15&gt;((0.849999*AD15)/1)</formula>
    </cfRule>
  </conditionalFormatting>
  <conditionalFormatting sqref="AK15">
    <cfRule type="expression" dxfId="395" priority="352">
      <formula>AI15&gt;((0.999*AH15)/1)</formula>
    </cfRule>
    <cfRule type="expression" dxfId="394" priority="353">
      <formula>AI15&lt;((0.849999*AH15)/1)</formula>
    </cfRule>
    <cfRule type="expression" dxfId="393" priority="354">
      <formula>AI15&gt;((0.849999*AH15)/1)</formula>
    </cfRule>
  </conditionalFormatting>
  <conditionalFormatting sqref="AO15">
    <cfRule type="expression" dxfId="392" priority="349">
      <formula>AM15&gt;((0.999*AL15)/1)</formula>
    </cfRule>
    <cfRule type="expression" dxfId="391" priority="350">
      <formula>AM15&lt;((0.849999*AL15)/1)</formula>
    </cfRule>
    <cfRule type="expression" dxfId="390" priority="351">
      <formula>AM15&gt;((0.849999*AL15)/1)</formula>
    </cfRule>
  </conditionalFormatting>
  <conditionalFormatting sqref="AS15">
    <cfRule type="expression" dxfId="389" priority="346">
      <formula>AQ15&gt;((0.999*AP15)/1)</formula>
    </cfRule>
    <cfRule type="expression" dxfId="388" priority="347">
      <formula>AQ15&lt;((0.849999*AP15)/1)</formula>
    </cfRule>
    <cfRule type="expression" dxfId="387" priority="348">
      <formula>AQ15&gt;((0.849999*AP15)/1)</formula>
    </cfRule>
  </conditionalFormatting>
  <conditionalFormatting sqref="AW15">
    <cfRule type="expression" dxfId="386" priority="343">
      <formula>AU15&gt;((0.999*AT15)/1)</formula>
    </cfRule>
    <cfRule type="expression" dxfId="385" priority="344">
      <formula>AU15&lt;((0.849999*AT15)/1)</formula>
    </cfRule>
    <cfRule type="expression" dxfId="384" priority="345">
      <formula>AU15&gt;((0.849999*AT15)/1)</formula>
    </cfRule>
  </conditionalFormatting>
  <conditionalFormatting sqref="BA15">
    <cfRule type="expression" dxfId="383" priority="340">
      <formula>AY15&gt;((0.999*AX15)/1)</formula>
    </cfRule>
    <cfRule type="expression" dxfId="382" priority="341">
      <formula>AY15&lt;((0.849999*AX15)/1)</formula>
    </cfRule>
    <cfRule type="expression" dxfId="381" priority="342">
      <formula>AY15&gt;((0.849999*AX15)/1)</formula>
    </cfRule>
  </conditionalFormatting>
  <conditionalFormatting sqref="BE15">
    <cfRule type="expression" dxfId="380" priority="337">
      <formula>BC15&gt;((0.999*BB15)/1)</formula>
    </cfRule>
    <cfRule type="expression" dxfId="379" priority="338">
      <formula>BC15&lt;((0.849999*BB15)/1)</formula>
    </cfRule>
    <cfRule type="expression" dxfId="378" priority="339">
      <formula>BC15&gt;((0.849999*BB15)/1)</formula>
    </cfRule>
  </conditionalFormatting>
  <conditionalFormatting sqref="BI15">
    <cfRule type="expression" dxfId="377" priority="334">
      <formula>BG15&gt;((0.999*BF15)/1)</formula>
    </cfRule>
    <cfRule type="expression" dxfId="376" priority="335">
      <formula>BG15&lt;((0.849999*BF15)/1)</formula>
    </cfRule>
    <cfRule type="expression" dxfId="375" priority="336">
      <formula>BG15&gt;((0.849999*BF15)/1)</formula>
    </cfRule>
  </conditionalFormatting>
  <conditionalFormatting sqref="BM15">
    <cfRule type="expression" dxfId="374" priority="331">
      <formula>BK15&gt;((0.999*BJ15)/1)</formula>
    </cfRule>
    <cfRule type="expression" dxfId="373" priority="332">
      <formula>BK15&lt;((0.849999*BJ15)/1)</formula>
    </cfRule>
    <cfRule type="expression" dxfId="372" priority="333">
      <formula>BK15&gt;((0.849999*BJ15)/1)</formula>
    </cfRule>
  </conditionalFormatting>
  <conditionalFormatting sqref="BQ15">
    <cfRule type="expression" dxfId="371" priority="328">
      <formula>BO15&gt;((0.999*BN15)/1)</formula>
    </cfRule>
    <cfRule type="expression" dxfId="370" priority="329">
      <formula>BO15&lt;((0.849999*BN15)/1)</formula>
    </cfRule>
    <cfRule type="expression" dxfId="369" priority="330">
      <formula>BO15&gt;((0.849999*BN15)/1)</formula>
    </cfRule>
  </conditionalFormatting>
  <conditionalFormatting sqref="BU15">
    <cfRule type="expression" dxfId="368" priority="325">
      <formula>BS15&gt;((0.999*BR15)/1)</formula>
    </cfRule>
    <cfRule type="expression" dxfId="367" priority="326">
      <formula>BS15&lt;((0.849999*BR15)/1)</formula>
    </cfRule>
    <cfRule type="expression" dxfId="366" priority="327">
      <formula>BS15&gt;((0.849999*BR15)/1)</formula>
    </cfRule>
  </conditionalFormatting>
  <conditionalFormatting sqref="AC16">
    <cfRule type="expression" dxfId="365" priority="322">
      <formula>AA16&gt;((0.999*Z16)/1)</formula>
    </cfRule>
    <cfRule type="expression" dxfId="364" priority="323">
      <formula>AA16&lt;((0.849999*Z16)/1)</formula>
    </cfRule>
    <cfRule type="expression" dxfId="363" priority="324">
      <formula>AA16&gt;((0.849999*Z16)/1)</formula>
    </cfRule>
  </conditionalFormatting>
  <conditionalFormatting sqref="AG16">
    <cfRule type="expression" dxfId="362" priority="319">
      <formula>AE16&gt;((0.999*AD16)/1)</formula>
    </cfRule>
    <cfRule type="expression" dxfId="361" priority="320">
      <formula>AE16&lt;((0.849999*AD16)/1)</formula>
    </cfRule>
    <cfRule type="expression" dxfId="360" priority="321">
      <formula>AE16&gt;((0.849999*AD16)/1)</formula>
    </cfRule>
  </conditionalFormatting>
  <conditionalFormatting sqref="AK16">
    <cfRule type="expression" dxfId="359" priority="316">
      <formula>AI16&gt;((0.999*AH16)/1)</formula>
    </cfRule>
    <cfRule type="expression" dxfId="358" priority="317">
      <formula>AI16&lt;((0.849999*AH16)/1)</formula>
    </cfRule>
    <cfRule type="expression" dxfId="357" priority="318">
      <formula>AI16&gt;((0.849999*AH16)/1)</formula>
    </cfRule>
  </conditionalFormatting>
  <conditionalFormatting sqref="AO16">
    <cfRule type="expression" dxfId="356" priority="313">
      <formula>AM16&gt;((0.999*AL16)/1)</formula>
    </cfRule>
    <cfRule type="expression" dxfId="355" priority="314">
      <formula>AM16&lt;((0.849999*AL16)/1)</formula>
    </cfRule>
    <cfRule type="expression" dxfId="354" priority="315">
      <formula>AM16&gt;((0.849999*AL16)/1)</formula>
    </cfRule>
  </conditionalFormatting>
  <conditionalFormatting sqref="AS16">
    <cfRule type="expression" dxfId="353" priority="310">
      <formula>AQ16&gt;((0.999*AP16)/1)</formula>
    </cfRule>
    <cfRule type="expression" dxfId="352" priority="311">
      <formula>AQ16&lt;((0.849999*AP16)/1)</formula>
    </cfRule>
    <cfRule type="expression" dxfId="351" priority="312">
      <formula>AQ16&gt;((0.849999*AP16)/1)</formula>
    </cfRule>
  </conditionalFormatting>
  <conditionalFormatting sqref="AW16">
    <cfRule type="expression" dxfId="350" priority="307">
      <formula>AU16&gt;((0.999*AT16)/1)</formula>
    </cfRule>
    <cfRule type="expression" dxfId="349" priority="308">
      <formula>AU16&lt;((0.849999*AT16)/1)</formula>
    </cfRule>
    <cfRule type="expression" dxfId="348" priority="309">
      <formula>AU16&gt;((0.849999*AT16)/1)</formula>
    </cfRule>
  </conditionalFormatting>
  <conditionalFormatting sqref="BA16">
    <cfRule type="expression" dxfId="347" priority="304">
      <formula>AY16&gt;((0.999*AX16)/1)</formula>
    </cfRule>
    <cfRule type="expression" dxfId="346" priority="305">
      <formula>AY16&lt;((0.849999*AX16)/1)</formula>
    </cfRule>
    <cfRule type="expression" dxfId="345" priority="306">
      <formula>AY16&gt;((0.849999*AX16)/1)</formula>
    </cfRule>
  </conditionalFormatting>
  <conditionalFormatting sqref="BE16">
    <cfRule type="expression" dxfId="344" priority="301">
      <formula>BC16&gt;((0.999*BB16)/1)</formula>
    </cfRule>
    <cfRule type="expression" dxfId="343" priority="302">
      <formula>BC16&lt;((0.849999*BB16)/1)</formula>
    </cfRule>
    <cfRule type="expression" dxfId="342" priority="303">
      <formula>BC16&gt;((0.849999*BB16)/1)</formula>
    </cfRule>
  </conditionalFormatting>
  <conditionalFormatting sqref="BI16">
    <cfRule type="expression" dxfId="341" priority="298">
      <formula>BG16&gt;((0.999*BF16)/1)</formula>
    </cfRule>
    <cfRule type="expression" dxfId="340" priority="299">
      <formula>BG16&lt;((0.849999*BF16)/1)</formula>
    </cfRule>
    <cfRule type="expression" dxfId="339" priority="300">
      <formula>BG16&gt;((0.849999*BF16)/1)</formula>
    </cfRule>
  </conditionalFormatting>
  <conditionalFormatting sqref="BM16">
    <cfRule type="expression" dxfId="338" priority="295">
      <formula>BK16&gt;((0.999*BJ16)/1)</formula>
    </cfRule>
    <cfRule type="expression" dxfId="337" priority="296">
      <formula>BK16&lt;((0.849999*BJ16)/1)</formula>
    </cfRule>
    <cfRule type="expression" dxfId="336" priority="297">
      <formula>BK16&gt;((0.849999*BJ16)/1)</formula>
    </cfRule>
  </conditionalFormatting>
  <conditionalFormatting sqref="BQ16">
    <cfRule type="expression" dxfId="335" priority="292">
      <formula>BO16&gt;((0.999*BN16)/1)</formula>
    </cfRule>
    <cfRule type="expression" dxfId="334" priority="293">
      <formula>BO16&lt;((0.849999*BN16)/1)</formula>
    </cfRule>
    <cfRule type="expression" dxfId="333" priority="294">
      <formula>BO16&gt;((0.849999*BN16)/1)</formula>
    </cfRule>
  </conditionalFormatting>
  <conditionalFormatting sqref="BU16">
    <cfRule type="expression" dxfId="332" priority="289">
      <formula>BS16&gt;((0.999*BR16)/1)</formula>
    </cfRule>
    <cfRule type="expression" dxfId="331" priority="290">
      <formula>BS16&lt;((0.849999*BR16)/1)</formula>
    </cfRule>
    <cfRule type="expression" dxfId="330" priority="291">
      <formula>BS16&gt;((0.849999*BR16)/1)</formula>
    </cfRule>
  </conditionalFormatting>
  <conditionalFormatting sqref="AC17">
    <cfRule type="expression" dxfId="329" priority="286">
      <formula>AA17&gt;((0.999*Z17)/1)</formula>
    </cfRule>
    <cfRule type="expression" dxfId="328" priority="287">
      <formula>AA17&lt;((0.849999*Z17)/1)</formula>
    </cfRule>
    <cfRule type="expression" dxfId="327" priority="288">
      <formula>AA17&gt;((0.849999*Z17)/1)</formula>
    </cfRule>
  </conditionalFormatting>
  <conditionalFormatting sqref="AG17">
    <cfRule type="expression" dxfId="326" priority="283">
      <formula>AE17&gt;((0.999*AD17)/1)</formula>
    </cfRule>
    <cfRule type="expression" dxfId="325" priority="284">
      <formula>AE17&lt;((0.849999*AD17)/1)</formula>
    </cfRule>
    <cfRule type="expression" dxfId="324" priority="285">
      <formula>AE17&gt;((0.849999*AD17)/1)</formula>
    </cfRule>
  </conditionalFormatting>
  <conditionalFormatting sqref="AK17">
    <cfRule type="expression" dxfId="323" priority="280">
      <formula>AI17&gt;((0.999*AH17)/1)</formula>
    </cfRule>
    <cfRule type="expression" dxfId="322" priority="281">
      <formula>AI17&lt;((0.849999*AH17)/1)</formula>
    </cfRule>
    <cfRule type="expression" dxfId="321" priority="282">
      <formula>AI17&gt;((0.849999*AH17)/1)</formula>
    </cfRule>
  </conditionalFormatting>
  <conditionalFormatting sqref="AO17">
    <cfRule type="expression" dxfId="320" priority="277">
      <formula>AM17&gt;((0.999*AL17)/1)</formula>
    </cfRule>
    <cfRule type="expression" dxfId="319" priority="278">
      <formula>AM17&lt;((0.849999*AL17)/1)</formula>
    </cfRule>
    <cfRule type="expression" dxfId="318" priority="279">
      <formula>AM17&gt;((0.849999*AL17)/1)</formula>
    </cfRule>
  </conditionalFormatting>
  <conditionalFormatting sqref="AS17">
    <cfRule type="expression" dxfId="317" priority="274">
      <formula>AQ17&gt;((0.999*AP17)/1)</formula>
    </cfRule>
    <cfRule type="expression" dxfId="316" priority="275">
      <formula>AQ17&lt;((0.849999*AP17)/1)</formula>
    </cfRule>
    <cfRule type="expression" dxfId="315" priority="276">
      <formula>AQ17&gt;((0.849999*AP17)/1)</formula>
    </cfRule>
  </conditionalFormatting>
  <conditionalFormatting sqref="AW17">
    <cfRule type="expression" dxfId="314" priority="271">
      <formula>AU17&gt;((0.999*AT17)/1)</formula>
    </cfRule>
    <cfRule type="expression" dxfId="313" priority="272">
      <formula>AU17&lt;((0.849999*AT17)/1)</formula>
    </cfRule>
    <cfRule type="expression" dxfId="312" priority="273">
      <formula>AU17&gt;((0.849999*AT17)/1)</formula>
    </cfRule>
  </conditionalFormatting>
  <conditionalFormatting sqref="BA17">
    <cfRule type="expression" dxfId="311" priority="268">
      <formula>AY17&gt;((0.999*AX17)/1)</formula>
    </cfRule>
    <cfRule type="expression" dxfId="310" priority="269">
      <formula>AY17&lt;((0.849999*AX17)/1)</formula>
    </cfRule>
    <cfRule type="expression" dxfId="309" priority="270">
      <formula>AY17&gt;((0.849999*AX17)/1)</formula>
    </cfRule>
  </conditionalFormatting>
  <conditionalFormatting sqref="BE17">
    <cfRule type="expression" dxfId="308" priority="265">
      <formula>BC17&gt;((0.999*BB17)/1)</formula>
    </cfRule>
    <cfRule type="expression" dxfId="307" priority="266">
      <formula>BC17&lt;((0.849999*BB17)/1)</formula>
    </cfRule>
    <cfRule type="expression" dxfId="306" priority="267">
      <formula>BC17&gt;((0.849999*BB17)/1)</formula>
    </cfRule>
  </conditionalFormatting>
  <conditionalFormatting sqref="BI17">
    <cfRule type="expression" dxfId="305" priority="262">
      <formula>BG17&gt;((0.999*BF17)/1)</formula>
    </cfRule>
    <cfRule type="expression" dxfId="304" priority="263">
      <formula>BG17&lt;((0.849999*BF17)/1)</formula>
    </cfRule>
    <cfRule type="expression" dxfId="303" priority="264">
      <formula>BG17&gt;((0.849999*BF17)/1)</formula>
    </cfRule>
  </conditionalFormatting>
  <conditionalFormatting sqref="BM17">
    <cfRule type="expression" dxfId="302" priority="259">
      <formula>BK17&gt;((0.999*BJ17)/1)</formula>
    </cfRule>
    <cfRule type="expression" dxfId="301" priority="260">
      <formula>BK17&lt;((0.849999*BJ17)/1)</formula>
    </cfRule>
    <cfRule type="expression" dxfId="300" priority="261">
      <formula>BK17&gt;((0.849999*BJ17)/1)</formula>
    </cfRule>
  </conditionalFormatting>
  <conditionalFormatting sqref="BQ17">
    <cfRule type="expression" dxfId="299" priority="256">
      <formula>BO17&gt;((0.999*BN17)/1)</formula>
    </cfRule>
    <cfRule type="expression" dxfId="298" priority="257">
      <formula>BO17&lt;((0.849999*BN17)/1)</formula>
    </cfRule>
    <cfRule type="expression" dxfId="297" priority="258">
      <formula>BO17&gt;((0.849999*BN17)/1)</formula>
    </cfRule>
  </conditionalFormatting>
  <conditionalFormatting sqref="BU17">
    <cfRule type="expression" dxfId="296" priority="253">
      <formula>BS17&gt;((0.999*BR17)/1)</formula>
    </cfRule>
    <cfRule type="expression" dxfId="295" priority="254">
      <formula>BS17&lt;((0.849999*BR17)/1)</formula>
    </cfRule>
    <cfRule type="expression" dxfId="294" priority="255">
      <formula>BS17&gt;((0.849999*BR17)/1)</formula>
    </cfRule>
  </conditionalFormatting>
  <conditionalFormatting sqref="AC18">
    <cfRule type="expression" dxfId="293" priority="250">
      <formula>AA18&gt;((0.999*Z18)/1)</formula>
    </cfRule>
    <cfRule type="expression" dxfId="292" priority="251">
      <formula>AA18&lt;((0.849999*Z18)/1)</formula>
    </cfRule>
    <cfRule type="expression" dxfId="291" priority="252">
      <formula>AA18&gt;((0.849999*Z18)/1)</formula>
    </cfRule>
  </conditionalFormatting>
  <conditionalFormatting sqref="AG18">
    <cfRule type="expression" dxfId="290" priority="247">
      <formula>AE18&gt;((0.999*AD18)/1)</formula>
    </cfRule>
    <cfRule type="expression" dxfId="289" priority="248">
      <formula>AE18&lt;((0.849999*AD18)/1)</formula>
    </cfRule>
    <cfRule type="expression" dxfId="288" priority="249">
      <formula>AE18&gt;((0.849999*AD18)/1)</formula>
    </cfRule>
  </conditionalFormatting>
  <conditionalFormatting sqref="AK18">
    <cfRule type="expression" dxfId="287" priority="244">
      <formula>AI18&gt;((0.999*AH18)/1)</formula>
    </cfRule>
    <cfRule type="expression" dxfId="286" priority="245">
      <formula>AI18&lt;((0.849999*AH18)/1)</formula>
    </cfRule>
    <cfRule type="expression" dxfId="285" priority="246">
      <formula>AI18&gt;((0.849999*AH18)/1)</formula>
    </cfRule>
  </conditionalFormatting>
  <conditionalFormatting sqref="AO18">
    <cfRule type="expression" dxfId="284" priority="241">
      <formula>AM18&gt;((0.999*AL18)/1)</formula>
    </cfRule>
    <cfRule type="expression" dxfId="283" priority="242">
      <formula>AM18&lt;((0.849999*AL18)/1)</formula>
    </cfRule>
    <cfRule type="expression" dxfId="282" priority="243">
      <formula>AM18&gt;((0.849999*AL18)/1)</formula>
    </cfRule>
  </conditionalFormatting>
  <conditionalFormatting sqref="AS18">
    <cfRule type="expression" dxfId="281" priority="238">
      <formula>AQ18&gt;((0.999*AP18)/1)</formula>
    </cfRule>
    <cfRule type="expression" dxfId="280" priority="239">
      <formula>AQ18&lt;((0.849999*AP18)/1)</formula>
    </cfRule>
    <cfRule type="expression" dxfId="279" priority="240">
      <formula>AQ18&gt;((0.849999*AP18)/1)</formula>
    </cfRule>
  </conditionalFormatting>
  <conditionalFormatting sqref="AW18">
    <cfRule type="expression" dxfId="278" priority="235">
      <formula>AU18&gt;((0.999*AT18)/1)</formula>
    </cfRule>
    <cfRule type="expression" dxfId="277" priority="236">
      <formula>AU18&lt;((0.849999*AT18)/1)</formula>
    </cfRule>
    <cfRule type="expression" dxfId="276" priority="237">
      <formula>AU18&gt;((0.849999*AT18)/1)</formula>
    </cfRule>
  </conditionalFormatting>
  <conditionalFormatting sqref="BA18">
    <cfRule type="expression" dxfId="275" priority="232">
      <formula>AY18&gt;((0.999*AX18)/1)</formula>
    </cfRule>
    <cfRule type="expression" dxfId="274" priority="233">
      <formula>AY18&lt;((0.849999*AX18)/1)</formula>
    </cfRule>
    <cfRule type="expression" dxfId="273" priority="234">
      <formula>AY18&gt;((0.849999*AX18)/1)</formula>
    </cfRule>
  </conditionalFormatting>
  <conditionalFormatting sqref="BE18">
    <cfRule type="expression" dxfId="272" priority="229">
      <formula>BC18&gt;((0.999*BB18)/1)</formula>
    </cfRule>
    <cfRule type="expression" dxfId="271" priority="230">
      <formula>BC18&lt;((0.849999*BB18)/1)</formula>
    </cfRule>
    <cfRule type="expression" dxfId="270" priority="231">
      <formula>BC18&gt;((0.849999*BB18)/1)</formula>
    </cfRule>
  </conditionalFormatting>
  <conditionalFormatting sqref="BI18">
    <cfRule type="expression" dxfId="269" priority="226">
      <formula>BG18&gt;((0.999*BF18)/1)</formula>
    </cfRule>
    <cfRule type="expression" dxfId="268" priority="227">
      <formula>BG18&lt;((0.849999*BF18)/1)</formula>
    </cfRule>
    <cfRule type="expression" dxfId="267" priority="228">
      <formula>BG18&gt;((0.849999*BF18)/1)</formula>
    </cfRule>
  </conditionalFormatting>
  <conditionalFormatting sqref="BM18">
    <cfRule type="expression" dxfId="266" priority="223">
      <formula>BK18&gt;((0.999*BJ18)/1)</formula>
    </cfRule>
    <cfRule type="expression" dxfId="265" priority="224">
      <formula>BK18&lt;((0.849999*BJ18)/1)</formula>
    </cfRule>
    <cfRule type="expression" dxfId="264" priority="225">
      <formula>BK18&gt;((0.849999*BJ18)/1)</formula>
    </cfRule>
  </conditionalFormatting>
  <conditionalFormatting sqref="BQ18">
    <cfRule type="expression" dxfId="263" priority="220">
      <formula>BO18&gt;((0.999*BN18)/1)</formula>
    </cfRule>
    <cfRule type="expression" dxfId="262" priority="221">
      <formula>BO18&lt;((0.849999*BN18)/1)</formula>
    </cfRule>
    <cfRule type="expression" dxfId="261" priority="222">
      <formula>BO18&gt;((0.849999*BN18)/1)</formula>
    </cfRule>
  </conditionalFormatting>
  <conditionalFormatting sqref="BU18">
    <cfRule type="expression" dxfId="260" priority="217">
      <formula>BS18&gt;((0.999*BR18)/1)</formula>
    </cfRule>
    <cfRule type="expression" dxfId="259" priority="218">
      <formula>BS18&lt;((0.849999*BR18)/1)</formula>
    </cfRule>
    <cfRule type="expression" dxfId="258" priority="219">
      <formula>BS18&gt;((0.849999*BR18)/1)</formula>
    </cfRule>
  </conditionalFormatting>
  <conditionalFormatting sqref="AC19">
    <cfRule type="expression" dxfId="257" priority="214">
      <formula>AA19&gt;((0.999*Z19)/1)</formula>
    </cfRule>
    <cfRule type="expression" dxfId="256" priority="215">
      <formula>AA19&lt;((0.849999*Z19)/1)</formula>
    </cfRule>
    <cfRule type="expression" dxfId="255" priority="216">
      <formula>AA19&gt;((0.849999*Z19)/1)</formula>
    </cfRule>
  </conditionalFormatting>
  <conditionalFormatting sqref="AG19">
    <cfRule type="expression" dxfId="254" priority="211">
      <formula>AE19&gt;((0.999*AD19)/1)</formula>
    </cfRule>
    <cfRule type="expression" dxfId="253" priority="212">
      <formula>AE19&lt;((0.849999*AD19)/1)</formula>
    </cfRule>
    <cfRule type="expression" dxfId="252" priority="213">
      <formula>AE19&gt;((0.849999*AD19)/1)</formula>
    </cfRule>
  </conditionalFormatting>
  <conditionalFormatting sqref="AK19">
    <cfRule type="expression" dxfId="251" priority="208">
      <formula>AI19&gt;((0.999*AH19)/1)</formula>
    </cfRule>
    <cfRule type="expression" dxfId="250" priority="209">
      <formula>AI19&lt;((0.849999*AH19)/1)</formula>
    </cfRule>
    <cfRule type="expression" dxfId="249" priority="210">
      <formula>AI19&gt;((0.849999*AH19)/1)</formula>
    </cfRule>
  </conditionalFormatting>
  <conditionalFormatting sqref="AO19">
    <cfRule type="expression" dxfId="248" priority="205">
      <formula>AM19&gt;((0.999*AL19)/1)</formula>
    </cfRule>
    <cfRule type="expression" dxfId="247" priority="206">
      <formula>AM19&lt;((0.849999*AL19)/1)</formula>
    </cfRule>
    <cfRule type="expression" dxfId="246" priority="207">
      <formula>AM19&gt;((0.849999*AL19)/1)</formula>
    </cfRule>
  </conditionalFormatting>
  <conditionalFormatting sqref="AS19">
    <cfRule type="expression" dxfId="245" priority="202">
      <formula>AQ19&gt;((0.999*AP19)/1)</formula>
    </cfRule>
    <cfRule type="expression" dxfId="244" priority="203">
      <formula>AQ19&lt;((0.849999*AP19)/1)</formula>
    </cfRule>
    <cfRule type="expression" dxfId="243" priority="204">
      <formula>AQ19&gt;((0.849999*AP19)/1)</formula>
    </cfRule>
  </conditionalFormatting>
  <conditionalFormatting sqref="AW19">
    <cfRule type="expression" dxfId="242" priority="199">
      <formula>AU19&gt;((0.999*AT19)/1)</formula>
    </cfRule>
    <cfRule type="expression" dxfId="241" priority="200">
      <formula>AU19&lt;((0.849999*AT19)/1)</formula>
    </cfRule>
    <cfRule type="expression" dxfId="240" priority="201">
      <formula>AU19&gt;((0.849999*AT19)/1)</formula>
    </cfRule>
  </conditionalFormatting>
  <conditionalFormatting sqref="BA19">
    <cfRule type="expression" dxfId="239" priority="196">
      <formula>AY19&gt;((0.999*AX19)/1)</formula>
    </cfRule>
    <cfRule type="expression" dxfId="238" priority="197">
      <formula>AY19&lt;((0.849999*AX19)/1)</formula>
    </cfRule>
    <cfRule type="expression" dxfId="237" priority="198">
      <formula>AY19&gt;((0.849999*AX19)/1)</formula>
    </cfRule>
  </conditionalFormatting>
  <conditionalFormatting sqref="BE19">
    <cfRule type="expression" dxfId="236" priority="193">
      <formula>BC19&gt;((0.999*BB19)/1)</formula>
    </cfRule>
    <cfRule type="expression" dxfId="235" priority="194">
      <formula>BC19&lt;((0.849999*BB19)/1)</formula>
    </cfRule>
    <cfRule type="expression" dxfId="234" priority="195">
      <formula>BC19&gt;((0.849999*BB19)/1)</formula>
    </cfRule>
  </conditionalFormatting>
  <conditionalFormatting sqref="BI19">
    <cfRule type="expression" dxfId="233" priority="190">
      <formula>BG19&gt;((0.999*BF19)/1)</formula>
    </cfRule>
    <cfRule type="expression" dxfId="232" priority="191">
      <formula>BG19&lt;((0.849999*BF19)/1)</formula>
    </cfRule>
    <cfRule type="expression" dxfId="231" priority="192">
      <formula>BG19&gt;((0.849999*BF19)/1)</formula>
    </cfRule>
  </conditionalFormatting>
  <conditionalFormatting sqref="BM19">
    <cfRule type="expression" dxfId="230" priority="187">
      <formula>BK19&gt;((0.999*BJ19)/1)</formula>
    </cfRule>
    <cfRule type="expression" dxfId="229" priority="188">
      <formula>BK19&lt;((0.849999*BJ19)/1)</formula>
    </cfRule>
    <cfRule type="expression" dxfId="228" priority="189">
      <formula>BK19&gt;((0.849999*BJ19)/1)</formula>
    </cfRule>
  </conditionalFormatting>
  <conditionalFormatting sqref="BQ19">
    <cfRule type="expression" dxfId="227" priority="184">
      <formula>BO19&gt;((0.999*BN19)/1)</formula>
    </cfRule>
    <cfRule type="expression" dxfId="226" priority="185">
      <formula>BO19&lt;((0.849999*BN19)/1)</formula>
    </cfRule>
    <cfRule type="expression" dxfId="225" priority="186">
      <formula>BO19&gt;((0.849999*BN19)/1)</formula>
    </cfRule>
  </conditionalFormatting>
  <conditionalFormatting sqref="BU19">
    <cfRule type="expression" dxfId="224" priority="181">
      <formula>BS19&gt;((0.999*BR19)/1)</formula>
    </cfRule>
    <cfRule type="expression" dxfId="223" priority="182">
      <formula>BS19&lt;((0.849999*BR19)/1)</formula>
    </cfRule>
    <cfRule type="expression" dxfId="222" priority="183">
      <formula>BS19&gt;((0.849999*BR19)/1)</formula>
    </cfRule>
  </conditionalFormatting>
  <conditionalFormatting sqref="AC20">
    <cfRule type="expression" dxfId="221" priority="178">
      <formula>AA20&gt;((0.999*Z20)/1)</formula>
    </cfRule>
    <cfRule type="expression" dxfId="220" priority="179">
      <formula>AA20&lt;((0.849999*Z20)/1)</formula>
    </cfRule>
    <cfRule type="expression" dxfId="219" priority="180">
      <formula>AA20&gt;((0.849999*Z20)/1)</formula>
    </cfRule>
  </conditionalFormatting>
  <conditionalFormatting sqref="AG20">
    <cfRule type="expression" dxfId="218" priority="175">
      <formula>AE20&gt;((0.999*AD20)/1)</formula>
    </cfRule>
    <cfRule type="expression" dxfId="217" priority="176">
      <formula>AE20&lt;((0.849999*AD20)/1)</formula>
    </cfRule>
    <cfRule type="expression" dxfId="216" priority="177">
      <formula>AE20&gt;((0.849999*AD20)/1)</formula>
    </cfRule>
  </conditionalFormatting>
  <conditionalFormatting sqref="AK20">
    <cfRule type="expression" dxfId="215" priority="172">
      <formula>AI20&gt;((0.999*AH20)/1)</formula>
    </cfRule>
    <cfRule type="expression" dxfId="214" priority="173">
      <formula>AI20&lt;((0.849999*AH20)/1)</formula>
    </cfRule>
    <cfRule type="expression" dxfId="213" priority="174">
      <formula>AI20&gt;((0.849999*AH20)/1)</formula>
    </cfRule>
  </conditionalFormatting>
  <conditionalFormatting sqref="AO20">
    <cfRule type="expression" dxfId="212" priority="169">
      <formula>AM20&gt;((0.999*AL20)/1)</formula>
    </cfRule>
    <cfRule type="expression" dxfId="211" priority="170">
      <formula>AM20&lt;((0.849999*AL20)/1)</formula>
    </cfRule>
    <cfRule type="expression" dxfId="210" priority="171">
      <formula>AM20&gt;((0.849999*AL20)/1)</formula>
    </cfRule>
  </conditionalFormatting>
  <conditionalFormatting sqref="AS20">
    <cfRule type="expression" dxfId="209" priority="166">
      <formula>AQ20&gt;((0.999*AP20)/1)</formula>
    </cfRule>
    <cfRule type="expression" dxfId="208" priority="167">
      <formula>AQ20&lt;((0.849999*AP20)/1)</formula>
    </cfRule>
    <cfRule type="expression" dxfId="207" priority="168">
      <formula>AQ20&gt;((0.849999*AP20)/1)</formula>
    </cfRule>
  </conditionalFormatting>
  <conditionalFormatting sqref="AW20">
    <cfRule type="expression" dxfId="206" priority="163">
      <formula>AU20&gt;((0.999*AT20)/1)</formula>
    </cfRule>
    <cfRule type="expression" dxfId="205" priority="164">
      <formula>AU20&lt;((0.849999*AT20)/1)</formula>
    </cfRule>
    <cfRule type="expression" dxfId="204" priority="165">
      <formula>AU20&gt;((0.849999*AT20)/1)</formula>
    </cfRule>
  </conditionalFormatting>
  <conditionalFormatting sqref="BA20">
    <cfRule type="expression" dxfId="203" priority="160">
      <formula>AY20&gt;((0.999*AX20)/1)</formula>
    </cfRule>
    <cfRule type="expression" dxfId="202" priority="161">
      <formula>AY20&lt;((0.849999*AX20)/1)</formula>
    </cfRule>
    <cfRule type="expression" dxfId="201" priority="162">
      <formula>AY20&gt;((0.849999*AX20)/1)</formula>
    </cfRule>
  </conditionalFormatting>
  <conditionalFormatting sqref="BE20">
    <cfRule type="expression" dxfId="200" priority="157">
      <formula>BC20&gt;((0.999*BB20)/1)</formula>
    </cfRule>
    <cfRule type="expression" dxfId="199" priority="158">
      <formula>BC20&lt;((0.849999*BB20)/1)</formula>
    </cfRule>
    <cfRule type="expression" dxfId="198" priority="159">
      <formula>BC20&gt;((0.849999*BB20)/1)</formula>
    </cfRule>
  </conditionalFormatting>
  <conditionalFormatting sqref="BI20">
    <cfRule type="expression" dxfId="197" priority="154">
      <formula>BG20&gt;((0.999*BF20)/1)</formula>
    </cfRule>
    <cfRule type="expression" dxfId="196" priority="155">
      <formula>BG20&lt;((0.849999*BF20)/1)</formula>
    </cfRule>
    <cfRule type="expression" dxfId="195" priority="156">
      <formula>BG20&gt;((0.849999*BF20)/1)</formula>
    </cfRule>
  </conditionalFormatting>
  <conditionalFormatting sqref="BM20">
    <cfRule type="expression" dxfId="194" priority="151">
      <formula>BK20&gt;((0.999*BJ20)/1)</formula>
    </cfRule>
    <cfRule type="expression" dxfId="193" priority="152">
      <formula>BK20&lt;((0.849999*BJ20)/1)</formula>
    </cfRule>
    <cfRule type="expression" dxfId="192" priority="153">
      <formula>BK20&gt;((0.849999*BJ20)/1)</formula>
    </cfRule>
  </conditionalFormatting>
  <conditionalFormatting sqref="BQ20">
    <cfRule type="expression" dxfId="191" priority="148">
      <formula>BO20&gt;((0.999*BN20)/1)</formula>
    </cfRule>
    <cfRule type="expression" dxfId="190" priority="149">
      <formula>BO20&lt;((0.849999*BN20)/1)</formula>
    </cfRule>
    <cfRule type="expression" dxfId="189" priority="150">
      <formula>BO20&gt;((0.849999*BN20)/1)</formula>
    </cfRule>
  </conditionalFormatting>
  <conditionalFormatting sqref="BU20">
    <cfRule type="expression" dxfId="188" priority="145">
      <formula>BS20&gt;((0.999*BR20)/1)</formula>
    </cfRule>
    <cfRule type="expression" dxfId="187" priority="146">
      <formula>BS20&lt;((0.849999*BR20)/1)</formula>
    </cfRule>
    <cfRule type="expression" dxfId="186" priority="147">
      <formula>BS20&gt;((0.849999*BR20)/1)</formula>
    </cfRule>
  </conditionalFormatting>
  <conditionalFormatting sqref="AC21">
    <cfRule type="expression" dxfId="185" priority="142">
      <formula>AA21&gt;((0.999*Z21)/1)</formula>
    </cfRule>
    <cfRule type="expression" dxfId="184" priority="143">
      <formula>AA21&lt;((0.849999*Z21)/1)</formula>
    </cfRule>
    <cfRule type="expression" dxfId="183" priority="144">
      <formula>AA21&gt;((0.849999*Z21)/1)</formula>
    </cfRule>
  </conditionalFormatting>
  <conditionalFormatting sqref="AG21">
    <cfRule type="expression" dxfId="182" priority="139">
      <formula>AE21&gt;((0.999*AD21)/1)</formula>
    </cfRule>
    <cfRule type="expression" dxfId="181" priority="140">
      <formula>AE21&lt;((0.849999*AD21)/1)</formula>
    </cfRule>
    <cfRule type="expression" dxfId="180" priority="141">
      <formula>AE21&gt;((0.849999*AD21)/1)</formula>
    </cfRule>
  </conditionalFormatting>
  <conditionalFormatting sqref="AK21">
    <cfRule type="expression" dxfId="179" priority="136">
      <formula>AI21&gt;((0.999*AH21)/1)</formula>
    </cfRule>
    <cfRule type="expression" dxfId="178" priority="137">
      <formula>AI21&lt;((0.849999*AH21)/1)</formula>
    </cfRule>
    <cfRule type="expression" dxfId="177" priority="138">
      <formula>AI21&gt;((0.849999*AH21)/1)</formula>
    </cfRule>
  </conditionalFormatting>
  <conditionalFormatting sqref="AO21">
    <cfRule type="expression" dxfId="176" priority="133">
      <formula>AM21&gt;((0.999*AL21)/1)</formula>
    </cfRule>
    <cfRule type="expression" dxfId="175" priority="134">
      <formula>AM21&lt;((0.849999*AL21)/1)</formula>
    </cfRule>
    <cfRule type="expression" dxfId="174" priority="135">
      <formula>AM21&gt;((0.849999*AL21)/1)</formula>
    </cfRule>
  </conditionalFormatting>
  <conditionalFormatting sqref="AS21">
    <cfRule type="expression" dxfId="173" priority="130">
      <formula>AQ21&gt;((0.999*AP21)/1)</formula>
    </cfRule>
    <cfRule type="expression" dxfId="172" priority="131">
      <formula>AQ21&lt;((0.849999*AP21)/1)</formula>
    </cfRule>
    <cfRule type="expression" dxfId="171" priority="132">
      <formula>AQ21&gt;((0.849999*AP21)/1)</formula>
    </cfRule>
  </conditionalFormatting>
  <conditionalFormatting sqref="AW21">
    <cfRule type="expression" dxfId="170" priority="127">
      <formula>AU21&gt;((0.999*AT21)/1)</formula>
    </cfRule>
    <cfRule type="expression" dxfId="169" priority="128">
      <formula>AU21&lt;((0.849999*AT21)/1)</formula>
    </cfRule>
    <cfRule type="expression" dxfId="168" priority="129">
      <formula>AU21&gt;((0.849999*AT21)/1)</formula>
    </cfRule>
  </conditionalFormatting>
  <conditionalFormatting sqref="BA21">
    <cfRule type="expression" dxfId="167" priority="124">
      <formula>AY21&gt;((0.999*AX21)/1)</formula>
    </cfRule>
    <cfRule type="expression" dxfId="166" priority="125">
      <formula>AY21&lt;((0.849999*AX21)/1)</formula>
    </cfRule>
    <cfRule type="expression" dxfId="165" priority="126">
      <formula>AY21&gt;((0.849999*AX21)/1)</formula>
    </cfRule>
  </conditionalFormatting>
  <conditionalFormatting sqref="BE21">
    <cfRule type="expression" dxfId="164" priority="121">
      <formula>BC21&gt;((0.999*BB21)/1)</formula>
    </cfRule>
    <cfRule type="expression" dxfId="163" priority="122">
      <formula>BC21&lt;((0.849999*BB21)/1)</formula>
    </cfRule>
    <cfRule type="expression" dxfId="162" priority="123">
      <formula>BC21&gt;((0.849999*BB21)/1)</formula>
    </cfRule>
  </conditionalFormatting>
  <conditionalFormatting sqref="BI21">
    <cfRule type="expression" dxfId="161" priority="118">
      <formula>BG21&gt;((0.999*BF21)/1)</formula>
    </cfRule>
    <cfRule type="expression" dxfId="160" priority="119">
      <formula>BG21&lt;((0.849999*BF21)/1)</formula>
    </cfRule>
    <cfRule type="expression" dxfId="159" priority="120">
      <formula>BG21&gt;((0.849999*BF21)/1)</formula>
    </cfRule>
  </conditionalFormatting>
  <conditionalFormatting sqref="BM21">
    <cfRule type="expression" dxfId="158" priority="115">
      <formula>BK21&gt;((0.999*BJ21)/1)</formula>
    </cfRule>
    <cfRule type="expression" dxfId="157" priority="116">
      <formula>BK21&lt;((0.849999*BJ21)/1)</formula>
    </cfRule>
    <cfRule type="expression" dxfId="156" priority="117">
      <formula>BK21&gt;((0.849999*BJ21)/1)</formula>
    </cfRule>
  </conditionalFormatting>
  <conditionalFormatting sqref="BQ21">
    <cfRule type="expression" dxfId="155" priority="112">
      <formula>BO21&gt;((0.999*BN21)/1)</formula>
    </cfRule>
    <cfRule type="expression" dxfId="154" priority="113">
      <formula>BO21&lt;((0.849999*BN21)/1)</formula>
    </cfRule>
    <cfRule type="expression" dxfId="153" priority="114">
      <formula>BO21&gt;((0.849999*BN21)/1)</formula>
    </cfRule>
  </conditionalFormatting>
  <conditionalFormatting sqref="BU21">
    <cfRule type="expression" dxfId="152" priority="109">
      <formula>BS21&gt;((0.999*BR21)/1)</formula>
    </cfRule>
    <cfRule type="expression" dxfId="151" priority="110">
      <formula>BS21&lt;((0.849999*BR21)/1)</formula>
    </cfRule>
    <cfRule type="expression" dxfId="150" priority="111">
      <formula>BS21&gt;((0.849999*BR21)/1)</formula>
    </cfRule>
  </conditionalFormatting>
  <conditionalFormatting sqref="AC22">
    <cfRule type="expression" dxfId="149" priority="106">
      <formula>AA22&gt;((0.999*Z22)/1)</formula>
    </cfRule>
    <cfRule type="expression" dxfId="148" priority="107">
      <formula>AA22&lt;((0.849999*Z22)/1)</formula>
    </cfRule>
    <cfRule type="expression" dxfId="147" priority="108">
      <formula>AA22&gt;((0.849999*Z22)/1)</formula>
    </cfRule>
  </conditionalFormatting>
  <conditionalFormatting sqref="AG22">
    <cfRule type="expression" dxfId="146" priority="103">
      <formula>AE22&gt;((0.999*AD22)/1)</formula>
    </cfRule>
    <cfRule type="expression" dxfId="145" priority="104">
      <formula>AE22&lt;((0.849999*AD22)/1)</formula>
    </cfRule>
    <cfRule type="expression" dxfId="144" priority="105">
      <formula>AE22&gt;((0.849999*AD22)/1)</formula>
    </cfRule>
  </conditionalFormatting>
  <conditionalFormatting sqref="AK22">
    <cfRule type="expression" dxfId="143" priority="100">
      <formula>AI22&gt;((0.999*AH22)/1)</formula>
    </cfRule>
    <cfRule type="expression" dxfId="142" priority="101">
      <formula>AI22&lt;((0.849999*AH22)/1)</formula>
    </cfRule>
    <cfRule type="expression" dxfId="141" priority="102">
      <formula>AI22&gt;((0.849999*AH22)/1)</formula>
    </cfRule>
  </conditionalFormatting>
  <conditionalFormatting sqref="AO22">
    <cfRule type="expression" dxfId="140" priority="97">
      <formula>AM22&gt;((0.999*AL22)/1)</formula>
    </cfRule>
    <cfRule type="expression" dxfId="139" priority="98">
      <formula>AM22&lt;((0.849999*AL22)/1)</formula>
    </cfRule>
    <cfRule type="expression" dxfId="138" priority="99">
      <formula>AM22&gt;((0.849999*AL22)/1)</formula>
    </cfRule>
  </conditionalFormatting>
  <conditionalFormatting sqref="AS22">
    <cfRule type="expression" dxfId="137" priority="94">
      <formula>AQ22&gt;((0.999*AP22)/1)</formula>
    </cfRule>
    <cfRule type="expression" dxfId="136" priority="95">
      <formula>AQ22&lt;((0.849999*AP22)/1)</formula>
    </cfRule>
    <cfRule type="expression" dxfId="135" priority="96">
      <formula>AQ22&gt;((0.849999*AP22)/1)</formula>
    </cfRule>
  </conditionalFormatting>
  <conditionalFormatting sqref="AW22">
    <cfRule type="expression" dxfId="134" priority="91">
      <formula>AU22&gt;((0.999*AT22)/1)</formula>
    </cfRule>
    <cfRule type="expression" dxfId="133" priority="92">
      <formula>AU22&lt;((0.849999*AT22)/1)</formula>
    </cfRule>
    <cfRule type="expression" dxfId="132" priority="93">
      <formula>AU22&gt;((0.849999*AT22)/1)</formula>
    </cfRule>
  </conditionalFormatting>
  <conditionalFormatting sqref="BA22">
    <cfRule type="expression" dxfId="131" priority="88">
      <formula>AY22&gt;((0.999*AX22)/1)</formula>
    </cfRule>
    <cfRule type="expression" dxfId="130" priority="89">
      <formula>AY22&lt;((0.849999*AX22)/1)</formula>
    </cfRule>
    <cfRule type="expression" dxfId="129" priority="90">
      <formula>AY22&gt;((0.849999*AX22)/1)</formula>
    </cfRule>
  </conditionalFormatting>
  <conditionalFormatting sqref="BE22">
    <cfRule type="expression" dxfId="128" priority="85">
      <formula>BC22&gt;((0.999*BB22)/1)</formula>
    </cfRule>
    <cfRule type="expression" dxfId="127" priority="86">
      <formula>BC22&lt;((0.849999*BB22)/1)</formula>
    </cfRule>
    <cfRule type="expression" dxfId="126" priority="87">
      <formula>BC22&gt;((0.849999*BB22)/1)</formula>
    </cfRule>
  </conditionalFormatting>
  <conditionalFormatting sqref="BI22">
    <cfRule type="expression" dxfId="125" priority="82">
      <formula>BG22&gt;((0.999*BF22)/1)</formula>
    </cfRule>
    <cfRule type="expression" dxfId="124" priority="83">
      <formula>BG22&lt;((0.849999*BF22)/1)</formula>
    </cfRule>
    <cfRule type="expression" dxfId="123" priority="84">
      <formula>BG22&gt;((0.849999*BF22)/1)</formula>
    </cfRule>
  </conditionalFormatting>
  <conditionalFormatting sqref="BM22">
    <cfRule type="expression" dxfId="122" priority="79">
      <formula>BK22&gt;((0.999*BJ22)/1)</formula>
    </cfRule>
    <cfRule type="expression" dxfId="121" priority="80">
      <formula>BK22&lt;((0.849999*BJ22)/1)</formula>
    </cfRule>
    <cfRule type="expression" dxfId="120" priority="81">
      <formula>BK22&gt;((0.849999*BJ22)/1)</formula>
    </cfRule>
  </conditionalFormatting>
  <conditionalFormatting sqref="BQ22">
    <cfRule type="expression" dxfId="119" priority="76">
      <formula>BO22&gt;((0.999*BN22)/1)</formula>
    </cfRule>
    <cfRule type="expression" dxfId="118" priority="77">
      <formula>BO22&lt;((0.849999*BN22)/1)</formula>
    </cfRule>
    <cfRule type="expression" dxfId="117" priority="78">
      <formula>BO22&gt;((0.849999*BN22)/1)</formula>
    </cfRule>
  </conditionalFormatting>
  <conditionalFormatting sqref="BU22">
    <cfRule type="expression" dxfId="116" priority="73">
      <formula>BS22&gt;((0.999*BR22)/1)</formula>
    </cfRule>
    <cfRule type="expression" dxfId="115" priority="74">
      <formula>BS22&lt;((0.849999*BR22)/1)</formula>
    </cfRule>
    <cfRule type="expression" dxfId="114" priority="75">
      <formula>BS22&gt;((0.849999*BR22)/1)</formula>
    </cfRule>
  </conditionalFormatting>
  <conditionalFormatting sqref="AC23">
    <cfRule type="expression" dxfId="113" priority="70">
      <formula>AA23&gt;((0.999*Z23)/1)</formula>
    </cfRule>
    <cfRule type="expression" dxfId="112" priority="71">
      <formula>AA23&lt;((0.849999*Z23)/1)</formula>
    </cfRule>
    <cfRule type="expression" dxfId="111" priority="72">
      <formula>AA23&gt;((0.849999*Z23)/1)</formula>
    </cfRule>
  </conditionalFormatting>
  <conditionalFormatting sqref="AG23">
    <cfRule type="expression" dxfId="110" priority="67">
      <formula>AE23&gt;((0.999*AD23)/1)</formula>
    </cfRule>
    <cfRule type="expression" dxfId="109" priority="68">
      <formula>AE23&lt;((0.849999*AD23)/1)</formula>
    </cfRule>
    <cfRule type="expression" dxfId="108" priority="69">
      <formula>AE23&gt;((0.849999*AD23)/1)</formula>
    </cfRule>
  </conditionalFormatting>
  <conditionalFormatting sqref="AK23">
    <cfRule type="expression" dxfId="107" priority="64">
      <formula>AI23&gt;((0.999*AH23)/1)</formula>
    </cfRule>
    <cfRule type="expression" dxfId="106" priority="65">
      <formula>AI23&lt;((0.849999*AH23)/1)</formula>
    </cfRule>
    <cfRule type="expression" dxfId="105" priority="66">
      <formula>AI23&gt;((0.849999*AH23)/1)</formula>
    </cfRule>
  </conditionalFormatting>
  <conditionalFormatting sqref="AO23">
    <cfRule type="expression" dxfId="104" priority="61">
      <formula>AM23&gt;((0.999*AL23)/1)</formula>
    </cfRule>
    <cfRule type="expression" dxfId="103" priority="62">
      <formula>AM23&lt;((0.849999*AL23)/1)</formula>
    </cfRule>
    <cfRule type="expression" dxfId="102" priority="63">
      <formula>AM23&gt;((0.849999*AL23)/1)</formula>
    </cfRule>
  </conditionalFormatting>
  <conditionalFormatting sqref="AS23">
    <cfRule type="expression" dxfId="101" priority="58">
      <formula>AQ23&gt;((0.999*AP23)/1)</formula>
    </cfRule>
    <cfRule type="expression" dxfId="100" priority="59">
      <formula>AQ23&lt;((0.849999*AP23)/1)</formula>
    </cfRule>
    <cfRule type="expression" dxfId="99" priority="60">
      <formula>AQ23&gt;((0.849999*AP23)/1)</formula>
    </cfRule>
  </conditionalFormatting>
  <conditionalFormatting sqref="AW23">
    <cfRule type="expression" dxfId="98" priority="55">
      <formula>AU23&gt;((0.999*AT23)/1)</formula>
    </cfRule>
    <cfRule type="expression" dxfId="97" priority="56">
      <formula>AU23&lt;((0.849999*AT23)/1)</formula>
    </cfRule>
    <cfRule type="expression" dxfId="96" priority="57">
      <formula>AU23&gt;((0.849999*AT23)/1)</formula>
    </cfRule>
  </conditionalFormatting>
  <conditionalFormatting sqref="BA23">
    <cfRule type="expression" dxfId="95" priority="52">
      <formula>AY23&gt;((0.999*AX23)/1)</formula>
    </cfRule>
    <cfRule type="expression" dxfId="94" priority="53">
      <formula>AY23&lt;((0.849999*AX23)/1)</formula>
    </cfRule>
    <cfRule type="expression" dxfId="93" priority="54">
      <formula>AY23&gt;((0.849999*AX23)/1)</formula>
    </cfRule>
  </conditionalFormatting>
  <conditionalFormatting sqref="BE23">
    <cfRule type="expression" dxfId="92" priority="49">
      <formula>BC23&gt;((0.999*BB23)/1)</formula>
    </cfRule>
    <cfRule type="expression" dxfId="91" priority="50">
      <formula>BC23&lt;((0.849999*BB23)/1)</formula>
    </cfRule>
    <cfRule type="expression" dxfId="90" priority="51">
      <formula>BC23&gt;((0.849999*BB23)/1)</formula>
    </cfRule>
  </conditionalFormatting>
  <conditionalFormatting sqref="BI23">
    <cfRule type="expression" dxfId="89" priority="46">
      <formula>BG23&gt;((0.999*BF23)/1)</formula>
    </cfRule>
    <cfRule type="expression" dxfId="88" priority="47">
      <formula>BG23&lt;((0.849999*BF23)/1)</formula>
    </cfRule>
    <cfRule type="expression" dxfId="87" priority="48">
      <formula>BG23&gt;((0.849999*BF23)/1)</formula>
    </cfRule>
  </conditionalFormatting>
  <conditionalFormatting sqref="BM23">
    <cfRule type="expression" dxfId="86" priority="43">
      <formula>BK23&gt;((0.999*BJ23)/1)</formula>
    </cfRule>
    <cfRule type="expression" dxfId="85" priority="44">
      <formula>BK23&lt;((0.849999*BJ23)/1)</formula>
    </cfRule>
    <cfRule type="expression" dxfId="84" priority="45">
      <formula>BK23&gt;((0.849999*BJ23)/1)</formula>
    </cfRule>
  </conditionalFormatting>
  <conditionalFormatting sqref="BQ23">
    <cfRule type="expression" dxfId="83" priority="40">
      <formula>BO23&gt;((0.999*BN23)/1)</formula>
    </cfRule>
    <cfRule type="expression" dxfId="82" priority="41">
      <formula>BO23&lt;((0.849999*BN23)/1)</formula>
    </cfRule>
    <cfRule type="expression" dxfId="81" priority="42">
      <formula>BO23&gt;((0.849999*BN23)/1)</formula>
    </cfRule>
  </conditionalFormatting>
  <conditionalFormatting sqref="BU23">
    <cfRule type="expression" dxfId="80" priority="37">
      <formula>BS23&gt;((0.999*BR23)/1)</formula>
    </cfRule>
    <cfRule type="expression" dxfId="79" priority="38">
      <formula>BS23&lt;((0.849999*BR23)/1)</formula>
    </cfRule>
    <cfRule type="expression" dxfId="78" priority="39">
      <formula>BS23&gt;((0.849999*BR23)/1)</formula>
    </cfRule>
  </conditionalFormatting>
  <conditionalFormatting sqref="AC24">
    <cfRule type="expression" dxfId="77" priority="34">
      <formula>AA24&gt;((0.999*Z24)/1)</formula>
    </cfRule>
    <cfRule type="expression" dxfId="76" priority="35">
      <formula>AA24&lt;((0.849999*Z24)/1)</formula>
    </cfRule>
    <cfRule type="expression" dxfId="75" priority="36">
      <formula>AA24&gt;((0.849999*Z24)/1)</formula>
    </cfRule>
  </conditionalFormatting>
  <conditionalFormatting sqref="AG24">
    <cfRule type="expression" dxfId="74" priority="31">
      <formula>AE24&gt;((0.999*AD24)/1)</formula>
    </cfRule>
    <cfRule type="expression" dxfId="73" priority="32">
      <formula>AE24&lt;((0.849999*AD24)/1)</formula>
    </cfRule>
    <cfRule type="expression" dxfId="72" priority="33">
      <formula>AE24&gt;((0.849999*AD24)/1)</formula>
    </cfRule>
  </conditionalFormatting>
  <conditionalFormatting sqref="AK24">
    <cfRule type="expression" dxfId="71" priority="28">
      <formula>AI24&gt;((0.999*AH24)/1)</formula>
    </cfRule>
    <cfRule type="expression" dxfId="70" priority="29">
      <formula>AI24&lt;((0.849999*AH24)/1)</formula>
    </cfRule>
    <cfRule type="expression" dxfId="69" priority="30">
      <formula>AI24&gt;((0.849999*AH24)/1)</formula>
    </cfRule>
  </conditionalFormatting>
  <conditionalFormatting sqref="AO24">
    <cfRule type="expression" dxfId="68" priority="25">
      <formula>AM24&gt;((0.999*AL24)/1)</formula>
    </cfRule>
    <cfRule type="expression" dxfId="67" priority="26">
      <formula>AM24&lt;((0.849999*AL24)/1)</formula>
    </cfRule>
    <cfRule type="expression" dxfId="66" priority="27">
      <formula>AM24&gt;((0.849999*AL24)/1)</formula>
    </cfRule>
  </conditionalFormatting>
  <conditionalFormatting sqref="AS24">
    <cfRule type="expression" dxfId="65" priority="22">
      <formula>AQ24&gt;((0.999*AP24)/1)</formula>
    </cfRule>
    <cfRule type="expression" dxfId="64" priority="23">
      <formula>AQ24&lt;((0.849999*AP24)/1)</formula>
    </cfRule>
    <cfRule type="expression" dxfId="63" priority="24">
      <formula>AQ24&gt;((0.849999*AP24)/1)</formula>
    </cfRule>
  </conditionalFormatting>
  <conditionalFormatting sqref="AW24">
    <cfRule type="expression" dxfId="62" priority="19">
      <formula>AU24&gt;((0.999*AT24)/1)</formula>
    </cfRule>
    <cfRule type="expression" dxfId="61" priority="20">
      <formula>AU24&lt;((0.849999*AT24)/1)</formula>
    </cfRule>
    <cfRule type="expression" dxfId="60" priority="21">
      <formula>AU24&gt;((0.849999*AT24)/1)</formula>
    </cfRule>
  </conditionalFormatting>
  <conditionalFormatting sqref="BA24">
    <cfRule type="expression" dxfId="59" priority="16">
      <formula>AY24&gt;((0.999*AX24)/1)</formula>
    </cfRule>
    <cfRule type="expression" dxfId="58" priority="17">
      <formula>AY24&lt;((0.849999*AX24)/1)</formula>
    </cfRule>
    <cfRule type="expression" dxfId="57" priority="18">
      <formula>AY24&gt;((0.849999*AX24)/1)</formula>
    </cfRule>
  </conditionalFormatting>
  <conditionalFormatting sqref="BE24">
    <cfRule type="expression" dxfId="56" priority="13">
      <formula>BC24&gt;((0.999*BB24)/1)</formula>
    </cfRule>
    <cfRule type="expression" dxfId="55" priority="14">
      <formula>BC24&lt;((0.849999*BB24)/1)</formula>
    </cfRule>
    <cfRule type="expression" dxfId="54" priority="15">
      <formula>BC24&gt;((0.849999*BB24)/1)</formula>
    </cfRule>
  </conditionalFormatting>
  <conditionalFormatting sqref="BI24">
    <cfRule type="expression" dxfId="53" priority="10">
      <formula>BG24&gt;((0.999*BF24)/1)</formula>
    </cfRule>
    <cfRule type="expression" dxfId="52" priority="11">
      <formula>BG24&lt;((0.849999*BF24)/1)</formula>
    </cfRule>
    <cfRule type="expression" dxfId="51" priority="12">
      <formula>BG24&gt;((0.849999*BF24)/1)</formula>
    </cfRule>
  </conditionalFormatting>
  <conditionalFormatting sqref="BM24">
    <cfRule type="expression" dxfId="50" priority="7">
      <formula>BK24&gt;((0.999*BJ24)/1)</formula>
    </cfRule>
    <cfRule type="expression" dxfId="49" priority="8">
      <formula>BK24&lt;((0.849999*BJ24)/1)</formula>
    </cfRule>
    <cfRule type="expression" dxfId="48" priority="9">
      <formula>BK24&gt;((0.849999*BJ24)/1)</formula>
    </cfRule>
  </conditionalFormatting>
  <conditionalFormatting sqref="BQ24">
    <cfRule type="expression" dxfId="47" priority="4">
      <formula>BO24&gt;((0.999*BN24)/1)</formula>
    </cfRule>
    <cfRule type="expression" dxfId="46" priority="5">
      <formula>BO24&lt;((0.849999*BN24)/1)</formula>
    </cfRule>
    <cfRule type="expression" dxfId="45" priority="6">
      <formula>BO24&gt;((0.849999*BN24)/1)</formula>
    </cfRule>
  </conditionalFormatting>
  <conditionalFormatting sqref="BU24">
    <cfRule type="expression" dxfId="44" priority="1">
      <formula>BS24&gt;((0.999*BR24)/1)</formula>
    </cfRule>
    <cfRule type="expression" dxfId="43" priority="2">
      <formula>BS24&lt;((0.849999*BR24)/1)</formula>
    </cfRule>
    <cfRule type="expression" dxfId="42" priority="3">
      <formula>BS24&gt;((0.849999*BR24)/1)</formula>
    </cfRule>
  </conditionalFormatting>
  <pageMargins left="0.31496062992125984" right="0.31496062992125984" top="0.55118110236220474" bottom="0.55118110236220474" header="0.31496062992125984" footer="0.31496062992125984"/>
  <pageSetup paperSize="8" scale="44" fitToHeight="4" orientation="landscape"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2:F48"/>
  <sheetViews>
    <sheetView zoomScale="90" zoomScaleNormal="90" workbookViewId="0">
      <selection activeCell="B2" sqref="B2:F2"/>
    </sheetView>
  </sheetViews>
  <sheetFormatPr baseColWidth="10" defaultRowHeight="16.5" x14ac:dyDescent="0.3"/>
  <cols>
    <col min="1" max="1" width="11.42578125" style="396"/>
    <col min="2" max="2" width="61.28515625" style="168" customWidth="1"/>
    <col min="3" max="3" width="40.5703125" style="168" customWidth="1"/>
    <col min="4" max="4" width="16.5703125" style="168" customWidth="1"/>
    <col min="5" max="5" width="29.42578125" style="168" customWidth="1"/>
    <col min="6" max="6" width="29.85546875" style="168" customWidth="1"/>
    <col min="7" max="16384" width="11.42578125" style="168"/>
  </cols>
  <sheetData>
    <row r="2" spans="1:6" ht="30" customHeight="1" x14ac:dyDescent="0.3">
      <c r="B2" s="618" t="s">
        <v>1643</v>
      </c>
      <c r="C2" s="618"/>
      <c r="D2" s="618"/>
      <c r="E2" s="618"/>
      <c r="F2" s="618"/>
    </row>
    <row r="3" spans="1:6" ht="17.25" thickBot="1" x14ac:dyDescent="0.35"/>
    <row r="4" spans="1:6" ht="44.25" customHeight="1" thickBot="1" x14ac:dyDescent="0.35">
      <c r="B4" s="405" t="s">
        <v>990</v>
      </c>
      <c r="C4" s="406" t="s">
        <v>748</v>
      </c>
      <c r="D4" s="619" t="s">
        <v>991</v>
      </c>
      <c r="E4" s="620"/>
      <c r="F4" s="621"/>
    </row>
    <row r="5" spans="1:6" ht="29.25" thickBot="1" x14ac:dyDescent="0.35">
      <c r="B5" s="407" t="s">
        <v>12</v>
      </c>
      <c r="C5" s="408" t="s">
        <v>13</v>
      </c>
      <c r="D5" s="408" t="s">
        <v>14</v>
      </c>
      <c r="E5" s="408" t="s">
        <v>15</v>
      </c>
      <c r="F5" s="408" t="s">
        <v>992</v>
      </c>
    </row>
    <row r="6" spans="1:6" ht="40.5" customHeight="1" thickBot="1" x14ac:dyDescent="0.35">
      <c r="A6" s="396">
        <v>1</v>
      </c>
      <c r="B6" s="397"/>
      <c r="C6" s="409" t="s">
        <v>993</v>
      </c>
      <c r="D6" s="409" t="s">
        <v>36</v>
      </c>
      <c r="E6" s="409" t="s">
        <v>994</v>
      </c>
      <c r="F6" s="404" t="s">
        <v>995</v>
      </c>
    </row>
    <row r="7" spans="1:6" ht="36.75" customHeight="1" thickBot="1" x14ac:dyDescent="0.35">
      <c r="A7" s="396">
        <v>2</v>
      </c>
      <c r="B7" s="397"/>
      <c r="C7" s="409" t="s">
        <v>996</v>
      </c>
      <c r="D7" s="409" t="s">
        <v>36</v>
      </c>
      <c r="E7" s="409" t="s">
        <v>994</v>
      </c>
      <c r="F7" s="404" t="s">
        <v>995</v>
      </c>
    </row>
    <row r="8" spans="1:6" ht="66.75" thickBot="1" x14ac:dyDescent="0.35">
      <c r="A8" s="396">
        <v>3</v>
      </c>
      <c r="B8" s="397"/>
      <c r="C8" s="409" t="s">
        <v>997</v>
      </c>
      <c r="D8" s="409" t="s">
        <v>36</v>
      </c>
      <c r="E8" s="409" t="s">
        <v>994</v>
      </c>
      <c r="F8" s="404" t="s">
        <v>995</v>
      </c>
    </row>
    <row r="10" spans="1:6" ht="17.25" thickBot="1" x14ac:dyDescent="0.35"/>
    <row r="11" spans="1:6" ht="35.25" customHeight="1" thickBot="1" x14ac:dyDescent="0.35">
      <c r="B11" s="405" t="s">
        <v>797</v>
      </c>
      <c r="C11" s="406" t="s">
        <v>748</v>
      </c>
      <c r="D11" s="619" t="s">
        <v>998</v>
      </c>
      <c r="E11" s="620"/>
      <c r="F11" s="621"/>
    </row>
    <row r="12" spans="1:6" ht="29.25" thickBot="1" x14ac:dyDescent="0.35">
      <c r="B12" s="407" t="s">
        <v>12</v>
      </c>
      <c r="C12" s="408" t="s">
        <v>13</v>
      </c>
      <c r="D12" s="408" t="s">
        <v>14</v>
      </c>
      <c r="E12" s="408" t="s">
        <v>15</v>
      </c>
      <c r="F12" s="408" t="s">
        <v>992</v>
      </c>
    </row>
    <row r="13" spans="1:6" ht="66.75" thickBot="1" x14ac:dyDescent="0.35">
      <c r="A13" s="396">
        <v>4</v>
      </c>
      <c r="B13" s="398"/>
      <c r="C13" s="399" t="s">
        <v>999</v>
      </c>
      <c r="D13" s="399" t="s">
        <v>400</v>
      </c>
      <c r="E13" s="399" t="s">
        <v>994</v>
      </c>
      <c r="F13" s="400" t="s">
        <v>1000</v>
      </c>
    </row>
    <row r="14" spans="1:6" ht="66.75" thickBot="1" x14ac:dyDescent="0.35">
      <c r="A14" s="396">
        <v>5</v>
      </c>
      <c r="B14" s="401"/>
      <c r="C14" s="399" t="s">
        <v>1001</v>
      </c>
      <c r="D14" s="399" t="s">
        <v>400</v>
      </c>
      <c r="E14" s="399" t="s">
        <v>994</v>
      </c>
      <c r="F14" s="402">
        <v>0.9</v>
      </c>
    </row>
    <row r="15" spans="1:6" ht="33.75" thickBot="1" x14ac:dyDescent="0.35">
      <c r="A15" s="396">
        <v>6</v>
      </c>
      <c r="B15" s="398"/>
      <c r="C15" s="399" t="s">
        <v>1002</v>
      </c>
      <c r="D15" s="399" t="s">
        <v>400</v>
      </c>
      <c r="E15" s="399" t="s">
        <v>994</v>
      </c>
      <c r="F15" s="400" t="s">
        <v>995</v>
      </c>
    </row>
    <row r="16" spans="1:6" ht="33.75" thickBot="1" x14ac:dyDescent="0.35">
      <c r="A16" s="396">
        <v>7</v>
      </c>
      <c r="B16" s="398"/>
      <c r="C16" s="399" t="s">
        <v>1003</v>
      </c>
      <c r="D16" s="399" t="s">
        <v>36</v>
      </c>
      <c r="E16" s="399" t="s">
        <v>994</v>
      </c>
      <c r="F16" s="400" t="s">
        <v>1000</v>
      </c>
    </row>
    <row r="17" spans="1:6" ht="33.75" thickBot="1" x14ac:dyDescent="0.35">
      <c r="A17" s="396">
        <v>8</v>
      </c>
      <c r="B17" s="398"/>
      <c r="C17" s="399" t="s">
        <v>1004</v>
      </c>
      <c r="D17" s="399" t="s">
        <v>400</v>
      </c>
      <c r="E17" s="399" t="s">
        <v>994</v>
      </c>
      <c r="F17" s="400" t="s">
        <v>1005</v>
      </c>
    </row>
    <row r="18" spans="1:6" ht="33.75" thickBot="1" x14ac:dyDescent="0.35">
      <c r="A18" s="396">
        <v>9</v>
      </c>
      <c r="B18" s="398"/>
      <c r="C18" s="399" t="s">
        <v>1006</v>
      </c>
      <c r="D18" s="399" t="s">
        <v>36</v>
      </c>
      <c r="E18" s="399" t="s">
        <v>994</v>
      </c>
      <c r="F18" s="400" t="s">
        <v>1005</v>
      </c>
    </row>
    <row r="19" spans="1:6" ht="17.25" thickBot="1" x14ac:dyDescent="0.35">
      <c r="B19" s="403"/>
    </row>
    <row r="20" spans="1:6" ht="34.5" customHeight="1" thickBot="1" x14ac:dyDescent="0.35">
      <c r="B20" s="405" t="s">
        <v>798</v>
      </c>
      <c r="C20" s="406" t="s">
        <v>748</v>
      </c>
      <c r="D20" s="619" t="s">
        <v>1007</v>
      </c>
      <c r="E20" s="620"/>
      <c r="F20" s="621"/>
    </row>
    <row r="21" spans="1:6" ht="29.25" thickBot="1" x14ac:dyDescent="0.35">
      <c r="B21" s="407" t="s">
        <v>12</v>
      </c>
      <c r="C21" s="408" t="s">
        <v>13</v>
      </c>
      <c r="D21" s="408" t="s">
        <v>14</v>
      </c>
      <c r="E21" s="408" t="s">
        <v>15</v>
      </c>
      <c r="F21" s="408" t="s">
        <v>992</v>
      </c>
    </row>
    <row r="22" spans="1:6" ht="50.25" thickBot="1" x14ac:dyDescent="0.35">
      <c r="A22" s="396">
        <v>10</v>
      </c>
      <c r="B22" s="397"/>
      <c r="C22" s="409" t="s">
        <v>1008</v>
      </c>
      <c r="D22" s="409" t="s">
        <v>36</v>
      </c>
      <c r="E22" s="409" t="s">
        <v>994</v>
      </c>
      <c r="F22" s="409" t="s">
        <v>995</v>
      </c>
    </row>
    <row r="23" spans="1:6" ht="50.25" thickBot="1" x14ac:dyDescent="0.35">
      <c r="A23" s="396">
        <v>11</v>
      </c>
      <c r="B23" s="397"/>
      <c r="C23" s="409" t="s">
        <v>1009</v>
      </c>
      <c r="D23" s="409" t="s">
        <v>408</v>
      </c>
      <c r="E23" s="409" t="s">
        <v>994</v>
      </c>
      <c r="F23" s="409" t="s">
        <v>995</v>
      </c>
    </row>
    <row r="24" spans="1:6" ht="50.25" thickBot="1" x14ac:dyDescent="0.35">
      <c r="A24" s="396">
        <v>12</v>
      </c>
      <c r="B24" s="397"/>
      <c r="C24" s="409" t="s">
        <v>1010</v>
      </c>
      <c r="D24" s="409" t="s">
        <v>36</v>
      </c>
      <c r="E24" s="409" t="s">
        <v>994</v>
      </c>
      <c r="F24" s="409" t="s">
        <v>1005</v>
      </c>
    </row>
    <row r="25" spans="1:6" ht="66.75" thickBot="1" x14ac:dyDescent="0.35">
      <c r="A25" s="396">
        <v>13</v>
      </c>
      <c r="B25" s="397"/>
      <c r="C25" s="409" t="s">
        <v>1011</v>
      </c>
      <c r="D25" s="409" t="s">
        <v>36</v>
      </c>
      <c r="E25" s="409" t="s">
        <v>994</v>
      </c>
      <c r="F25" s="409" t="s">
        <v>995</v>
      </c>
    </row>
    <row r="26" spans="1:6" ht="99.75" thickBot="1" x14ac:dyDescent="0.35">
      <c r="A26" s="396">
        <v>14</v>
      </c>
      <c r="B26" s="397"/>
      <c r="C26" s="409" t="s">
        <v>1012</v>
      </c>
      <c r="D26" s="409" t="s">
        <v>36</v>
      </c>
      <c r="E26" s="409" t="s">
        <v>994</v>
      </c>
      <c r="F26" s="409" t="s">
        <v>995</v>
      </c>
    </row>
    <row r="27" spans="1:6" x14ac:dyDescent="0.3">
      <c r="B27" s="403"/>
    </row>
    <row r="28" spans="1:6" ht="17.25" thickBot="1" x14ac:dyDescent="0.35"/>
    <row r="29" spans="1:6" ht="51.75" customHeight="1" thickBot="1" x14ac:dyDescent="0.35">
      <c r="B29" s="405" t="s">
        <v>799</v>
      </c>
      <c r="C29" s="406" t="s">
        <v>748</v>
      </c>
      <c r="D29" s="619" t="s">
        <v>1013</v>
      </c>
      <c r="E29" s="620"/>
      <c r="F29" s="621"/>
    </row>
    <row r="30" spans="1:6" ht="29.25" thickBot="1" x14ac:dyDescent="0.35">
      <c r="B30" s="407" t="s">
        <v>12</v>
      </c>
      <c r="C30" s="408" t="s">
        <v>13</v>
      </c>
      <c r="D30" s="408" t="s">
        <v>14</v>
      </c>
      <c r="E30" s="408" t="s">
        <v>15</v>
      </c>
      <c r="F30" s="408" t="s">
        <v>992</v>
      </c>
    </row>
    <row r="31" spans="1:6" ht="66.75" thickBot="1" x14ac:dyDescent="0.35">
      <c r="A31" s="396">
        <v>15</v>
      </c>
      <c r="B31" s="397"/>
      <c r="C31" s="409" t="s">
        <v>1014</v>
      </c>
      <c r="D31" s="409" t="s">
        <v>400</v>
      </c>
      <c r="E31" s="409" t="s">
        <v>994</v>
      </c>
      <c r="F31" s="409" t="s">
        <v>995</v>
      </c>
    </row>
    <row r="32" spans="1:6" ht="83.25" thickBot="1" x14ac:dyDescent="0.35">
      <c r="A32" s="396">
        <v>16</v>
      </c>
      <c r="B32" s="397"/>
      <c r="C32" s="409" t="s">
        <v>1015</v>
      </c>
      <c r="D32" s="409" t="s">
        <v>400</v>
      </c>
      <c r="E32" s="409" t="s">
        <v>994</v>
      </c>
      <c r="F32" s="410">
        <v>0.7</v>
      </c>
    </row>
    <row r="33" spans="1:6" ht="83.25" thickBot="1" x14ac:dyDescent="0.35">
      <c r="A33" s="396">
        <v>17</v>
      </c>
      <c r="B33" s="397"/>
      <c r="C33" s="409" t="s">
        <v>1016</v>
      </c>
      <c r="D33" s="409" t="s">
        <v>400</v>
      </c>
      <c r="E33" s="409" t="s">
        <v>994</v>
      </c>
      <c r="F33" s="410">
        <v>0.14000000000000001</v>
      </c>
    </row>
    <row r="34" spans="1:6" ht="83.25" thickBot="1" x14ac:dyDescent="0.35">
      <c r="A34" s="396">
        <v>18</v>
      </c>
      <c r="B34" s="397"/>
      <c r="C34" s="409" t="s">
        <v>1017</v>
      </c>
      <c r="D34" s="409" t="s">
        <v>400</v>
      </c>
      <c r="E34" s="409" t="s">
        <v>994</v>
      </c>
      <c r="F34" s="410">
        <v>0.14000000000000001</v>
      </c>
    </row>
    <row r="35" spans="1:6" ht="17.25" thickBot="1" x14ac:dyDescent="0.35">
      <c r="B35" s="411"/>
    </row>
    <row r="36" spans="1:6" ht="42.75" customHeight="1" thickBot="1" x14ac:dyDescent="0.35">
      <c r="B36" s="405" t="s">
        <v>800</v>
      </c>
      <c r="C36" s="406" t="s">
        <v>748</v>
      </c>
      <c r="D36" s="619" t="s">
        <v>1018</v>
      </c>
      <c r="E36" s="620"/>
      <c r="F36" s="621"/>
    </row>
    <row r="37" spans="1:6" ht="29.25" thickBot="1" x14ac:dyDescent="0.35">
      <c r="B37" s="407" t="s">
        <v>12</v>
      </c>
      <c r="C37" s="408" t="s">
        <v>13</v>
      </c>
      <c r="D37" s="408" t="s">
        <v>14</v>
      </c>
      <c r="E37" s="408" t="s">
        <v>15</v>
      </c>
      <c r="F37" s="408" t="s">
        <v>992</v>
      </c>
    </row>
    <row r="38" spans="1:6" ht="15" customHeight="1" x14ac:dyDescent="0.3">
      <c r="B38" s="612"/>
      <c r="C38" s="612" t="s">
        <v>1014</v>
      </c>
      <c r="D38" s="612" t="s">
        <v>1019</v>
      </c>
      <c r="E38" s="612" t="s">
        <v>994</v>
      </c>
      <c r="F38" s="612" t="s">
        <v>1020</v>
      </c>
    </row>
    <row r="39" spans="1:6" ht="30.75" customHeight="1" thickBot="1" x14ac:dyDescent="0.35">
      <c r="A39" s="396">
        <v>19</v>
      </c>
      <c r="B39" s="613"/>
      <c r="C39" s="613"/>
      <c r="D39" s="613"/>
      <c r="E39" s="613"/>
      <c r="F39" s="613"/>
    </row>
    <row r="40" spans="1:6" ht="15" customHeight="1" x14ac:dyDescent="0.3">
      <c r="B40" s="614"/>
      <c r="C40" s="412" t="s">
        <v>1021</v>
      </c>
      <c r="D40" s="413" t="s">
        <v>1022</v>
      </c>
      <c r="E40" s="612" t="s">
        <v>994</v>
      </c>
      <c r="F40" s="612" t="s">
        <v>1023</v>
      </c>
    </row>
    <row r="41" spans="1:6" ht="116.25" thickBot="1" x14ac:dyDescent="0.35">
      <c r="A41" s="396">
        <v>20</v>
      </c>
      <c r="B41" s="616"/>
      <c r="C41" s="409" t="s">
        <v>1024</v>
      </c>
      <c r="D41" s="409" t="s">
        <v>1025</v>
      </c>
      <c r="E41" s="613"/>
      <c r="F41" s="613"/>
    </row>
    <row r="42" spans="1:6" ht="15" customHeight="1" x14ac:dyDescent="0.3">
      <c r="B42" s="614"/>
      <c r="C42" s="412" t="s">
        <v>1026</v>
      </c>
      <c r="D42" s="413" t="s">
        <v>1022</v>
      </c>
      <c r="E42" s="612" t="s">
        <v>994</v>
      </c>
      <c r="F42" s="612" t="s">
        <v>1027</v>
      </c>
    </row>
    <row r="43" spans="1:6" x14ac:dyDescent="0.3">
      <c r="B43" s="615"/>
      <c r="C43" s="412" t="s">
        <v>1028</v>
      </c>
      <c r="D43" s="413" t="s">
        <v>1025</v>
      </c>
      <c r="E43" s="617"/>
      <c r="F43" s="617"/>
    </row>
    <row r="44" spans="1:6" ht="116.25" thickBot="1" x14ac:dyDescent="0.35">
      <c r="A44" s="396">
        <v>21</v>
      </c>
      <c r="B44" s="616"/>
      <c r="C44" s="409" t="s">
        <v>1029</v>
      </c>
      <c r="D44" s="404"/>
      <c r="E44" s="613"/>
      <c r="F44" s="613"/>
    </row>
    <row r="45" spans="1:6" ht="15" customHeight="1" x14ac:dyDescent="0.3">
      <c r="B45" s="614"/>
      <c r="C45" s="612" t="s">
        <v>1030</v>
      </c>
      <c r="D45" s="413" t="s">
        <v>1022</v>
      </c>
      <c r="E45" s="612" t="s">
        <v>994</v>
      </c>
      <c r="F45" s="612" t="s">
        <v>1027</v>
      </c>
    </row>
    <row r="46" spans="1:6" ht="51" customHeight="1" thickBot="1" x14ac:dyDescent="0.35">
      <c r="A46" s="396">
        <v>22</v>
      </c>
      <c r="B46" s="616"/>
      <c r="C46" s="613"/>
      <c r="D46" s="409" t="s">
        <v>1031</v>
      </c>
      <c r="E46" s="613"/>
      <c r="F46" s="613"/>
    </row>
    <row r="47" spans="1:6" ht="24" customHeight="1" x14ac:dyDescent="0.3">
      <c r="B47" s="612"/>
      <c r="C47" s="412" t="s">
        <v>1032</v>
      </c>
      <c r="D47" s="612" t="s">
        <v>1033</v>
      </c>
      <c r="E47" s="612" t="s">
        <v>994</v>
      </c>
      <c r="F47" s="612" t="s">
        <v>1027</v>
      </c>
    </row>
    <row r="48" spans="1:6" ht="66.75" thickBot="1" x14ac:dyDescent="0.35">
      <c r="A48" s="396">
        <v>23</v>
      </c>
      <c r="B48" s="613"/>
      <c r="C48" s="409" t="s">
        <v>1034</v>
      </c>
      <c r="D48" s="613"/>
      <c r="E48" s="613"/>
      <c r="F48" s="613"/>
    </row>
  </sheetData>
  <mergeCells count="25">
    <mergeCell ref="B40:B41"/>
    <mergeCell ref="E40:E41"/>
    <mergeCell ref="F40:F41"/>
    <mergeCell ref="B2:F2"/>
    <mergeCell ref="D4:F4"/>
    <mergeCell ref="D11:F11"/>
    <mergeCell ref="D20:F20"/>
    <mergeCell ref="D29:F29"/>
    <mergeCell ref="D36:F36"/>
    <mergeCell ref="B38:B39"/>
    <mergeCell ref="C38:C39"/>
    <mergeCell ref="D38:D39"/>
    <mergeCell ref="E38:E39"/>
    <mergeCell ref="F38:F39"/>
    <mergeCell ref="B47:B48"/>
    <mergeCell ref="D47:D48"/>
    <mergeCell ref="E47:E48"/>
    <mergeCell ref="F47:F48"/>
    <mergeCell ref="B42:B44"/>
    <mergeCell ref="E42:E44"/>
    <mergeCell ref="F42:F44"/>
    <mergeCell ref="B45:B46"/>
    <mergeCell ref="C45:C46"/>
    <mergeCell ref="E45:E46"/>
    <mergeCell ref="F45:F46"/>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B2:P65"/>
  <sheetViews>
    <sheetView topLeftCell="D5" workbookViewId="0">
      <selection activeCell="E19" sqref="E19"/>
    </sheetView>
  </sheetViews>
  <sheetFormatPr baseColWidth="10" defaultRowHeight="15" x14ac:dyDescent="0.25"/>
  <cols>
    <col min="1" max="1" width="11.42578125" style="51"/>
    <col min="2" max="2" width="22.42578125" style="51" customWidth="1"/>
    <col min="3" max="3" width="28.28515625" style="51" customWidth="1"/>
    <col min="4" max="4" width="15.5703125" style="51" customWidth="1"/>
    <col min="5" max="5" width="13" style="51" customWidth="1"/>
    <col min="6" max="6" width="8.7109375" style="51" customWidth="1"/>
    <col min="7" max="7" width="5.42578125" style="51" customWidth="1"/>
    <col min="8" max="8" width="8.7109375" style="51" customWidth="1"/>
    <col min="9" max="9" width="4.140625" style="51" customWidth="1"/>
    <col min="10" max="10" width="3.140625" style="51" customWidth="1"/>
    <col min="11" max="11" width="6" style="51" customWidth="1"/>
    <col min="12" max="12" width="33.85546875" style="51" customWidth="1"/>
    <col min="13" max="13" width="11.5703125" style="51" bestFit="1" customWidth="1"/>
    <col min="14" max="14" width="12.42578125" style="51" customWidth="1"/>
    <col min="15" max="15" width="15.42578125" style="51" customWidth="1"/>
    <col min="16" max="16" width="12.85546875" style="51" customWidth="1"/>
    <col min="17" max="16384" width="11.42578125" style="51"/>
  </cols>
  <sheetData>
    <row r="2" spans="2:16" ht="15.75" thickBot="1" x14ac:dyDescent="0.3">
      <c r="B2" s="50"/>
      <c r="C2" s="50"/>
      <c r="D2" s="50"/>
      <c r="E2" s="50"/>
      <c r="F2" s="50"/>
      <c r="G2" s="50"/>
      <c r="H2" s="50"/>
      <c r="I2" s="50"/>
    </row>
    <row r="3" spans="2:16" ht="21.75" customHeight="1" thickBot="1" x14ac:dyDescent="0.3">
      <c r="B3" s="642" t="s">
        <v>934</v>
      </c>
      <c r="C3" s="643"/>
      <c r="D3" s="643"/>
      <c r="E3" s="643"/>
      <c r="F3" s="643"/>
      <c r="G3" s="643"/>
      <c r="H3" s="644"/>
      <c r="I3" s="50"/>
      <c r="K3" s="628" t="s">
        <v>974</v>
      </c>
      <c r="L3" s="629"/>
      <c r="M3" s="629"/>
      <c r="N3" s="629"/>
      <c r="O3" s="629"/>
      <c r="P3" s="630"/>
    </row>
    <row r="4" spans="2:16" ht="25.5" x14ac:dyDescent="0.25">
      <c r="B4" s="46" t="s">
        <v>859</v>
      </c>
      <c r="C4" s="47" t="s">
        <v>860</v>
      </c>
      <c r="D4" s="48" t="s">
        <v>987</v>
      </c>
      <c r="E4" s="48" t="s">
        <v>988</v>
      </c>
      <c r="F4" s="48" t="s">
        <v>935</v>
      </c>
      <c r="G4" s="48" t="s">
        <v>936</v>
      </c>
      <c r="H4" s="49" t="s">
        <v>989</v>
      </c>
      <c r="I4" s="50"/>
      <c r="K4" s="631" t="s">
        <v>975</v>
      </c>
      <c r="L4" s="632"/>
      <c r="M4" s="58" t="s">
        <v>943</v>
      </c>
      <c r="N4" s="58" t="s">
        <v>940</v>
      </c>
      <c r="O4" s="58" t="s">
        <v>976</v>
      </c>
      <c r="P4" s="58" t="s">
        <v>977</v>
      </c>
    </row>
    <row r="5" spans="2:16" ht="40.5" x14ac:dyDescent="0.25">
      <c r="B5" s="25" t="s">
        <v>937</v>
      </c>
      <c r="C5" s="26" t="s">
        <v>298</v>
      </c>
      <c r="D5" s="27">
        <v>13</v>
      </c>
      <c r="E5" s="27">
        <v>14</v>
      </c>
      <c r="F5" s="28">
        <v>14</v>
      </c>
      <c r="G5" s="29">
        <v>10</v>
      </c>
      <c r="H5" s="30">
        <v>4</v>
      </c>
      <c r="I5" s="50"/>
      <c r="K5" s="57">
        <v>1</v>
      </c>
      <c r="L5" s="56" t="s">
        <v>978</v>
      </c>
      <c r="M5" s="57">
        <v>0</v>
      </c>
      <c r="N5" s="57">
        <v>0</v>
      </c>
      <c r="O5" s="57">
        <v>0</v>
      </c>
      <c r="P5" s="57">
        <v>0</v>
      </c>
    </row>
    <row r="6" spans="2:16" ht="19.5" customHeight="1" thickBot="1" x14ac:dyDescent="0.3">
      <c r="B6" s="635" t="s">
        <v>938</v>
      </c>
      <c r="C6" s="636"/>
      <c r="D6" s="52">
        <v>13</v>
      </c>
      <c r="E6" s="52">
        <v>14</v>
      </c>
      <c r="F6" s="53">
        <v>14</v>
      </c>
      <c r="G6" s="54">
        <v>10</v>
      </c>
      <c r="H6" s="55">
        <v>4</v>
      </c>
      <c r="I6" s="50"/>
      <c r="K6" s="57">
        <v>2</v>
      </c>
      <c r="L6" s="56" t="s">
        <v>979</v>
      </c>
      <c r="M6" s="57">
        <v>1</v>
      </c>
      <c r="N6" s="57">
        <v>1</v>
      </c>
      <c r="O6" s="57">
        <v>13</v>
      </c>
      <c r="P6" s="57">
        <v>14</v>
      </c>
    </row>
    <row r="7" spans="2:16" ht="30.75" customHeight="1" thickBot="1" x14ac:dyDescent="0.3">
      <c r="B7" s="44"/>
      <c r="C7" s="44"/>
      <c r="D7" s="44"/>
      <c r="E7" s="44"/>
      <c r="F7" s="44"/>
      <c r="G7" s="44"/>
      <c r="H7" s="44"/>
      <c r="I7" s="50"/>
      <c r="K7" s="57">
        <v>3</v>
      </c>
      <c r="L7" s="56" t="s">
        <v>980</v>
      </c>
      <c r="M7" s="57">
        <v>1</v>
      </c>
      <c r="N7" s="57">
        <v>2</v>
      </c>
      <c r="O7" s="57">
        <v>8</v>
      </c>
      <c r="P7" s="57">
        <v>24</v>
      </c>
    </row>
    <row r="8" spans="2:16" ht="33" customHeight="1" thickBot="1" x14ac:dyDescent="0.3">
      <c r="B8" s="624" t="s">
        <v>939</v>
      </c>
      <c r="C8" s="625"/>
      <c r="D8" s="625"/>
      <c r="E8" s="625"/>
      <c r="F8" s="625"/>
      <c r="G8" s="625"/>
      <c r="H8" s="626"/>
      <c r="I8" s="50"/>
      <c r="K8" s="57">
        <v>4</v>
      </c>
      <c r="L8" s="56" t="s">
        <v>981</v>
      </c>
      <c r="M8" s="57">
        <v>2</v>
      </c>
      <c r="N8" s="57">
        <v>6</v>
      </c>
      <c r="O8" s="57">
        <v>13</v>
      </c>
      <c r="P8" s="57">
        <v>19</v>
      </c>
    </row>
    <row r="9" spans="2:16" ht="25.5" x14ac:dyDescent="0.25">
      <c r="B9" s="46" t="s">
        <v>859</v>
      </c>
      <c r="C9" s="47" t="s">
        <v>860</v>
      </c>
      <c r="D9" s="48" t="s">
        <v>987</v>
      </c>
      <c r="E9" s="48" t="s">
        <v>988</v>
      </c>
      <c r="F9" s="48" t="s">
        <v>935</v>
      </c>
      <c r="G9" s="48" t="s">
        <v>936</v>
      </c>
      <c r="H9" s="49" t="s">
        <v>989</v>
      </c>
      <c r="I9" s="50"/>
      <c r="K9" s="57">
        <v>5</v>
      </c>
      <c r="L9" s="56" t="s">
        <v>982</v>
      </c>
      <c r="M9" s="57">
        <v>3</v>
      </c>
      <c r="N9" s="57">
        <v>6</v>
      </c>
      <c r="O9" s="57">
        <v>20</v>
      </c>
      <c r="P9" s="57">
        <v>31</v>
      </c>
    </row>
    <row r="10" spans="2:16" ht="18" customHeight="1" x14ac:dyDescent="0.25">
      <c r="B10" s="627" t="s">
        <v>875</v>
      </c>
      <c r="C10" s="26" t="s">
        <v>876</v>
      </c>
      <c r="D10" s="27">
        <v>5</v>
      </c>
      <c r="E10" s="27">
        <v>7</v>
      </c>
      <c r="F10" s="28">
        <v>0</v>
      </c>
      <c r="G10" s="29">
        <v>5</v>
      </c>
      <c r="H10" s="30">
        <v>2</v>
      </c>
      <c r="I10" s="50"/>
      <c r="K10" s="57">
        <v>6</v>
      </c>
      <c r="L10" s="56" t="s">
        <v>983</v>
      </c>
      <c r="M10" s="57">
        <v>2</v>
      </c>
      <c r="N10" s="57">
        <v>2</v>
      </c>
      <c r="O10" s="57">
        <v>5</v>
      </c>
      <c r="P10" s="57">
        <v>5</v>
      </c>
    </row>
    <row r="11" spans="2:16" ht="27" x14ac:dyDescent="0.25">
      <c r="B11" s="627"/>
      <c r="C11" s="26" t="s">
        <v>941</v>
      </c>
      <c r="D11" s="27">
        <v>3</v>
      </c>
      <c r="E11" s="27">
        <v>17</v>
      </c>
      <c r="F11" s="28">
        <v>0</v>
      </c>
      <c r="G11" s="29">
        <v>2</v>
      </c>
      <c r="H11" s="30">
        <v>15</v>
      </c>
      <c r="I11" s="50"/>
      <c r="K11" s="57">
        <v>7</v>
      </c>
      <c r="L11" s="56" t="s">
        <v>984</v>
      </c>
      <c r="M11" s="57">
        <v>0</v>
      </c>
      <c r="N11" s="57">
        <v>0</v>
      </c>
      <c r="O11" s="57">
        <v>0</v>
      </c>
      <c r="P11" s="57">
        <v>0</v>
      </c>
    </row>
    <row r="12" spans="2:16" ht="27.75" thickBot="1" x14ac:dyDescent="0.3">
      <c r="B12" s="635" t="s">
        <v>938</v>
      </c>
      <c r="C12" s="636"/>
      <c r="D12" s="52">
        <v>8</v>
      </c>
      <c r="E12" s="52">
        <v>24</v>
      </c>
      <c r="F12" s="53">
        <v>0</v>
      </c>
      <c r="G12" s="54">
        <v>7</v>
      </c>
      <c r="H12" s="55">
        <v>17</v>
      </c>
      <c r="I12" s="50"/>
      <c r="K12" s="57">
        <v>8</v>
      </c>
      <c r="L12" s="56" t="s">
        <v>985</v>
      </c>
      <c r="M12" s="57">
        <v>2</v>
      </c>
      <c r="N12" s="57">
        <v>7</v>
      </c>
      <c r="O12" s="57">
        <v>38</v>
      </c>
      <c r="P12" s="57">
        <v>43</v>
      </c>
    </row>
    <row r="13" spans="2:16" ht="15.75" thickBot="1" x14ac:dyDescent="0.3">
      <c r="B13" s="50"/>
      <c r="C13" s="50"/>
      <c r="D13" s="50"/>
      <c r="E13" s="50"/>
      <c r="F13" s="50"/>
      <c r="G13" s="50"/>
      <c r="H13" s="50"/>
      <c r="I13" s="50"/>
      <c r="K13" s="57">
        <v>9</v>
      </c>
      <c r="L13" s="56" t="s">
        <v>986</v>
      </c>
      <c r="M13" s="57">
        <v>2</v>
      </c>
      <c r="N13" s="57">
        <v>4</v>
      </c>
      <c r="O13" s="57">
        <v>14</v>
      </c>
      <c r="P13" s="57">
        <v>16</v>
      </c>
    </row>
    <row r="14" spans="2:16" ht="20.25" customHeight="1" thickBot="1" x14ac:dyDescent="0.3">
      <c r="B14" s="624" t="s">
        <v>942</v>
      </c>
      <c r="C14" s="625"/>
      <c r="D14" s="625"/>
      <c r="E14" s="625"/>
      <c r="F14" s="625"/>
      <c r="G14" s="625"/>
      <c r="H14" s="626"/>
      <c r="I14" s="50"/>
      <c r="K14" s="633" t="s">
        <v>938</v>
      </c>
      <c r="L14" s="634"/>
      <c r="M14" s="59">
        <v>13</v>
      </c>
      <c r="N14" s="59">
        <v>28</v>
      </c>
      <c r="O14" s="59">
        <v>111</v>
      </c>
      <c r="P14" s="59">
        <v>152</v>
      </c>
    </row>
    <row r="15" spans="2:16" ht="25.5" x14ac:dyDescent="0.25">
      <c r="B15" s="46" t="s">
        <v>859</v>
      </c>
      <c r="C15" s="47" t="s">
        <v>860</v>
      </c>
      <c r="D15" s="48" t="s">
        <v>987</v>
      </c>
      <c r="E15" s="48" t="s">
        <v>988</v>
      </c>
      <c r="F15" s="48" t="s">
        <v>935</v>
      </c>
      <c r="G15" s="48" t="s">
        <v>936</v>
      </c>
      <c r="H15" s="49" t="s">
        <v>989</v>
      </c>
      <c r="I15" s="50"/>
    </row>
    <row r="16" spans="2:16" ht="30" customHeight="1" x14ac:dyDescent="0.25">
      <c r="B16" s="627" t="s">
        <v>944</v>
      </c>
      <c r="C16" s="31" t="s">
        <v>945</v>
      </c>
      <c r="D16" s="27">
        <v>2</v>
      </c>
      <c r="E16" s="27">
        <v>2</v>
      </c>
      <c r="F16" s="28">
        <v>0</v>
      </c>
      <c r="G16" s="29">
        <v>1</v>
      </c>
      <c r="H16" s="30">
        <v>1</v>
      </c>
      <c r="I16" s="50"/>
    </row>
    <row r="17" spans="2:9" ht="30.75" customHeight="1" x14ac:dyDescent="0.25">
      <c r="B17" s="627"/>
      <c r="C17" s="31" t="s">
        <v>946</v>
      </c>
      <c r="D17" s="27">
        <v>4</v>
      </c>
      <c r="E17" s="27">
        <v>4</v>
      </c>
      <c r="F17" s="28">
        <v>0</v>
      </c>
      <c r="G17" s="29">
        <v>3</v>
      </c>
      <c r="H17" s="30">
        <v>1</v>
      </c>
      <c r="I17" s="50"/>
    </row>
    <row r="18" spans="2:9" ht="27" x14ac:dyDescent="0.25">
      <c r="B18" s="627"/>
      <c r="C18" s="31" t="s">
        <v>947</v>
      </c>
      <c r="D18" s="27">
        <v>5</v>
      </c>
      <c r="E18" s="27">
        <v>8</v>
      </c>
      <c r="F18" s="28">
        <v>0</v>
      </c>
      <c r="G18" s="29">
        <v>5</v>
      </c>
      <c r="H18" s="30">
        <v>3</v>
      </c>
      <c r="I18" s="50"/>
    </row>
    <row r="19" spans="2:9" ht="21" customHeight="1" x14ac:dyDescent="0.25">
      <c r="B19" s="627" t="s">
        <v>167</v>
      </c>
      <c r="C19" s="31" t="s">
        <v>158</v>
      </c>
      <c r="D19" s="27">
        <v>2</v>
      </c>
      <c r="E19" s="27">
        <v>5</v>
      </c>
      <c r="F19" s="28">
        <v>5</v>
      </c>
      <c r="G19" s="29">
        <v>2</v>
      </c>
      <c r="H19" s="32">
        <v>3</v>
      </c>
      <c r="I19" s="50"/>
    </row>
    <row r="20" spans="2:9" ht="30.75" customHeight="1" x14ac:dyDescent="0.25">
      <c r="B20" s="627"/>
      <c r="C20" s="31" t="s">
        <v>948</v>
      </c>
      <c r="D20" s="27">
        <v>0</v>
      </c>
      <c r="E20" s="27">
        <v>0</v>
      </c>
      <c r="F20" s="28">
        <v>0</v>
      </c>
      <c r="G20" s="29">
        <v>0</v>
      </c>
      <c r="H20" s="30">
        <v>0</v>
      </c>
      <c r="I20" s="50"/>
    </row>
    <row r="21" spans="2:9" ht="27" x14ac:dyDescent="0.25">
      <c r="B21" s="627"/>
      <c r="C21" s="31" t="s">
        <v>949</v>
      </c>
      <c r="D21" s="27">
        <v>0</v>
      </c>
      <c r="E21" s="27">
        <v>0</v>
      </c>
      <c r="F21" s="28">
        <v>0</v>
      </c>
      <c r="G21" s="29">
        <v>0</v>
      </c>
      <c r="H21" s="30">
        <v>0</v>
      </c>
      <c r="I21" s="50"/>
    </row>
    <row r="22" spans="2:9" ht="15.75" thickBot="1" x14ac:dyDescent="0.3">
      <c r="B22" s="635" t="s">
        <v>938</v>
      </c>
      <c r="C22" s="636"/>
      <c r="D22" s="52">
        <f>SUM(D16:D21)</f>
        <v>13</v>
      </c>
      <c r="E22" s="52">
        <f>SUM(E16:E21)</f>
        <v>19</v>
      </c>
      <c r="F22" s="53">
        <f>SUM(F16:F21)</f>
        <v>5</v>
      </c>
      <c r="G22" s="54">
        <f>SUM(G16:G21)</f>
        <v>11</v>
      </c>
      <c r="H22" s="55">
        <f>SUM(H16:H21)</f>
        <v>8</v>
      </c>
      <c r="I22" s="50"/>
    </row>
    <row r="23" spans="2:9" ht="15.75" thickBot="1" x14ac:dyDescent="0.3">
      <c r="B23" s="50"/>
      <c r="C23" s="50"/>
      <c r="D23" s="50"/>
      <c r="E23" s="50"/>
      <c r="F23" s="50"/>
      <c r="G23" s="50"/>
      <c r="H23" s="50"/>
      <c r="I23" s="50"/>
    </row>
    <row r="24" spans="2:9" ht="25.5" customHeight="1" thickBot="1" x14ac:dyDescent="0.3">
      <c r="B24" s="624" t="s">
        <v>950</v>
      </c>
      <c r="C24" s="625"/>
      <c r="D24" s="625"/>
      <c r="E24" s="625"/>
      <c r="F24" s="625"/>
      <c r="G24" s="625"/>
      <c r="H24" s="626"/>
      <c r="I24" s="50"/>
    </row>
    <row r="25" spans="2:9" ht="25.5" x14ac:dyDescent="0.25">
      <c r="B25" s="46" t="s">
        <v>859</v>
      </c>
      <c r="C25" s="47" t="s">
        <v>860</v>
      </c>
      <c r="D25" s="48" t="s">
        <v>987</v>
      </c>
      <c r="E25" s="48" t="s">
        <v>988</v>
      </c>
      <c r="F25" s="48" t="s">
        <v>935</v>
      </c>
      <c r="G25" s="48" t="s">
        <v>936</v>
      </c>
      <c r="H25" s="49" t="s">
        <v>989</v>
      </c>
      <c r="I25" s="50"/>
    </row>
    <row r="26" spans="2:9" ht="27" x14ac:dyDescent="0.25">
      <c r="B26" s="627" t="s">
        <v>951</v>
      </c>
      <c r="C26" s="31" t="s">
        <v>952</v>
      </c>
      <c r="D26" s="27">
        <v>1</v>
      </c>
      <c r="E26" s="27">
        <v>1</v>
      </c>
      <c r="F26" s="28">
        <v>1</v>
      </c>
      <c r="G26" s="29">
        <v>1</v>
      </c>
      <c r="H26" s="30">
        <v>0</v>
      </c>
      <c r="I26" s="50"/>
    </row>
    <row r="27" spans="2:9" ht="27.75" customHeight="1" x14ac:dyDescent="0.25">
      <c r="B27" s="627"/>
      <c r="C27" s="31" t="s">
        <v>241</v>
      </c>
      <c r="D27" s="27">
        <v>2</v>
      </c>
      <c r="E27" s="27">
        <v>2</v>
      </c>
      <c r="F27" s="28">
        <v>2</v>
      </c>
      <c r="G27" s="29">
        <v>2</v>
      </c>
      <c r="H27" s="30">
        <v>0</v>
      </c>
      <c r="I27" s="50"/>
    </row>
    <row r="28" spans="2:9" ht="19.5" customHeight="1" x14ac:dyDescent="0.25">
      <c r="B28" s="25" t="s">
        <v>953</v>
      </c>
      <c r="C28" s="31" t="s">
        <v>250</v>
      </c>
      <c r="D28" s="27">
        <v>5</v>
      </c>
      <c r="E28" s="27">
        <v>7</v>
      </c>
      <c r="F28" s="28">
        <v>7</v>
      </c>
      <c r="G28" s="29">
        <v>6</v>
      </c>
      <c r="H28" s="30">
        <v>1</v>
      </c>
      <c r="I28" s="50"/>
    </row>
    <row r="29" spans="2:9" ht="27" x14ac:dyDescent="0.25">
      <c r="B29" s="639" t="s">
        <v>954</v>
      </c>
      <c r="C29" s="37" t="s">
        <v>293</v>
      </c>
      <c r="D29" s="38">
        <v>2</v>
      </c>
      <c r="E29" s="38">
        <v>4</v>
      </c>
      <c r="F29" s="39">
        <v>4</v>
      </c>
      <c r="G29" s="40">
        <v>4</v>
      </c>
      <c r="H29" s="41">
        <v>0</v>
      </c>
      <c r="I29" s="50"/>
    </row>
    <row r="30" spans="2:9" ht="27" x14ac:dyDescent="0.25">
      <c r="B30" s="640"/>
      <c r="C30" s="37" t="s">
        <v>331</v>
      </c>
      <c r="D30" s="38">
        <v>1</v>
      </c>
      <c r="E30" s="38">
        <v>1</v>
      </c>
      <c r="F30" s="39">
        <v>1</v>
      </c>
      <c r="G30" s="40">
        <v>0</v>
      </c>
      <c r="H30" s="41">
        <v>1</v>
      </c>
      <c r="I30" s="50"/>
    </row>
    <row r="31" spans="2:9" ht="27" x14ac:dyDescent="0.25">
      <c r="B31" s="640"/>
      <c r="C31" s="37" t="s">
        <v>273</v>
      </c>
      <c r="D31" s="38">
        <v>2</v>
      </c>
      <c r="E31" s="38">
        <v>2</v>
      </c>
      <c r="F31" s="39">
        <v>2</v>
      </c>
      <c r="G31" s="40">
        <v>2</v>
      </c>
      <c r="H31" s="41">
        <v>0</v>
      </c>
      <c r="I31" s="50"/>
    </row>
    <row r="32" spans="2:9" ht="27" x14ac:dyDescent="0.25">
      <c r="B32" s="640"/>
      <c r="C32" s="37" t="s">
        <v>288</v>
      </c>
      <c r="D32" s="38">
        <v>2</v>
      </c>
      <c r="E32" s="38">
        <v>2</v>
      </c>
      <c r="F32" s="39">
        <v>2</v>
      </c>
      <c r="G32" s="40">
        <v>2</v>
      </c>
      <c r="H32" s="41">
        <v>0</v>
      </c>
      <c r="I32" s="50"/>
    </row>
    <row r="33" spans="2:9" ht="20.25" customHeight="1" x14ac:dyDescent="0.25">
      <c r="B33" s="641"/>
      <c r="C33" s="37" t="s">
        <v>278</v>
      </c>
      <c r="D33" s="38">
        <v>5</v>
      </c>
      <c r="E33" s="38">
        <v>12</v>
      </c>
      <c r="F33" s="39">
        <v>12</v>
      </c>
      <c r="G33" s="40">
        <v>12</v>
      </c>
      <c r="H33" s="41">
        <v>0</v>
      </c>
      <c r="I33" s="50"/>
    </row>
    <row r="34" spans="2:9" ht="15.75" thickBot="1" x14ac:dyDescent="0.3">
      <c r="B34" s="635" t="s">
        <v>938</v>
      </c>
      <c r="C34" s="636"/>
      <c r="D34" s="52">
        <f>SUM(D26:D33)</f>
        <v>20</v>
      </c>
      <c r="E34" s="52">
        <f>SUM(E26:E33)</f>
        <v>31</v>
      </c>
      <c r="F34" s="53">
        <f>SUM(F26:F33)</f>
        <v>31</v>
      </c>
      <c r="G34" s="54">
        <f>SUM(G26:G33)</f>
        <v>29</v>
      </c>
      <c r="H34" s="55">
        <f>SUM(H26:H33)</f>
        <v>2</v>
      </c>
      <c r="I34" s="50"/>
    </row>
    <row r="35" spans="2:9" ht="15.75" thickBot="1" x14ac:dyDescent="0.3">
      <c r="B35" s="42"/>
      <c r="C35" s="42"/>
      <c r="D35" s="42"/>
      <c r="E35" s="42"/>
      <c r="F35" s="42"/>
      <c r="G35" s="43"/>
      <c r="H35" s="43"/>
      <c r="I35" s="50"/>
    </row>
    <row r="36" spans="2:9" ht="21.75" customHeight="1" thickBot="1" x14ac:dyDescent="0.3">
      <c r="B36" s="624" t="s">
        <v>955</v>
      </c>
      <c r="C36" s="637"/>
      <c r="D36" s="625"/>
      <c r="E36" s="625"/>
      <c r="F36" s="625"/>
      <c r="G36" s="625"/>
      <c r="H36" s="626"/>
      <c r="I36" s="50"/>
    </row>
    <row r="37" spans="2:9" ht="25.5" x14ac:dyDescent="0.25">
      <c r="B37" s="46" t="s">
        <v>859</v>
      </c>
      <c r="C37" s="47" t="s">
        <v>860</v>
      </c>
      <c r="D37" s="48" t="s">
        <v>987</v>
      </c>
      <c r="E37" s="48" t="s">
        <v>988</v>
      </c>
      <c r="F37" s="48" t="s">
        <v>935</v>
      </c>
      <c r="G37" s="48" t="s">
        <v>936</v>
      </c>
      <c r="H37" s="49" t="s">
        <v>989</v>
      </c>
      <c r="I37" s="50"/>
    </row>
    <row r="38" spans="2:9" ht="27" x14ac:dyDescent="0.25">
      <c r="B38" s="25" t="s">
        <v>956</v>
      </c>
      <c r="C38" s="26" t="s">
        <v>215</v>
      </c>
      <c r="D38" s="27">
        <v>3</v>
      </c>
      <c r="E38" s="27">
        <v>3</v>
      </c>
      <c r="F38" s="28">
        <v>0</v>
      </c>
      <c r="G38" s="29">
        <v>2</v>
      </c>
      <c r="H38" s="30">
        <v>1</v>
      </c>
      <c r="I38" s="50"/>
    </row>
    <row r="39" spans="2:9" ht="27" x14ac:dyDescent="0.25">
      <c r="B39" s="25" t="s">
        <v>957</v>
      </c>
      <c r="C39" s="31" t="s">
        <v>958</v>
      </c>
      <c r="D39" s="27">
        <v>2</v>
      </c>
      <c r="E39" s="27">
        <v>2</v>
      </c>
      <c r="F39" s="28">
        <v>2</v>
      </c>
      <c r="G39" s="29">
        <v>2</v>
      </c>
      <c r="H39" s="30">
        <v>0</v>
      </c>
      <c r="I39" s="50"/>
    </row>
    <row r="40" spans="2:9" ht="15.75" thickBot="1" x14ac:dyDescent="0.3">
      <c r="B40" s="635" t="s">
        <v>938</v>
      </c>
      <c r="C40" s="636"/>
      <c r="D40" s="52">
        <f>SUM(D38:D39)</f>
        <v>5</v>
      </c>
      <c r="E40" s="52">
        <f>SUM(E38:E39)</f>
        <v>5</v>
      </c>
      <c r="F40" s="53">
        <f>SUM(F38:F39)</f>
        <v>2</v>
      </c>
      <c r="G40" s="54">
        <f>SUM(G38:G39)</f>
        <v>4</v>
      </c>
      <c r="H40" s="55">
        <f>SUM(H38:H39)</f>
        <v>1</v>
      </c>
      <c r="I40" s="50"/>
    </row>
    <row r="41" spans="2:9" ht="15.75" thickBot="1" x14ac:dyDescent="0.3">
      <c r="B41" s="42"/>
      <c r="C41" s="42"/>
      <c r="D41" s="42"/>
      <c r="E41" s="42"/>
      <c r="F41" s="42"/>
      <c r="G41" s="45"/>
      <c r="H41" s="45"/>
      <c r="I41" s="50"/>
    </row>
    <row r="42" spans="2:9" ht="22.5" customHeight="1" thickBot="1" x14ac:dyDescent="0.3">
      <c r="B42" s="624" t="s">
        <v>959</v>
      </c>
      <c r="C42" s="625"/>
      <c r="D42" s="625"/>
      <c r="E42" s="625"/>
      <c r="F42" s="625"/>
      <c r="G42" s="625"/>
      <c r="H42" s="626"/>
      <c r="I42" s="50"/>
    </row>
    <row r="43" spans="2:9" ht="25.5" x14ac:dyDescent="0.25">
      <c r="B43" s="46" t="s">
        <v>859</v>
      </c>
      <c r="C43" s="47" t="s">
        <v>860</v>
      </c>
      <c r="D43" s="48" t="s">
        <v>987</v>
      </c>
      <c r="E43" s="48" t="s">
        <v>988</v>
      </c>
      <c r="F43" s="48" t="s">
        <v>935</v>
      </c>
      <c r="G43" s="48" t="s">
        <v>936</v>
      </c>
      <c r="H43" s="49" t="s">
        <v>989</v>
      </c>
      <c r="I43" s="50"/>
    </row>
    <row r="44" spans="2:9" ht="27" x14ac:dyDescent="0.25">
      <c r="B44" s="627" t="s">
        <v>960</v>
      </c>
      <c r="C44" s="31" t="s">
        <v>961</v>
      </c>
      <c r="D44" s="27">
        <v>1</v>
      </c>
      <c r="E44" s="27">
        <v>2</v>
      </c>
      <c r="F44" s="28">
        <v>2</v>
      </c>
      <c r="G44" s="29">
        <v>2</v>
      </c>
      <c r="H44" s="30">
        <v>0</v>
      </c>
      <c r="I44" s="50"/>
    </row>
    <row r="45" spans="2:9" ht="27" x14ac:dyDescent="0.25">
      <c r="B45" s="627"/>
      <c r="C45" s="31" t="s">
        <v>962</v>
      </c>
      <c r="D45" s="27">
        <v>7</v>
      </c>
      <c r="E45" s="27">
        <v>9</v>
      </c>
      <c r="F45" s="28">
        <v>9</v>
      </c>
      <c r="G45" s="29">
        <v>9</v>
      </c>
      <c r="H45" s="30">
        <v>0</v>
      </c>
      <c r="I45" s="50"/>
    </row>
    <row r="46" spans="2:9" ht="27" x14ac:dyDescent="0.25">
      <c r="B46" s="627"/>
      <c r="C46" s="31" t="s">
        <v>963</v>
      </c>
      <c r="D46" s="27">
        <v>4</v>
      </c>
      <c r="E46" s="27">
        <v>4</v>
      </c>
      <c r="F46" s="28">
        <v>4</v>
      </c>
      <c r="G46" s="29">
        <v>4</v>
      </c>
      <c r="H46" s="30">
        <v>0</v>
      </c>
      <c r="I46" s="50"/>
    </row>
    <row r="47" spans="2:9" ht="18" customHeight="1" x14ac:dyDescent="0.25">
      <c r="B47" s="627"/>
      <c r="C47" s="37" t="s">
        <v>964</v>
      </c>
      <c r="D47" s="38">
        <v>5</v>
      </c>
      <c r="E47" s="38">
        <v>6</v>
      </c>
      <c r="F47" s="39">
        <v>6</v>
      </c>
      <c r="G47" s="40">
        <v>6</v>
      </c>
      <c r="H47" s="41">
        <v>0</v>
      </c>
      <c r="I47" s="50"/>
    </row>
    <row r="48" spans="2:9" ht="20.25" customHeight="1" x14ac:dyDescent="0.25">
      <c r="B48" s="638" t="s">
        <v>965</v>
      </c>
      <c r="C48" s="37" t="s">
        <v>966</v>
      </c>
      <c r="D48" s="38">
        <v>13</v>
      </c>
      <c r="E48" s="38">
        <v>14</v>
      </c>
      <c r="F48" s="39">
        <v>14</v>
      </c>
      <c r="G48" s="40">
        <v>14</v>
      </c>
      <c r="H48" s="41">
        <v>0</v>
      </c>
      <c r="I48" s="50"/>
    </row>
    <row r="49" spans="2:9" ht="28.5" customHeight="1" x14ac:dyDescent="0.25">
      <c r="B49" s="638"/>
      <c r="C49" s="37" t="s">
        <v>967</v>
      </c>
      <c r="D49" s="38">
        <v>6</v>
      </c>
      <c r="E49" s="38">
        <v>6</v>
      </c>
      <c r="F49" s="39">
        <v>6</v>
      </c>
      <c r="G49" s="40">
        <v>5</v>
      </c>
      <c r="H49" s="41">
        <v>1</v>
      </c>
      <c r="I49" s="50"/>
    </row>
    <row r="50" spans="2:9" ht="27" x14ac:dyDescent="0.25">
      <c r="B50" s="638"/>
      <c r="C50" s="37" t="s">
        <v>968</v>
      </c>
      <c r="D50" s="38">
        <v>2</v>
      </c>
      <c r="E50" s="38">
        <v>2</v>
      </c>
      <c r="F50" s="39">
        <v>2</v>
      </c>
      <c r="G50" s="40">
        <v>2</v>
      </c>
      <c r="H50" s="41">
        <v>0</v>
      </c>
      <c r="I50" s="50"/>
    </row>
    <row r="51" spans="2:9" ht="15.75" thickBot="1" x14ac:dyDescent="0.3">
      <c r="B51" s="622" t="s">
        <v>938</v>
      </c>
      <c r="C51" s="623"/>
      <c r="D51" s="33">
        <f>SUM(D44:D50)</f>
        <v>38</v>
      </c>
      <c r="E51" s="33">
        <f>SUM(E44:E50)</f>
        <v>43</v>
      </c>
      <c r="F51" s="34">
        <f>SUM(F44:F50)</f>
        <v>43</v>
      </c>
      <c r="G51" s="35">
        <f>SUM(G44:G50)</f>
        <v>42</v>
      </c>
      <c r="H51" s="36">
        <f>SUM(H44:H50)</f>
        <v>1</v>
      </c>
      <c r="I51" s="50"/>
    </row>
    <row r="52" spans="2:9" x14ac:dyDescent="0.25">
      <c r="B52" s="50"/>
      <c r="C52" s="50"/>
      <c r="D52" s="50"/>
      <c r="E52" s="50"/>
      <c r="F52" s="50"/>
      <c r="G52" s="50"/>
      <c r="H52" s="50"/>
      <c r="I52" s="50"/>
    </row>
    <row r="53" spans="2:9" ht="15.75" thickBot="1" x14ac:dyDescent="0.3">
      <c r="B53" s="50"/>
      <c r="C53" s="50"/>
      <c r="D53" s="50"/>
      <c r="E53" s="50"/>
      <c r="F53" s="50"/>
      <c r="G53" s="50"/>
      <c r="H53" s="50"/>
      <c r="I53" s="50"/>
    </row>
    <row r="54" spans="2:9" ht="20.25" customHeight="1" thickBot="1" x14ac:dyDescent="0.3">
      <c r="B54" s="624" t="s">
        <v>969</v>
      </c>
      <c r="C54" s="625"/>
      <c r="D54" s="625"/>
      <c r="E54" s="625"/>
      <c r="F54" s="625"/>
      <c r="G54" s="625"/>
      <c r="H54" s="626"/>
      <c r="I54" s="50"/>
    </row>
    <row r="55" spans="2:9" ht="25.5" x14ac:dyDescent="0.25">
      <c r="B55" s="46" t="s">
        <v>859</v>
      </c>
      <c r="C55" s="47" t="s">
        <v>860</v>
      </c>
      <c r="D55" s="48" t="s">
        <v>987</v>
      </c>
      <c r="E55" s="48" t="s">
        <v>988</v>
      </c>
      <c r="F55" s="48" t="s">
        <v>935</v>
      </c>
      <c r="G55" s="48" t="s">
        <v>936</v>
      </c>
      <c r="H55" s="49" t="s">
        <v>989</v>
      </c>
      <c r="I55" s="50"/>
    </row>
    <row r="56" spans="2:9" ht="18" customHeight="1" x14ac:dyDescent="0.25">
      <c r="B56" s="627" t="s">
        <v>970</v>
      </c>
      <c r="C56" s="31" t="s">
        <v>169</v>
      </c>
      <c r="D56" s="27">
        <v>5</v>
      </c>
      <c r="E56" s="27">
        <v>7</v>
      </c>
      <c r="F56" s="28">
        <v>0</v>
      </c>
      <c r="G56" s="29">
        <v>4</v>
      </c>
      <c r="H56" s="30">
        <v>3</v>
      </c>
      <c r="I56" s="50"/>
    </row>
    <row r="57" spans="2:9" ht="16.5" customHeight="1" x14ac:dyDescent="0.25">
      <c r="B57" s="627"/>
      <c r="C57" s="31" t="s">
        <v>182</v>
      </c>
      <c r="D57" s="27">
        <v>4</v>
      </c>
      <c r="E57" s="27">
        <v>4</v>
      </c>
      <c r="F57" s="28">
        <v>0</v>
      </c>
      <c r="G57" s="29">
        <v>4</v>
      </c>
      <c r="H57" s="30">
        <v>0</v>
      </c>
      <c r="I57" s="50"/>
    </row>
    <row r="58" spans="2:9" ht="18" customHeight="1" x14ac:dyDescent="0.25">
      <c r="B58" s="627"/>
      <c r="C58" s="31" t="s">
        <v>201</v>
      </c>
      <c r="D58" s="27">
        <v>4</v>
      </c>
      <c r="E58" s="27">
        <v>4</v>
      </c>
      <c r="F58" s="28">
        <v>4</v>
      </c>
      <c r="G58" s="29">
        <v>1</v>
      </c>
      <c r="H58" s="30">
        <v>3</v>
      </c>
      <c r="I58" s="50"/>
    </row>
    <row r="59" spans="2:9" ht="27" x14ac:dyDescent="0.25">
      <c r="B59" s="25" t="s">
        <v>971</v>
      </c>
      <c r="C59" s="37" t="s">
        <v>210</v>
      </c>
      <c r="D59" s="38">
        <v>1</v>
      </c>
      <c r="E59" s="38">
        <v>1</v>
      </c>
      <c r="F59" s="39">
        <v>1</v>
      </c>
      <c r="G59" s="40">
        <v>1</v>
      </c>
      <c r="H59" s="41">
        <v>0</v>
      </c>
      <c r="I59" s="50"/>
    </row>
    <row r="60" spans="2:9" ht="15.75" thickBot="1" x14ac:dyDescent="0.3">
      <c r="B60" s="622" t="s">
        <v>938</v>
      </c>
      <c r="C60" s="623"/>
      <c r="D60" s="33">
        <f>SUM(D56:D59)</f>
        <v>14</v>
      </c>
      <c r="E60" s="33">
        <f>SUM(E56:E59)</f>
        <v>16</v>
      </c>
      <c r="F60" s="34">
        <f>SUM(F56:F59)</f>
        <v>5</v>
      </c>
      <c r="G60" s="35">
        <f>SUM(G56:G59)</f>
        <v>10</v>
      </c>
      <c r="H60" s="36">
        <f>SUM(H56:H59)</f>
        <v>6</v>
      </c>
      <c r="I60" s="50"/>
    </row>
    <row r="61" spans="2:9" x14ac:dyDescent="0.25">
      <c r="B61" s="50"/>
      <c r="C61" s="50"/>
      <c r="D61" s="50"/>
      <c r="E61" s="50"/>
      <c r="F61" s="50"/>
      <c r="G61" s="50"/>
      <c r="H61" s="50"/>
      <c r="I61" s="50"/>
    </row>
    <row r="62" spans="2:9" x14ac:dyDescent="0.25">
      <c r="C62" s="415" t="s">
        <v>972</v>
      </c>
      <c r="D62" s="415">
        <f>H60+H51+H40+H34+H22+H12+H6</f>
        <v>39</v>
      </c>
      <c r="E62" s="416">
        <f>D62/152</f>
        <v>0.25657894736842107</v>
      </c>
      <c r="F62" s="50"/>
      <c r="G62" s="50"/>
      <c r="H62" s="50"/>
      <c r="I62" s="50"/>
    </row>
    <row r="63" spans="2:9" ht="25.5" x14ac:dyDescent="0.25">
      <c r="C63" s="417" t="s">
        <v>1644</v>
      </c>
      <c r="D63" s="417">
        <f>G60+G51+G40+G34+G22+G12+G6</f>
        <v>113</v>
      </c>
      <c r="E63" s="418">
        <f>D63/152</f>
        <v>0.74342105263157898</v>
      </c>
      <c r="F63" s="50"/>
      <c r="G63" s="50"/>
      <c r="H63" s="50"/>
      <c r="I63" s="50"/>
    </row>
    <row r="64" spans="2:9" x14ac:dyDescent="0.25">
      <c r="C64" s="419" t="s">
        <v>973</v>
      </c>
      <c r="D64" s="419">
        <f>F60+F51+F40+F34+F22+F6</f>
        <v>100</v>
      </c>
      <c r="E64" s="420">
        <f>D64/152</f>
        <v>0.65789473684210531</v>
      </c>
      <c r="F64" s="50"/>
      <c r="G64" s="50"/>
      <c r="H64" s="50"/>
      <c r="I64" s="50"/>
    </row>
    <row r="65" spans="2:9" x14ac:dyDescent="0.25">
      <c r="B65" s="50"/>
      <c r="C65" s="50"/>
      <c r="D65" s="50"/>
      <c r="E65" s="50"/>
      <c r="F65" s="50"/>
      <c r="G65" s="50"/>
      <c r="H65" s="50"/>
      <c r="I65" s="50"/>
    </row>
  </sheetData>
  <mergeCells count="25">
    <mergeCell ref="B24:H24"/>
    <mergeCell ref="B26:B27"/>
    <mergeCell ref="B29:B33"/>
    <mergeCell ref="B3:H3"/>
    <mergeCell ref="B6:C6"/>
    <mergeCell ref="B8:H8"/>
    <mergeCell ref="B10:B11"/>
    <mergeCell ref="B12:C12"/>
    <mergeCell ref="B14:H14"/>
    <mergeCell ref="B51:C51"/>
    <mergeCell ref="B54:H54"/>
    <mergeCell ref="B56:B58"/>
    <mergeCell ref="B60:C60"/>
    <mergeCell ref="K3:P3"/>
    <mergeCell ref="K4:L4"/>
    <mergeCell ref="K14:L14"/>
    <mergeCell ref="B34:C34"/>
    <mergeCell ref="B36:H36"/>
    <mergeCell ref="B40:C40"/>
    <mergeCell ref="B42:H42"/>
    <mergeCell ref="B44:B47"/>
    <mergeCell ref="B48:B50"/>
    <mergeCell ref="B16:B18"/>
    <mergeCell ref="B19:B21"/>
    <mergeCell ref="B22:C22"/>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C2:U51"/>
  <sheetViews>
    <sheetView tabSelected="1" topLeftCell="A39" zoomScale="90" zoomScaleNormal="90" workbookViewId="0">
      <selection activeCell="D48" sqref="D48"/>
    </sheetView>
  </sheetViews>
  <sheetFormatPr baseColWidth="10" defaultRowHeight="13.5" x14ac:dyDescent="0.25"/>
  <cols>
    <col min="1" max="2" width="11.42578125" style="422"/>
    <col min="3" max="3" width="15.140625" style="422" customWidth="1"/>
    <col min="4" max="4" width="24.5703125" style="422" customWidth="1"/>
    <col min="5" max="5" width="17.42578125" style="422" customWidth="1"/>
    <col min="6" max="6" width="23.7109375" style="422" customWidth="1"/>
    <col min="7" max="7" width="23.42578125" style="422" customWidth="1"/>
    <col min="8" max="8" width="13.42578125" style="422" customWidth="1"/>
    <col min="9" max="9" width="9" style="422" customWidth="1"/>
    <col min="10" max="10" width="11.85546875" style="422" customWidth="1"/>
    <col min="11" max="11" width="9.42578125" style="422" customWidth="1"/>
    <col min="12" max="12" width="12.7109375" style="422" customWidth="1"/>
    <col min="13" max="13" width="14.85546875" style="422" customWidth="1"/>
    <col min="14" max="14" width="12" style="422" customWidth="1"/>
    <col min="15" max="15" width="9.28515625" style="422" customWidth="1"/>
    <col min="16" max="16" width="11.42578125" style="422"/>
    <col min="17" max="17" width="8.85546875" style="422" customWidth="1"/>
    <col min="18" max="18" width="7.140625" style="422" customWidth="1"/>
    <col min="19" max="19" width="10" style="422" customWidth="1"/>
    <col min="20" max="20" width="11.140625" style="422" customWidth="1"/>
    <col min="21" max="21" width="8.85546875" style="422" customWidth="1"/>
    <col min="22" max="16384" width="11.42578125" style="422"/>
  </cols>
  <sheetData>
    <row r="2" spans="3:21" ht="14.25" thickBot="1" x14ac:dyDescent="0.3"/>
    <row r="3" spans="3:21" ht="14.25" thickBot="1" x14ac:dyDescent="0.3">
      <c r="C3" s="667" t="s">
        <v>1647</v>
      </c>
      <c r="D3" s="668"/>
      <c r="E3" s="668"/>
      <c r="F3" s="668"/>
      <c r="G3" s="668"/>
      <c r="H3" s="668"/>
      <c r="I3" s="668"/>
      <c r="J3" s="668"/>
      <c r="K3" s="668"/>
      <c r="L3" s="668"/>
      <c r="M3" s="668"/>
      <c r="N3" s="668"/>
      <c r="O3" s="668"/>
      <c r="P3" s="668"/>
      <c r="Q3" s="668"/>
      <c r="R3" s="668"/>
      <c r="S3" s="668"/>
      <c r="T3" s="668"/>
      <c r="U3" s="669"/>
    </row>
    <row r="4" spans="3:21" ht="14.25" thickBot="1" x14ac:dyDescent="0.3">
      <c r="C4" s="670" t="s">
        <v>860</v>
      </c>
      <c r="D4" s="672" t="s">
        <v>2</v>
      </c>
      <c r="E4" s="674" t="s">
        <v>1648</v>
      </c>
      <c r="F4" s="676" t="s">
        <v>1649</v>
      </c>
      <c r="G4" s="676" t="s">
        <v>1650</v>
      </c>
      <c r="H4" s="676" t="s">
        <v>1646</v>
      </c>
      <c r="I4" s="678" t="s">
        <v>1651</v>
      </c>
      <c r="J4" s="680" t="s">
        <v>1044</v>
      </c>
      <c r="K4" s="681"/>
      <c r="L4" s="681"/>
      <c r="M4" s="682"/>
      <c r="N4" s="683" t="s">
        <v>1045</v>
      </c>
      <c r="O4" s="661"/>
      <c r="P4" s="661"/>
      <c r="Q4" s="662"/>
      <c r="R4" s="661" t="s">
        <v>1046</v>
      </c>
      <c r="S4" s="661"/>
      <c r="T4" s="661"/>
      <c r="U4" s="662"/>
    </row>
    <row r="5" spans="3:21" ht="26.25" thickBot="1" x14ac:dyDescent="0.3">
      <c r="C5" s="671"/>
      <c r="D5" s="673"/>
      <c r="E5" s="675"/>
      <c r="F5" s="677"/>
      <c r="G5" s="677"/>
      <c r="H5" s="677"/>
      <c r="I5" s="679"/>
      <c r="J5" s="423" t="s">
        <v>992</v>
      </c>
      <c r="K5" s="423" t="s">
        <v>905</v>
      </c>
      <c r="L5" s="423" t="s">
        <v>1652</v>
      </c>
      <c r="M5" s="423" t="s">
        <v>1653</v>
      </c>
      <c r="N5" s="423" t="s">
        <v>992</v>
      </c>
      <c r="O5" s="423" t="s">
        <v>905</v>
      </c>
      <c r="P5" s="423" t="s">
        <v>1652</v>
      </c>
      <c r="Q5" s="423" t="s">
        <v>1653</v>
      </c>
      <c r="R5" s="423" t="s">
        <v>992</v>
      </c>
      <c r="S5" s="423" t="s">
        <v>905</v>
      </c>
      <c r="T5" s="423" t="s">
        <v>1652</v>
      </c>
      <c r="U5" s="423" t="s">
        <v>1653</v>
      </c>
    </row>
    <row r="6" spans="3:21" ht="60.75" customHeight="1" thickBot="1" x14ac:dyDescent="0.3">
      <c r="C6" s="468" t="s">
        <v>1654</v>
      </c>
      <c r="D6" s="469" t="s">
        <v>804</v>
      </c>
      <c r="E6" s="470" t="s">
        <v>863</v>
      </c>
      <c r="F6" s="470" t="s">
        <v>733</v>
      </c>
      <c r="G6" s="470" t="s">
        <v>509</v>
      </c>
      <c r="H6" s="471" t="s">
        <v>1655</v>
      </c>
      <c r="I6" s="470" t="s">
        <v>29</v>
      </c>
      <c r="J6" s="472"/>
      <c r="K6" s="472"/>
      <c r="L6" s="472"/>
      <c r="M6" s="472"/>
      <c r="N6" s="473">
        <v>2</v>
      </c>
      <c r="O6" s="473">
        <v>2</v>
      </c>
      <c r="P6" s="474">
        <f>O6/N6</f>
        <v>1</v>
      </c>
      <c r="Q6" s="475" t="str">
        <f>IF(N6="N/A","No aplica",IF(O6&gt;=((0.9999*N6)/1),"Cumple",IF(O6&gt;=((0.84999*N6)/1),"Cumple parcialmente",IF(O6&lt;((0.84999*N6)/1),"No cumple"))))</f>
        <v>Cumple</v>
      </c>
      <c r="R6" s="472"/>
      <c r="S6" s="472"/>
      <c r="T6" s="472"/>
      <c r="U6" s="476"/>
    </row>
    <row r="7" spans="3:21" ht="40.5" customHeight="1" x14ac:dyDescent="0.25">
      <c r="C7" s="657" t="s">
        <v>169</v>
      </c>
      <c r="D7" s="484" t="s">
        <v>170</v>
      </c>
      <c r="E7" s="478" t="s">
        <v>601</v>
      </c>
      <c r="F7" s="478" t="s">
        <v>366</v>
      </c>
      <c r="G7" s="478" t="s">
        <v>830</v>
      </c>
      <c r="H7" s="479" t="s">
        <v>1655</v>
      </c>
      <c r="I7" s="478" t="s">
        <v>29</v>
      </c>
      <c r="J7" s="480">
        <v>1</v>
      </c>
      <c r="K7" s="481">
        <f>153/153</f>
        <v>1</v>
      </c>
      <c r="L7" s="482">
        <f t="shared" ref="L7:L12" si="0">IF(J7="N/A","No aplica",IF(J7&gt;=(0),K7/J7))</f>
        <v>1</v>
      </c>
      <c r="M7" s="482" t="str">
        <f t="shared" ref="M7:M13" si="1">IF(J7="N/A","No aplica",IF(K7&gt;=((0.9999*J7)/1),"Cumple",IF(K7&gt;=((0.84999*J7)/1),"Cumple parcialmente",IF(K7&lt;((0.84999*J7)/1),"No cumple"))))</f>
        <v>Cumple</v>
      </c>
      <c r="N7" s="481">
        <v>1</v>
      </c>
      <c r="O7" s="481">
        <f>236/236</f>
        <v>1</v>
      </c>
      <c r="P7" s="482">
        <f t="shared" ref="P7:P12" si="2">IF(N7="N/A","No aplica",IF(N7&gt;=(0),O7/N7))</f>
        <v>1</v>
      </c>
      <c r="Q7" s="482" t="str">
        <f t="shared" ref="Q7:Q12" si="3">IF(N7="N/A","No aplica",IF(O7&gt;=((0.9999*N7)/1),"Cumple",IF(O7&gt;=((0.84999*N7)/1),"Cumple parcialmente",IF(O7&lt;((0.84999*N7)/1),"No cumple"))))</f>
        <v>Cumple</v>
      </c>
      <c r="R7" s="481">
        <v>1</v>
      </c>
      <c r="S7" s="481">
        <f>141/141</f>
        <v>1</v>
      </c>
      <c r="T7" s="482">
        <f t="shared" ref="T7:T14" si="4">IF(R7="N/A","No aplica",IF(R7&gt;=(0),S7/R7))</f>
        <v>1</v>
      </c>
      <c r="U7" s="483" t="str">
        <f t="shared" ref="U7:U14" si="5">IF(R7="N/A","No aplica",IF(S7&gt;=((0.9999*R7)/1),"Cumple",IF(S7&gt;=((0.84999*R7)/1),"Cumple parcialmente",IF(S7&lt;((0.84999*R7)/1),"No cumple"))))</f>
        <v>Cumple</v>
      </c>
    </row>
    <row r="8" spans="3:21" ht="54" x14ac:dyDescent="0.25">
      <c r="C8" s="659"/>
      <c r="D8" s="485" t="s">
        <v>171</v>
      </c>
      <c r="E8" s="431" t="s">
        <v>645</v>
      </c>
      <c r="F8" s="27" t="s">
        <v>368</v>
      </c>
      <c r="G8" s="27" t="s">
        <v>367</v>
      </c>
      <c r="H8" s="426" t="s">
        <v>1655</v>
      </c>
      <c r="I8" s="425" t="s">
        <v>29</v>
      </c>
      <c r="J8" s="427">
        <v>1</v>
      </c>
      <c r="K8" s="428">
        <f>2130/2130</f>
        <v>1</v>
      </c>
      <c r="L8" s="429">
        <f t="shared" si="0"/>
        <v>1</v>
      </c>
      <c r="M8" s="429" t="str">
        <f t="shared" si="1"/>
        <v>Cumple</v>
      </c>
      <c r="N8" s="428">
        <v>1</v>
      </c>
      <c r="O8" s="428">
        <f>2531/2531</f>
        <v>1</v>
      </c>
      <c r="P8" s="429">
        <f t="shared" si="2"/>
        <v>1</v>
      </c>
      <c r="Q8" s="429" t="str">
        <f t="shared" si="3"/>
        <v>Cumple</v>
      </c>
      <c r="R8" s="428"/>
      <c r="S8" s="427"/>
      <c r="T8" s="429"/>
      <c r="U8" s="432"/>
    </row>
    <row r="9" spans="3:21" ht="38.25" customHeight="1" x14ac:dyDescent="0.25">
      <c r="C9" s="659"/>
      <c r="D9" s="663" t="s">
        <v>172</v>
      </c>
      <c r="E9" s="431" t="s">
        <v>646</v>
      </c>
      <c r="F9" s="27" t="s">
        <v>647</v>
      </c>
      <c r="G9" s="27" t="s">
        <v>371</v>
      </c>
      <c r="H9" s="433" t="s">
        <v>1656</v>
      </c>
      <c r="I9" s="425" t="s">
        <v>29</v>
      </c>
      <c r="J9" s="427">
        <v>1</v>
      </c>
      <c r="K9" s="427">
        <f>10478542.16/7073312.28</f>
        <v>1.4814194178346103</v>
      </c>
      <c r="L9" s="429">
        <f t="shared" si="0"/>
        <v>1.4814194178346103</v>
      </c>
      <c r="M9" s="429" t="str">
        <f t="shared" si="1"/>
        <v>Cumple</v>
      </c>
      <c r="N9" s="427">
        <v>1</v>
      </c>
      <c r="O9" s="427">
        <f>12002747.44/8097280.75</f>
        <v>1.4823183004985963</v>
      </c>
      <c r="P9" s="429">
        <f t="shared" si="2"/>
        <v>1.4823183004985963</v>
      </c>
      <c r="Q9" s="429" t="str">
        <f t="shared" si="3"/>
        <v>Cumple</v>
      </c>
      <c r="R9" s="427">
        <v>1</v>
      </c>
      <c r="S9" s="427">
        <f>11150891.06/6058900.08</f>
        <v>1.8404150774508234</v>
      </c>
      <c r="T9" s="429">
        <f t="shared" si="4"/>
        <v>1.8404150774508234</v>
      </c>
      <c r="U9" s="430" t="str">
        <f t="shared" si="5"/>
        <v>Cumple</v>
      </c>
    </row>
    <row r="10" spans="3:21" ht="54" x14ac:dyDescent="0.25">
      <c r="C10" s="659"/>
      <c r="D10" s="663"/>
      <c r="E10" s="431" t="s">
        <v>648</v>
      </c>
      <c r="F10" s="27" t="s">
        <v>828</v>
      </c>
      <c r="G10" s="27" t="s">
        <v>369</v>
      </c>
      <c r="H10" s="433" t="s">
        <v>1656</v>
      </c>
      <c r="I10" s="425" t="s">
        <v>29</v>
      </c>
      <c r="J10" s="427">
        <v>1</v>
      </c>
      <c r="K10" s="427">
        <f>43941197.05/-7958716.19</f>
        <v>-5.5211413500598763</v>
      </c>
      <c r="L10" s="429">
        <f>IF(J10="N/A","No aplica",IF(J10&gt;=(0),K10/J10))</f>
        <v>-5.5211413500598763</v>
      </c>
      <c r="M10" s="434" t="str">
        <f t="shared" si="1"/>
        <v>No cumple</v>
      </c>
      <c r="N10" s="427">
        <v>1</v>
      </c>
      <c r="O10" s="427">
        <f>43917636.42/-6825053.7</f>
        <v>-6.4347678934745964</v>
      </c>
      <c r="P10" s="429">
        <f t="shared" si="2"/>
        <v>-6.4347678934745964</v>
      </c>
      <c r="Q10" s="429" t="str">
        <f t="shared" si="3"/>
        <v>No cumple</v>
      </c>
      <c r="R10" s="427">
        <v>1</v>
      </c>
      <c r="S10" s="427">
        <f>52214464.34/-6730599.13</f>
        <v>-7.7577736144271014</v>
      </c>
      <c r="T10" s="429">
        <f t="shared" si="4"/>
        <v>-7.7577736144271014</v>
      </c>
      <c r="U10" s="430" t="str">
        <f t="shared" si="5"/>
        <v>No cumple</v>
      </c>
    </row>
    <row r="11" spans="3:21" ht="27" x14ac:dyDescent="0.25">
      <c r="C11" s="659"/>
      <c r="D11" s="663"/>
      <c r="E11" s="431" t="s">
        <v>649</v>
      </c>
      <c r="F11" s="27" t="s">
        <v>829</v>
      </c>
      <c r="G11" s="431" t="s">
        <v>370</v>
      </c>
      <c r="H11" s="433" t="s">
        <v>1656</v>
      </c>
      <c r="I11" s="425" t="s">
        <v>29</v>
      </c>
      <c r="J11" s="427">
        <v>0.9</v>
      </c>
      <c r="K11" s="427">
        <f>-7958716.79/35982480.26</f>
        <v>-0.22118310723697734</v>
      </c>
      <c r="L11" s="429">
        <f t="shared" si="0"/>
        <v>-0.24575900804108594</v>
      </c>
      <c r="M11" s="434" t="str">
        <f t="shared" si="1"/>
        <v>No cumple</v>
      </c>
      <c r="N11" s="427">
        <v>0.9</v>
      </c>
      <c r="O11" s="427">
        <f>-6825053.7/37090475.15</f>
        <v>-0.18401095355069885</v>
      </c>
      <c r="P11" s="429">
        <f t="shared" si="2"/>
        <v>-0.20445661505633206</v>
      </c>
      <c r="Q11" s="429" t="str">
        <f t="shared" si="3"/>
        <v>No cumple</v>
      </c>
      <c r="R11" s="427">
        <v>0.9</v>
      </c>
      <c r="S11" s="427">
        <f>-6730599.13/45438226.3</f>
        <v>-0.14812636139364446</v>
      </c>
      <c r="T11" s="429">
        <f t="shared" si="4"/>
        <v>-0.16458484599293829</v>
      </c>
      <c r="U11" s="430" t="str">
        <f t="shared" si="5"/>
        <v>No cumple</v>
      </c>
    </row>
    <row r="12" spans="3:21" ht="68.25" thickBot="1" x14ac:dyDescent="0.3">
      <c r="C12" s="658"/>
      <c r="D12" s="486" t="s">
        <v>174</v>
      </c>
      <c r="E12" s="487" t="s">
        <v>650</v>
      </c>
      <c r="F12" s="38" t="s">
        <v>827</v>
      </c>
      <c r="G12" s="487" t="s">
        <v>651</v>
      </c>
      <c r="H12" s="488" t="s">
        <v>1655</v>
      </c>
      <c r="I12" s="489" t="s">
        <v>36</v>
      </c>
      <c r="J12" s="490">
        <v>1</v>
      </c>
      <c r="K12" s="491">
        <f>2/2</f>
        <v>1</v>
      </c>
      <c r="L12" s="492">
        <f t="shared" si="0"/>
        <v>1</v>
      </c>
      <c r="M12" s="492" t="str">
        <f t="shared" si="1"/>
        <v>Cumple</v>
      </c>
      <c r="N12" s="490">
        <v>1</v>
      </c>
      <c r="O12" s="491">
        <f>2/2</f>
        <v>1</v>
      </c>
      <c r="P12" s="492">
        <f t="shared" si="2"/>
        <v>1</v>
      </c>
      <c r="Q12" s="492" t="str">
        <f t="shared" si="3"/>
        <v>Cumple</v>
      </c>
      <c r="R12" s="490">
        <v>1</v>
      </c>
      <c r="S12" s="491">
        <f>2/2</f>
        <v>1</v>
      </c>
      <c r="T12" s="492">
        <f t="shared" si="4"/>
        <v>1</v>
      </c>
      <c r="U12" s="493" t="str">
        <f t="shared" si="5"/>
        <v>Cumple</v>
      </c>
    </row>
    <row r="13" spans="3:21" ht="72.75" customHeight="1" x14ac:dyDescent="0.25">
      <c r="C13" s="664" t="s">
        <v>1657</v>
      </c>
      <c r="D13" s="477" t="s">
        <v>184</v>
      </c>
      <c r="E13" s="478" t="s">
        <v>826</v>
      </c>
      <c r="F13" s="478" t="s">
        <v>377</v>
      </c>
      <c r="G13" s="478" t="s">
        <v>587</v>
      </c>
      <c r="H13" s="479" t="s">
        <v>1655</v>
      </c>
      <c r="I13" s="478" t="s">
        <v>29</v>
      </c>
      <c r="J13" s="480">
        <v>1</v>
      </c>
      <c r="K13" s="481">
        <v>1</v>
      </c>
      <c r="L13" s="482">
        <f>IF(J13="N/A","No aplica",IF(J13&gt;=(0),K13/J13))</f>
        <v>1</v>
      </c>
      <c r="M13" s="482" t="str">
        <f t="shared" si="1"/>
        <v>Cumple</v>
      </c>
      <c r="N13" s="494">
        <v>1</v>
      </c>
      <c r="O13" s="494">
        <v>1</v>
      </c>
      <c r="P13" s="482">
        <f>O6/N6</f>
        <v>1</v>
      </c>
      <c r="Q13" s="482" t="str">
        <f>IF(N13="N/A","No aplica",IF(O13&gt;=((0.9999*N13)/1),"Cumple",IF(O13&gt;=((0.84999*N13)/1),"Cumple parcialmente",IF(O13&lt;((0.84999*N13)/1),"No cumple"))))</f>
        <v>Cumple</v>
      </c>
      <c r="R13" s="480"/>
      <c r="S13" s="481"/>
      <c r="T13" s="477"/>
      <c r="U13" s="495"/>
    </row>
    <row r="14" spans="3:21" ht="80.25" customHeight="1" x14ac:dyDescent="0.25">
      <c r="C14" s="665"/>
      <c r="D14" s="27" t="s">
        <v>186</v>
      </c>
      <c r="E14" s="431" t="s">
        <v>591</v>
      </c>
      <c r="F14" s="425" t="s">
        <v>379</v>
      </c>
      <c r="G14" s="425" t="s">
        <v>832</v>
      </c>
      <c r="H14" s="426" t="s">
        <v>1655</v>
      </c>
      <c r="I14" s="425" t="s">
        <v>29</v>
      </c>
      <c r="J14" s="427">
        <v>1</v>
      </c>
      <c r="K14" s="428">
        <v>1</v>
      </c>
      <c r="L14" s="429">
        <f>IF(J14="N/A","No aplica",IF(J14&gt;=(0),K14/J14))</f>
        <v>1</v>
      </c>
      <c r="M14" s="429" t="str">
        <f>IF(J14="N/A","No aplica",IF(K14&gt;=((0.9999*J14)/1),"Cumple",IF(K14&gt;=((0.84999*J14)/1),"Cumple parcialmente",IF(K14&lt;((0.84999*J14)/1),"No cumple"))))</f>
        <v>Cumple</v>
      </c>
      <c r="N14" s="435">
        <v>1</v>
      </c>
      <c r="O14" s="435">
        <v>1</v>
      </c>
      <c r="P14" s="429">
        <f>O7/N7</f>
        <v>1</v>
      </c>
      <c r="Q14" s="429" t="str">
        <f>IF(N14="N/A","No aplica",IF(O14&gt;=((0.9999*N14)/1),"Cumple",IF(O14&gt;=((0.84999*N14)/1),"Cumple parcialmente",IF(O14&lt;((0.84999*N14)/1),"No cumple"))))</f>
        <v>Cumple</v>
      </c>
      <c r="R14" s="427">
        <v>1</v>
      </c>
      <c r="S14" s="428">
        <f t="shared" ref="S14" si="6">2/2</f>
        <v>1</v>
      </c>
      <c r="T14" s="429">
        <f t="shared" si="4"/>
        <v>1</v>
      </c>
      <c r="U14" s="430" t="str">
        <f t="shared" si="5"/>
        <v>Cumple</v>
      </c>
    </row>
    <row r="15" spans="3:21" ht="56.25" customHeight="1" thickBot="1" x14ac:dyDescent="0.3">
      <c r="C15" s="666"/>
      <c r="D15" s="38" t="s">
        <v>185</v>
      </c>
      <c r="E15" s="487" t="s">
        <v>589</v>
      </c>
      <c r="F15" s="487" t="s">
        <v>377</v>
      </c>
      <c r="G15" s="489" t="s">
        <v>831</v>
      </c>
      <c r="H15" s="488" t="s">
        <v>1655</v>
      </c>
      <c r="I15" s="489" t="s">
        <v>36</v>
      </c>
      <c r="J15" s="490"/>
      <c r="K15" s="491"/>
      <c r="L15" s="492"/>
      <c r="M15" s="492"/>
      <c r="N15" s="497">
        <v>1</v>
      </c>
      <c r="O15" s="497">
        <v>1</v>
      </c>
      <c r="P15" s="492">
        <f>O8/N8</f>
        <v>1</v>
      </c>
      <c r="Q15" s="492" t="str">
        <f>IF(N15="N/A","No aplica",IF(O15&gt;=((0.9999*N15)/1),"Cumple",IF(O15&gt;=((0.84999*N15)/1),"Cumple parcialmente",IF(O15&lt;((0.84999*N15)/1),"No cumple"))))</f>
        <v>Cumple</v>
      </c>
      <c r="R15" s="38"/>
      <c r="S15" s="38"/>
      <c r="T15" s="38"/>
      <c r="U15" s="498"/>
    </row>
    <row r="16" spans="3:21" ht="105.75" customHeight="1" x14ac:dyDescent="0.25">
      <c r="C16" s="657" t="s">
        <v>201</v>
      </c>
      <c r="D16" s="484" t="s">
        <v>202</v>
      </c>
      <c r="E16" s="478" t="s">
        <v>935</v>
      </c>
      <c r="F16" s="478" t="s">
        <v>377</v>
      </c>
      <c r="G16" s="478" t="s">
        <v>1658</v>
      </c>
      <c r="H16" s="510" t="s">
        <v>1656</v>
      </c>
      <c r="I16" s="478" t="s">
        <v>380</v>
      </c>
      <c r="J16" s="480">
        <v>4</v>
      </c>
      <c r="K16" s="480">
        <v>4</v>
      </c>
      <c r="L16" s="482">
        <f>IF(J16="N/A","No aplica",IF(J16&gt;=(0),K16/J16))</f>
        <v>1</v>
      </c>
      <c r="M16" s="482" t="str">
        <f t="shared" ref="M16:M19" si="7">IF(J16="N/A","No aplica",IF(K16&gt;=((0.9999*J16)/1),"Cumple",IF(K16&gt;=((0.84999*J16)/1),"Cumple parcialmente",IF(K16&lt;((0.84999*J16)/1),"No cumple"))))</f>
        <v>Cumple</v>
      </c>
      <c r="N16" s="480">
        <v>4</v>
      </c>
      <c r="O16" s="480">
        <v>4</v>
      </c>
      <c r="P16" s="482">
        <f>IF(N16="N/A","No aplica",IF(N16&gt;=(0),O16/N16))</f>
        <v>1</v>
      </c>
      <c r="Q16" s="482" t="str">
        <f t="shared" ref="Q16:Q19" si="8">IF(N16="N/A","No aplica",IF(O16&gt;=((0.9999*N16)/1),"Cumple",IF(O16&gt;=((0.84999*N16)/1),"Cumple parcialmente",IF(O16&lt;((0.84999*N16)/1),"No cumple"))))</f>
        <v>Cumple</v>
      </c>
      <c r="R16" s="480">
        <v>4</v>
      </c>
      <c r="S16" s="480">
        <v>4</v>
      </c>
      <c r="T16" s="482">
        <f>IF(R16="N/A","No aplica",IF(R16&gt;=(0),S16/R16))</f>
        <v>1</v>
      </c>
      <c r="U16" s="483" t="str">
        <f>IF(R16="N/A","No aplica",IF(S16&gt;=((0.9999*R16)/1),"Cumple",IF(S16&gt;=((0.84999*R16)/1),"Cumple parcialmente",IF(S16&lt;((0.84999*R16)/1),"No cumple"))))</f>
        <v>Cumple</v>
      </c>
    </row>
    <row r="17" spans="3:21" ht="54" customHeight="1" x14ac:dyDescent="0.25">
      <c r="C17" s="659"/>
      <c r="D17" s="485" t="s">
        <v>203</v>
      </c>
      <c r="E17" s="425" t="s">
        <v>935</v>
      </c>
      <c r="F17" s="425" t="s">
        <v>377</v>
      </c>
      <c r="G17" s="425" t="s">
        <v>659</v>
      </c>
      <c r="H17" s="511" t="s">
        <v>1656</v>
      </c>
      <c r="I17" s="425" t="s">
        <v>1659</v>
      </c>
      <c r="J17" s="427">
        <v>20</v>
      </c>
      <c r="K17" s="427">
        <v>20</v>
      </c>
      <c r="L17" s="429">
        <f>IF(J17="N/A","No aplica",IF(J17&gt;=(0),K17/J17))</f>
        <v>1</v>
      </c>
      <c r="M17" s="429" t="str">
        <f t="shared" si="7"/>
        <v>Cumple</v>
      </c>
      <c r="N17" s="427">
        <v>20</v>
      </c>
      <c r="O17" s="427">
        <v>20</v>
      </c>
      <c r="P17" s="429">
        <f>IF(N17="N/A","No aplica",IF(N17&gt;=(0),O17/N17))</f>
        <v>1</v>
      </c>
      <c r="Q17" s="429" t="str">
        <f t="shared" si="8"/>
        <v>Cumple</v>
      </c>
      <c r="R17" s="427">
        <v>20</v>
      </c>
      <c r="S17" s="427">
        <v>20</v>
      </c>
      <c r="T17" s="429">
        <f>IF(R17="N/A","No aplica",IF(R17&gt;=(0),S17/R17))</f>
        <v>1</v>
      </c>
      <c r="U17" s="430" t="str">
        <f t="shared" ref="U17:U20" si="9">IF(R17="N/A","No aplica",IF(S17&gt;=((0.9999*R17)/1),"Cumple",IF(S17&gt;=((0.84999*R17)/1),"Cumple parcialmente",IF(S17&lt;((0.84999*R17)/1),"No cumple"))))</f>
        <v>Cumple</v>
      </c>
    </row>
    <row r="18" spans="3:21" ht="63" customHeight="1" x14ac:dyDescent="0.25">
      <c r="C18" s="659"/>
      <c r="D18" s="485" t="s">
        <v>204</v>
      </c>
      <c r="E18" s="425" t="s">
        <v>935</v>
      </c>
      <c r="F18" s="425" t="s">
        <v>692</v>
      </c>
      <c r="G18" s="425" t="s">
        <v>833</v>
      </c>
      <c r="H18" s="426" t="s">
        <v>1655</v>
      </c>
      <c r="I18" s="425" t="s">
        <v>29</v>
      </c>
      <c r="J18" s="427">
        <v>100</v>
      </c>
      <c r="K18" s="427">
        <v>112</v>
      </c>
      <c r="L18" s="429">
        <f>IF(J18="N/A","No aplica",IF(J18&gt;=(0),K18/J18))</f>
        <v>1.1200000000000001</v>
      </c>
      <c r="M18" s="429" t="str">
        <f t="shared" si="7"/>
        <v>Cumple</v>
      </c>
      <c r="N18" s="427">
        <v>100</v>
      </c>
      <c r="O18" s="427">
        <v>111</v>
      </c>
      <c r="P18" s="429">
        <f>IF(N18="N/A","No aplica",IF(N18&gt;=(0),O18/N18))</f>
        <v>1.1100000000000001</v>
      </c>
      <c r="Q18" s="429" t="str">
        <f t="shared" si="8"/>
        <v>Cumple</v>
      </c>
      <c r="R18" s="427">
        <v>100</v>
      </c>
      <c r="S18" s="427">
        <v>102</v>
      </c>
      <c r="T18" s="429">
        <f>IF(R18="N/A","No aplica",IF(R18&gt;=(0),S18/R18))</f>
        <v>1.02</v>
      </c>
      <c r="U18" s="430" t="str">
        <f t="shared" si="9"/>
        <v>Cumple</v>
      </c>
    </row>
    <row r="19" spans="3:21" ht="51.75" customHeight="1" thickBot="1" x14ac:dyDescent="0.3">
      <c r="C19" s="658"/>
      <c r="D19" s="486" t="s">
        <v>205</v>
      </c>
      <c r="E19" s="489" t="s">
        <v>935</v>
      </c>
      <c r="F19" s="489" t="s">
        <v>377</v>
      </c>
      <c r="G19" s="489" t="s">
        <v>383</v>
      </c>
      <c r="H19" s="512" t="s">
        <v>1656</v>
      </c>
      <c r="I19" s="489" t="s">
        <v>381</v>
      </c>
      <c r="J19" s="490">
        <v>20</v>
      </c>
      <c r="K19" s="490">
        <v>20</v>
      </c>
      <c r="L19" s="492">
        <f>IF(J19="N/A","No aplica",IF(J19&gt;=(0),K19/J19))</f>
        <v>1</v>
      </c>
      <c r="M19" s="492" t="str">
        <f t="shared" si="7"/>
        <v>Cumple</v>
      </c>
      <c r="N19" s="490">
        <v>20</v>
      </c>
      <c r="O19" s="490">
        <v>20</v>
      </c>
      <c r="P19" s="492">
        <f>IF(N19="N/A","No aplica",IF(N19&gt;=(0),O19/N19))</f>
        <v>1</v>
      </c>
      <c r="Q19" s="492" t="str">
        <f t="shared" si="8"/>
        <v>Cumple</v>
      </c>
      <c r="R19" s="490">
        <v>20</v>
      </c>
      <c r="S19" s="490">
        <v>20</v>
      </c>
      <c r="T19" s="492">
        <f>IF(R19="N/A","No aplica",IF(R19&gt;=(0),S19/R19))</f>
        <v>1</v>
      </c>
      <c r="U19" s="493" t="str">
        <f t="shared" si="9"/>
        <v>Cumple</v>
      </c>
    </row>
    <row r="20" spans="3:21" ht="55.5" customHeight="1" thickBot="1" x14ac:dyDescent="0.3">
      <c r="C20" s="468" t="s">
        <v>215</v>
      </c>
      <c r="D20" s="469" t="s">
        <v>221</v>
      </c>
      <c r="E20" s="500" t="s">
        <v>607</v>
      </c>
      <c r="F20" s="470" t="s">
        <v>412</v>
      </c>
      <c r="G20" s="470" t="s">
        <v>413</v>
      </c>
      <c r="H20" s="471" t="s">
        <v>1655</v>
      </c>
      <c r="I20" s="470" t="s">
        <v>360</v>
      </c>
      <c r="J20" s="472"/>
      <c r="K20" s="472"/>
      <c r="L20" s="472"/>
      <c r="M20" s="472"/>
      <c r="N20" s="472"/>
      <c r="O20" s="472"/>
      <c r="P20" s="472"/>
      <c r="Q20" s="475"/>
      <c r="R20" s="501">
        <v>100</v>
      </c>
      <c r="S20" s="502">
        <v>90</v>
      </c>
      <c r="T20" s="475">
        <v>0.9</v>
      </c>
      <c r="U20" s="503" t="str">
        <f t="shared" si="9"/>
        <v>Cumple parcialmente</v>
      </c>
    </row>
    <row r="21" spans="3:21" ht="57.75" customHeight="1" x14ac:dyDescent="0.25">
      <c r="C21" s="657" t="s">
        <v>966</v>
      </c>
      <c r="D21" s="484" t="s">
        <v>761</v>
      </c>
      <c r="E21" s="477" t="s">
        <v>935</v>
      </c>
      <c r="F21" s="478" t="s">
        <v>42</v>
      </c>
      <c r="G21" s="478" t="s">
        <v>43</v>
      </c>
      <c r="H21" s="479" t="s">
        <v>1655</v>
      </c>
      <c r="I21" s="478" t="s">
        <v>29</v>
      </c>
      <c r="J21" s="499"/>
      <c r="K21" s="499"/>
      <c r="L21" s="482"/>
      <c r="M21" s="482"/>
      <c r="N21" s="499">
        <v>14</v>
      </c>
      <c r="O21" s="499">
        <v>14</v>
      </c>
      <c r="P21" s="482">
        <f>IF(N21="N/A","No aplica",IF(N21&gt;=(0),O21/N21))</f>
        <v>1</v>
      </c>
      <c r="Q21" s="482" t="str">
        <f t="shared" ref="Q21:Q39" si="10">IF(N21="N/A","No aplica",IF(O21&gt;=((0.9999*N21)/1),"Cumple",IF(O21&gt;=((0.84999*N21)/1),"Cumple parcialmente",IF(O21&lt;((0.84999*N21)/1),"No cumple"))))</f>
        <v>Cumple</v>
      </c>
      <c r="R21" s="477"/>
      <c r="S21" s="477"/>
      <c r="T21" s="477"/>
      <c r="U21" s="495"/>
    </row>
    <row r="22" spans="3:21" ht="65.25" customHeight="1" x14ac:dyDescent="0.25">
      <c r="C22" s="659"/>
      <c r="D22" s="485" t="s">
        <v>762</v>
      </c>
      <c r="E22" s="27" t="s">
        <v>935</v>
      </c>
      <c r="F22" s="425" t="s">
        <v>44</v>
      </c>
      <c r="G22" s="425" t="s">
        <v>45</v>
      </c>
      <c r="H22" s="426" t="s">
        <v>1655</v>
      </c>
      <c r="I22" s="425" t="s">
        <v>29</v>
      </c>
      <c r="J22" s="436">
        <v>3576</v>
      </c>
      <c r="K22" s="436">
        <v>3576</v>
      </c>
      <c r="L22" s="429">
        <f t="shared" ref="L22:L24" si="11">IF(J22="N/A","No aplica",IF(J22&gt;=(0),K22/J22))</f>
        <v>1</v>
      </c>
      <c r="M22" s="429" t="str">
        <f>IF(J22="N/A","No aplica",IF(K22&gt;=((0.9999*J22)/1),"Cumple",IF(K22&gt;=((0.84999*J22)/1),"Cumple parcialmente",IF(K22&lt;((0.84999*J22)/1),"No cumple"))))</f>
        <v>Cumple</v>
      </c>
      <c r="N22" s="436">
        <v>7329</v>
      </c>
      <c r="O22" s="436">
        <v>7329</v>
      </c>
      <c r="P22" s="429">
        <f t="shared" ref="P22:P29" si="12">IF(N22="N/A","No aplica",IF(N22&gt;=(0),O22/N22))</f>
        <v>1</v>
      </c>
      <c r="Q22" s="429" t="str">
        <f t="shared" si="10"/>
        <v>Cumple</v>
      </c>
      <c r="R22" s="27"/>
      <c r="S22" s="27"/>
      <c r="T22" s="27"/>
      <c r="U22" s="432"/>
    </row>
    <row r="23" spans="3:21" ht="96.75" customHeight="1" x14ac:dyDescent="0.25">
      <c r="C23" s="659"/>
      <c r="D23" s="485" t="s">
        <v>1675</v>
      </c>
      <c r="E23" s="27" t="s">
        <v>935</v>
      </c>
      <c r="F23" s="425" t="s">
        <v>749</v>
      </c>
      <c r="G23" s="425" t="s">
        <v>45</v>
      </c>
      <c r="H23" s="426" t="s">
        <v>1655</v>
      </c>
      <c r="I23" s="425" t="s">
        <v>29</v>
      </c>
      <c r="J23" s="436">
        <v>5</v>
      </c>
      <c r="K23" s="436">
        <v>5</v>
      </c>
      <c r="L23" s="429">
        <f t="shared" si="11"/>
        <v>1</v>
      </c>
      <c r="M23" s="429" t="str">
        <f t="shared" ref="M23:M24" si="13">IF(J23="N/A","No aplica",IF(K23&gt;=((0.9999*J23)/1),"Cumple",IF(K23&gt;=((0.84999*J23)/1),"Cumple parcialmente",IF(K23&lt;((0.84999*J23)/1),"No cumple"))))</f>
        <v>Cumple</v>
      </c>
      <c r="N23" s="436">
        <v>2</v>
      </c>
      <c r="O23" s="436">
        <v>2</v>
      </c>
      <c r="P23" s="429">
        <f t="shared" si="12"/>
        <v>1</v>
      </c>
      <c r="Q23" s="429" t="str">
        <f t="shared" si="10"/>
        <v>Cumple</v>
      </c>
      <c r="R23" s="27"/>
      <c r="S23" s="27"/>
      <c r="T23" s="27"/>
      <c r="U23" s="432"/>
    </row>
    <row r="24" spans="3:21" ht="80.25" customHeight="1" x14ac:dyDescent="0.25">
      <c r="C24" s="659"/>
      <c r="D24" s="485" t="s">
        <v>765</v>
      </c>
      <c r="E24" s="27" t="s">
        <v>935</v>
      </c>
      <c r="F24" s="425" t="s">
        <v>46</v>
      </c>
      <c r="G24" s="425" t="s">
        <v>45</v>
      </c>
      <c r="H24" s="426" t="s">
        <v>1655</v>
      </c>
      <c r="I24" s="425" t="s">
        <v>29</v>
      </c>
      <c r="J24" s="436">
        <v>3</v>
      </c>
      <c r="K24" s="436">
        <v>3</v>
      </c>
      <c r="L24" s="429">
        <f t="shared" si="11"/>
        <v>1</v>
      </c>
      <c r="M24" s="429" t="str">
        <f t="shared" si="13"/>
        <v>Cumple</v>
      </c>
      <c r="N24" s="436">
        <v>2</v>
      </c>
      <c r="O24" s="436">
        <v>2</v>
      </c>
      <c r="P24" s="429">
        <f t="shared" si="12"/>
        <v>1</v>
      </c>
      <c r="Q24" s="429" t="str">
        <f t="shared" si="10"/>
        <v>Cumple</v>
      </c>
      <c r="R24" s="27"/>
      <c r="S24" s="27"/>
      <c r="T24" s="27"/>
      <c r="U24" s="432"/>
    </row>
    <row r="25" spans="3:21" ht="74.25" customHeight="1" x14ac:dyDescent="0.25">
      <c r="C25" s="659"/>
      <c r="D25" s="485" t="s">
        <v>1672</v>
      </c>
      <c r="E25" s="27" t="s">
        <v>935</v>
      </c>
      <c r="F25" s="425" t="s">
        <v>49</v>
      </c>
      <c r="G25" s="425" t="s">
        <v>50</v>
      </c>
      <c r="H25" s="426" t="s">
        <v>1655</v>
      </c>
      <c r="I25" s="425" t="s">
        <v>29</v>
      </c>
      <c r="J25" s="436"/>
      <c r="K25" s="436"/>
      <c r="L25" s="429"/>
      <c r="M25" s="429"/>
      <c r="N25" s="436">
        <v>7</v>
      </c>
      <c r="O25" s="436">
        <v>7</v>
      </c>
      <c r="P25" s="429">
        <f t="shared" si="12"/>
        <v>1</v>
      </c>
      <c r="Q25" s="429" t="str">
        <f t="shared" si="10"/>
        <v>Cumple</v>
      </c>
      <c r="R25" s="27"/>
      <c r="S25" s="27"/>
      <c r="T25" s="27"/>
      <c r="U25" s="432"/>
    </row>
    <row r="26" spans="3:21" ht="69.75" customHeight="1" x14ac:dyDescent="0.25">
      <c r="C26" s="659"/>
      <c r="D26" s="485" t="s">
        <v>1660</v>
      </c>
      <c r="E26" s="27" t="s">
        <v>935</v>
      </c>
      <c r="F26" s="425" t="s">
        <v>52</v>
      </c>
      <c r="G26" s="425" t="s">
        <v>50</v>
      </c>
      <c r="H26" s="426" t="s">
        <v>1655</v>
      </c>
      <c r="I26" s="425" t="s">
        <v>29</v>
      </c>
      <c r="J26" s="436"/>
      <c r="K26" s="436"/>
      <c r="L26" s="429"/>
      <c r="M26" s="429"/>
      <c r="N26" s="436">
        <v>64</v>
      </c>
      <c r="O26" s="436">
        <v>64</v>
      </c>
      <c r="P26" s="429">
        <f t="shared" si="12"/>
        <v>1</v>
      </c>
      <c r="Q26" s="429" t="str">
        <f t="shared" si="10"/>
        <v>Cumple</v>
      </c>
      <c r="R26" s="27"/>
      <c r="S26" s="27"/>
      <c r="T26" s="27"/>
      <c r="U26" s="432"/>
    </row>
    <row r="27" spans="3:21" ht="73.5" customHeight="1" x14ac:dyDescent="0.25">
      <c r="C27" s="659"/>
      <c r="D27" s="485" t="s">
        <v>771</v>
      </c>
      <c r="E27" s="27" t="s">
        <v>935</v>
      </c>
      <c r="F27" s="425" t="s">
        <v>53</v>
      </c>
      <c r="G27" s="425" t="s">
        <v>50</v>
      </c>
      <c r="H27" s="426" t="s">
        <v>1655</v>
      </c>
      <c r="I27" s="425" t="s">
        <v>29</v>
      </c>
      <c r="J27" s="436">
        <v>38</v>
      </c>
      <c r="K27" s="436">
        <v>38</v>
      </c>
      <c r="L27" s="429">
        <f t="shared" ref="L27:L29" si="14">IF(J27="N/A","No aplica",IF(J27&gt;=(0),K27/J27))</f>
        <v>1</v>
      </c>
      <c r="M27" s="429" t="str">
        <f>IF(J27="N/A","No aplica",IF(K27&gt;=((0.9999*J27)/1),"Cumple",IF(K27&gt;=((0.84999*J27)/1),"Cumple parcialmente",IF(K27&lt;((0.84999*J27)/1),"No cumple"))))</f>
        <v>Cumple</v>
      </c>
      <c r="N27" s="436">
        <v>80</v>
      </c>
      <c r="O27" s="436">
        <v>80</v>
      </c>
      <c r="P27" s="429">
        <f t="shared" si="12"/>
        <v>1</v>
      </c>
      <c r="Q27" s="429" t="str">
        <f t="shared" si="10"/>
        <v>Cumple</v>
      </c>
      <c r="R27" s="27"/>
      <c r="S27" s="27"/>
      <c r="T27" s="27"/>
      <c r="U27" s="432"/>
    </row>
    <row r="28" spans="3:21" ht="48.75" customHeight="1" x14ac:dyDescent="0.25">
      <c r="C28" s="659"/>
      <c r="D28" s="485" t="s">
        <v>772</v>
      </c>
      <c r="E28" s="27" t="s">
        <v>935</v>
      </c>
      <c r="F28" s="425" t="s">
        <v>54</v>
      </c>
      <c r="G28" s="425" t="s">
        <v>50</v>
      </c>
      <c r="H28" s="426" t="s">
        <v>1655</v>
      </c>
      <c r="I28" s="425" t="s">
        <v>29</v>
      </c>
      <c r="J28" s="436">
        <v>3939</v>
      </c>
      <c r="K28" s="436">
        <v>3759</v>
      </c>
      <c r="L28" s="429">
        <f t="shared" si="14"/>
        <v>0.95430312261995431</v>
      </c>
      <c r="M28" s="429" t="str">
        <f t="shared" ref="M28:M39" si="15">IF(J28="N/A","No aplica",IF(K28&gt;=((0.9999*J28)/1),"Cumple",IF(K28&gt;=((0.84999*J28)/1),"Cumple parcialmente",IF(K28&lt;((0.84999*J28)/1),"No cumple"))))</f>
        <v>Cumple parcialmente</v>
      </c>
      <c r="N28" s="436">
        <v>2273</v>
      </c>
      <c r="O28" s="436">
        <v>2252</v>
      </c>
      <c r="P28" s="429">
        <f t="shared" si="12"/>
        <v>0.99076110866695999</v>
      </c>
      <c r="Q28" s="429" t="str">
        <f t="shared" si="10"/>
        <v>Cumple parcialmente</v>
      </c>
      <c r="R28" s="27"/>
      <c r="S28" s="27"/>
      <c r="T28" s="27"/>
      <c r="U28" s="432"/>
    </row>
    <row r="29" spans="3:21" ht="60.75" customHeight="1" thickBot="1" x14ac:dyDescent="0.3">
      <c r="C29" s="658"/>
      <c r="D29" s="486" t="s">
        <v>773</v>
      </c>
      <c r="E29" s="38" t="s">
        <v>935</v>
      </c>
      <c r="F29" s="489" t="s">
        <v>55</v>
      </c>
      <c r="G29" s="489" t="s">
        <v>50</v>
      </c>
      <c r="H29" s="488" t="s">
        <v>1655</v>
      </c>
      <c r="I29" s="489" t="s">
        <v>29</v>
      </c>
      <c r="J29" s="508">
        <v>52</v>
      </c>
      <c r="K29" s="508">
        <v>52</v>
      </c>
      <c r="L29" s="492">
        <f t="shared" si="14"/>
        <v>1</v>
      </c>
      <c r="M29" s="492" t="str">
        <f t="shared" si="15"/>
        <v>Cumple</v>
      </c>
      <c r="N29" s="508">
        <v>49</v>
      </c>
      <c r="O29" s="508">
        <v>49</v>
      </c>
      <c r="P29" s="492">
        <f t="shared" si="12"/>
        <v>1</v>
      </c>
      <c r="Q29" s="492" t="str">
        <f t="shared" si="10"/>
        <v>Cumple</v>
      </c>
      <c r="R29" s="38"/>
      <c r="S29" s="38"/>
      <c r="T29" s="38"/>
      <c r="U29" s="496"/>
    </row>
    <row r="30" spans="3:21" ht="79.5" customHeight="1" x14ac:dyDescent="0.25">
      <c r="C30" s="657" t="s">
        <v>1670</v>
      </c>
      <c r="D30" s="484" t="s">
        <v>137</v>
      </c>
      <c r="E30" s="504" t="s">
        <v>538</v>
      </c>
      <c r="F30" s="477" t="s">
        <v>539</v>
      </c>
      <c r="G30" s="504" t="s">
        <v>390</v>
      </c>
      <c r="H30" s="479" t="s">
        <v>1655</v>
      </c>
      <c r="I30" s="477" t="s">
        <v>29</v>
      </c>
      <c r="J30" s="481">
        <v>1</v>
      </c>
      <c r="K30" s="481">
        <v>1</v>
      </c>
      <c r="L30" s="482">
        <f t="shared" ref="L30:L31" si="16">IF(J30="N/A","No aplica",IF(K30&gt;=(0),K30/J30))</f>
        <v>1</v>
      </c>
      <c r="M30" s="482" t="str">
        <f t="shared" si="15"/>
        <v>Cumple</v>
      </c>
      <c r="N30" s="481">
        <v>1</v>
      </c>
      <c r="O30" s="481">
        <v>1</v>
      </c>
      <c r="P30" s="482">
        <f t="shared" ref="P30:P33" si="17">IF(N30="N/A","No aplica",IF(O30&gt;=(0),O30/N30))</f>
        <v>1</v>
      </c>
      <c r="Q30" s="482" t="str">
        <f t="shared" si="10"/>
        <v>Cumple</v>
      </c>
      <c r="R30" s="477"/>
      <c r="S30" s="477"/>
      <c r="T30" s="495"/>
      <c r="U30" s="506"/>
    </row>
    <row r="31" spans="3:21" ht="56.25" customHeight="1" thickBot="1" x14ac:dyDescent="0.3">
      <c r="C31" s="658"/>
      <c r="D31" s="486" t="s">
        <v>638</v>
      </c>
      <c r="E31" s="487" t="s">
        <v>541</v>
      </c>
      <c r="F31" s="38" t="s">
        <v>542</v>
      </c>
      <c r="G31" s="487" t="s">
        <v>391</v>
      </c>
      <c r="H31" s="488" t="s">
        <v>1655</v>
      </c>
      <c r="I31" s="38" t="s">
        <v>29</v>
      </c>
      <c r="J31" s="491">
        <v>1</v>
      </c>
      <c r="K31" s="491">
        <v>1</v>
      </c>
      <c r="L31" s="492">
        <f t="shared" si="16"/>
        <v>1</v>
      </c>
      <c r="M31" s="492" t="str">
        <f t="shared" si="15"/>
        <v>Cumple</v>
      </c>
      <c r="N31" s="491">
        <v>1</v>
      </c>
      <c r="O31" s="491">
        <v>1</v>
      </c>
      <c r="P31" s="492">
        <f t="shared" si="17"/>
        <v>1</v>
      </c>
      <c r="Q31" s="492" t="str">
        <f t="shared" si="10"/>
        <v>Cumple</v>
      </c>
      <c r="R31" s="38"/>
      <c r="S31" s="38"/>
      <c r="T31" s="498"/>
      <c r="U31" s="507"/>
    </row>
    <row r="32" spans="3:21" ht="80.25" customHeight="1" x14ac:dyDescent="0.25">
      <c r="C32" s="657" t="s">
        <v>145</v>
      </c>
      <c r="D32" s="484" t="s">
        <v>146</v>
      </c>
      <c r="E32" s="504" t="s">
        <v>548</v>
      </c>
      <c r="F32" s="477" t="s">
        <v>549</v>
      </c>
      <c r="G32" s="504" t="s">
        <v>396</v>
      </c>
      <c r="H32" s="479" t="s">
        <v>1655</v>
      </c>
      <c r="I32" s="477" t="s">
        <v>360</v>
      </c>
      <c r="J32" s="477"/>
      <c r="K32" s="477"/>
      <c r="L32" s="482"/>
      <c r="M32" s="482"/>
      <c r="N32" s="477">
        <v>1</v>
      </c>
      <c r="O32" s="477">
        <v>1</v>
      </c>
      <c r="P32" s="505">
        <f t="shared" si="17"/>
        <v>1</v>
      </c>
      <c r="Q32" s="482" t="str">
        <f t="shared" si="10"/>
        <v>Cumple</v>
      </c>
      <c r="R32" s="477"/>
      <c r="S32" s="477"/>
      <c r="T32" s="477"/>
      <c r="U32" s="495"/>
    </row>
    <row r="33" spans="3:21" ht="54" x14ac:dyDescent="0.25">
      <c r="C33" s="659"/>
      <c r="D33" s="485" t="s">
        <v>147</v>
      </c>
      <c r="E33" s="431" t="s">
        <v>556</v>
      </c>
      <c r="F33" s="27" t="s">
        <v>557</v>
      </c>
      <c r="G33" s="431" t="s">
        <v>398</v>
      </c>
      <c r="H33" s="426" t="s">
        <v>1655</v>
      </c>
      <c r="I33" s="27" t="s">
        <v>29</v>
      </c>
      <c r="J33" s="27">
        <v>1</v>
      </c>
      <c r="K33" s="27">
        <v>1</v>
      </c>
      <c r="L33" s="429">
        <f t="shared" ref="L33:L35" si="18">IF(J33="N/A","No aplica",IF(K33&gt;=(0),K33/J33))</f>
        <v>1</v>
      </c>
      <c r="M33" s="429" t="str">
        <f t="shared" si="15"/>
        <v>Cumple</v>
      </c>
      <c r="N33" s="27">
        <v>1</v>
      </c>
      <c r="O33" s="27">
        <v>1</v>
      </c>
      <c r="P33" s="429">
        <f t="shared" si="17"/>
        <v>1</v>
      </c>
      <c r="Q33" s="429" t="str">
        <f t="shared" si="10"/>
        <v>Cumple</v>
      </c>
      <c r="R33" s="27"/>
      <c r="S33" s="27"/>
      <c r="T33" s="27"/>
      <c r="U33" s="432"/>
    </row>
    <row r="34" spans="3:21" ht="54" x14ac:dyDescent="0.25">
      <c r="C34" s="659"/>
      <c r="D34" s="485" t="s">
        <v>147</v>
      </c>
      <c r="E34" s="431" t="s">
        <v>560</v>
      </c>
      <c r="F34" s="27" t="s">
        <v>561</v>
      </c>
      <c r="G34" s="27" t="s">
        <v>562</v>
      </c>
      <c r="H34" s="433" t="s">
        <v>1656</v>
      </c>
      <c r="I34" s="27" t="s">
        <v>360</v>
      </c>
      <c r="J34" s="427">
        <v>100</v>
      </c>
      <c r="K34" s="427">
        <v>81.33</v>
      </c>
      <c r="L34" s="429">
        <f t="shared" si="18"/>
        <v>0.81330000000000002</v>
      </c>
      <c r="M34" s="429" t="str">
        <f t="shared" si="15"/>
        <v>No cumple</v>
      </c>
      <c r="N34" s="27"/>
      <c r="O34" s="27"/>
      <c r="P34" s="429"/>
      <c r="Q34" s="429"/>
      <c r="R34" s="27"/>
      <c r="S34" s="27"/>
      <c r="T34" s="27"/>
      <c r="U34" s="432"/>
    </row>
    <row r="35" spans="3:21" ht="94.5" customHeight="1" thickBot="1" x14ac:dyDescent="0.3">
      <c r="C35" s="658"/>
      <c r="D35" s="486" t="s">
        <v>640</v>
      </c>
      <c r="E35" s="487" t="s">
        <v>566</v>
      </c>
      <c r="F35" s="38" t="s">
        <v>401</v>
      </c>
      <c r="G35" s="487" t="s">
        <v>567</v>
      </c>
      <c r="H35" s="488" t="s">
        <v>1655</v>
      </c>
      <c r="I35" s="38" t="s">
        <v>29</v>
      </c>
      <c r="J35" s="38">
        <v>1</v>
      </c>
      <c r="K35" s="38">
        <v>1</v>
      </c>
      <c r="L35" s="492">
        <f t="shared" si="18"/>
        <v>1</v>
      </c>
      <c r="M35" s="492" t="str">
        <f t="shared" si="15"/>
        <v>Cumple</v>
      </c>
      <c r="N35" s="38">
        <v>1</v>
      </c>
      <c r="O35" s="38">
        <v>1</v>
      </c>
      <c r="P35" s="492">
        <f t="shared" ref="P35" si="19">IF(N35="N/A","No aplica",IF(O35&gt;=(0),O35/N35))</f>
        <v>1</v>
      </c>
      <c r="Q35" s="492" t="str">
        <f t="shared" si="10"/>
        <v>Cumple</v>
      </c>
      <c r="R35" s="38"/>
      <c r="S35" s="38"/>
      <c r="T35" s="38"/>
      <c r="U35" s="498"/>
    </row>
    <row r="36" spans="3:21" ht="67.5" x14ac:dyDescent="0.25">
      <c r="C36" s="657" t="s">
        <v>1671</v>
      </c>
      <c r="D36" s="484" t="s">
        <v>614</v>
      </c>
      <c r="E36" s="499" t="s">
        <v>935</v>
      </c>
      <c r="F36" s="499" t="s">
        <v>621</v>
      </c>
      <c r="G36" s="499" t="s">
        <v>616</v>
      </c>
      <c r="H36" s="479" t="s">
        <v>1655</v>
      </c>
      <c r="I36" s="499" t="s">
        <v>29</v>
      </c>
      <c r="J36" s="480">
        <v>3</v>
      </c>
      <c r="K36" s="480">
        <v>6</v>
      </c>
      <c r="L36" s="482">
        <f>IF(J36="N/A","No aplica",IF(K36&gt;=(0),K36/J36))</f>
        <v>2</v>
      </c>
      <c r="M36" s="482" t="str">
        <f t="shared" si="15"/>
        <v>Cumple</v>
      </c>
      <c r="N36" s="480">
        <v>3</v>
      </c>
      <c r="O36" s="480">
        <v>4</v>
      </c>
      <c r="P36" s="482">
        <f>IF(N36="N/A","No aplica",IF(O36&gt;=(0),O36/N36))</f>
        <v>1.3333333333333333</v>
      </c>
      <c r="Q36" s="482" t="str">
        <f t="shared" si="10"/>
        <v>Cumple</v>
      </c>
      <c r="R36" s="480">
        <v>3</v>
      </c>
      <c r="S36" s="480">
        <v>3</v>
      </c>
      <c r="T36" s="482">
        <f t="shared" ref="T36:T39" si="20">IF(R36="N/A","No aplica",IF(S36&gt;=(0),S36/R36))</f>
        <v>1</v>
      </c>
      <c r="U36" s="483" t="str">
        <f>IF(R36="N/A","No aplica",IF(S36&gt;=((0.9999*R36)/1),"Cumple",IF(S36&gt;=((0.84999*R36)/1),"Cumple parcialmente",IF(S36&lt;((0.84999*R36)/1),"No cumple"))))</f>
        <v>Cumple</v>
      </c>
    </row>
    <row r="37" spans="3:21" ht="60" customHeight="1" x14ac:dyDescent="0.25">
      <c r="C37" s="659"/>
      <c r="D37" s="485" t="s">
        <v>614</v>
      </c>
      <c r="E37" s="425" t="s">
        <v>921</v>
      </c>
      <c r="F37" s="425" t="s">
        <v>1674</v>
      </c>
      <c r="G37" s="425" t="s">
        <v>1673</v>
      </c>
      <c r="H37" s="433" t="s">
        <v>1656</v>
      </c>
      <c r="I37" s="436" t="s">
        <v>360</v>
      </c>
      <c r="J37" s="427">
        <v>1</v>
      </c>
      <c r="K37" s="427">
        <v>1</v>
      </c>
      <c r="L37" s="429">
        <f>IF(J37="N/A","No aplica",IF(K37&gt;=(0),K37/J37))</f>
        <v>1</v>
      </c>
      <c r="M37" s="429" t="str">
        <f>IF(J37="N/A","No aplica",IF(K37&gt;=((0.9999*J37)/1),"Cumple",IF(K37&gt;=((0.84999*J37)/1),"Cumple parcialmente",IF(K37&lt;((0.84999*J37)/1),"No cumple"))))</f>
        <v>Cumple</v>
      </c>
      <c r="N37" s="427"/>
      <c r="O37" s="427"/>
      <c r="P37" s="429"/>
      <c r="Q37" s="429"/>
      <c r="R37" s="427"/>
      <c r="S37" s="427"/>
      <c r="T37" s="429"/>
      <c r="U37" s="430"/>
    </row>
    <row r="38" spans="3:21" ht="67.5" x14ac:dyDescent="0.25">
      <c r="C38" s="659"/>
      <c r="D38" s="485" t="s">
        <v>165</v>
      </c>
      <c r="E38" s="27" t="s">
        <v>935</v>
      </c>
      <c r="F38" s="27" t="s">
        <v>625</v>
      </c>
      <c r="G38" s="27" t="s">
        <v>405</v>
      </c>
      <c r="H38" s="433" t="s">
        <v>1656</v>
      </c>
      <c r="I38" s="27" t="s">
        <v>360</v>
      </c>
      <c r="J38" s="427">
        <v>1</v>
      </c>
      <c r="K38" s="427">
        <v>1</v>
      </c>
      <c r="L38" s="429">
        <f>IF(J38="N/A","No aplica",IF(K38&gt;=(0),K38/J38))</f>
        <v>1</v>
      </c>
      <c r="M38" s="429" t="str">
        <f t="shared" si="15"/>
        <v>Cumple</v>
      </c>
      <c r="N38" s="427">
        <v>1</v>
      </c>
      <c r="O38" s="427">
        <v>1</v>
      </c>
      <c r="P38" s="429">
        <f>IF(N38="N/A","No aplica",IF(O38&gt;=(0),O38/N38))</f>
        <v>1</v>
      </c>
      <c r="Q38" s="429" t="str">
        <f t="shared" si="10"/>
        <v>Cumple</v>
      </c>
      <c r="R38" s="427">
        <v>1</v>
      </c>
      <c r="S38" s="427">
        <v>1</v>
      </c>
      <c r="T38" s="429">
        <f t="shared" si="20"/>
        <v>1</v>
      </c>
      <c r="U38" s="430" t="str">
        <f t="shared" ref="U38:U39" si="21">IF(R38="N/A","No aplica",IF(S38&gt;=((0.9999*R38)/1),"Cumple",IF(S38&gt;=((0.84999*R38)/1),"Cumple parcialmente",IF(S38&lt;((0.84999*R38)/1),"No cumple"))))</f>
        <v>Cumple</v>
      </c>
    </row>
    <row r="39" spans="3:21" ht="68.25" thickBot="1" x14ac:dyDescent="0.3">
      <c r="C39" s="660"/>
      <c r="D39" s="424" t="s">
        <v>165</v>
      </c>
      <c r="E39" s="437" t="s">
        <v>935</v>
      </c>
      <c r="F39" s="437" t="s">
        <v>626</v>
      </c>
      <c r="G39" s="437" t="s">
        <v>406</v>
      </c>
      <c r="H39" s="438" t="s">
        <v>1656</v>
      </c>
      <c r="I39" s="437" t="s">
        <v>360</v>
      </c>
      <c r="J39" s="439">
        <v>1</v>
      </c>
      <c r="K39" s="439">
        <v>1</v>
      </c>
      <c r="L39" s="440">
        <f>IF(J39="N/A","No aplica",IF(K39&gt;=(0),K39/J39))</f>
        <v>1</v>
      </c>
      <c r="M39" s="440" t="str">
        <f t="shared" si="15"/>
        <v>Cumple</v>
      </c>
      <c r="N39" s="439">
        <v>1</v>
      </c>
      <c r="O39" s="439">
        <v>1</v>
      </c>
      <c r="P39" s="440">
        <f>IF(N39="N/A","No aplica",IF(O39&gt;=(0),O39/N39))</f>
        <v>1</v>
      </c>
      <c r="Q39" s="440" t="str">
        <f t="shared" si="10"/>
        <v>Cumple</v>
      </c>
      <c r="R39" s="439">
        <v>1</v>
      </c>
      <c r="S39" s="439">
        <v>1</v>
      </c>
      <c r="T39" s="440">
        <f t="shared" si="20"/>
        <v>1</v>
      </c>
      <c r="U39" s="441" t="str">
        <f t="shared" si="21"/>
        <v>Cumple</v>
      </c>
    </row>
    <row r="40" spans="3:21" ht="14.25" thickBot="1" x14ac:dyDescent="0.3">
      <c r="C40" s="45"/>
      <c r="D40" s="45"/>
      <c r="E40" s="45"/>
      <c r="F40" s="45"/>
      <c r="G40" s="45"/>
      <c r="H40" s="45">
        <f>COUNTIF(H6:H39, "Si")</f>
        <v>24</v>
      </c>
      <c r="I40" s="45"/>
      <c r="J40" s="442"/>
      <c r="K40" s="442"/>
      <c r="L40" s="443"/>
      <c r="M40" s="444">
        <f>COUNTIF(M6:M39,"Cumple")</f>
        <v>23</v>
      </c>
      <c r="N40" s="445"/>
      <c r="O40" s="445"/>
      <c r="P40" s="445"/>
      <c r="Q40" s="444">
        <f>COUNTIF(Q6:Q39,"Cumple")</f>
        <v>28</v>
      </c>
      <c r="R40" s="445"/>
      <c r="S40" s="445"/>
      <c r="T40" s="445"/>
      <c r="U40" s="444">
        <f>COUNTIF(U6:U39,"Cumple")</f>
        <v>11</v>
      </c>
    </row>
    <row r="41" spans="3:21" ht="25.5" x14ac:dyDescent="0.25">
      <c r="C41" s="45"/>
      <c r="D41" s="45"/>
      <c r="E41" s="446" t="s">
        <v>878</v>
      </c>
      <c r="F41" s="645" t="s">
        <v>1661</v>
      </c>
      <c r="G41" s="646"/>
      <c r="H41" s="646"/>
      <c r="I41" s="646"/>
      <c r="J41" s="646"/>
      <c r="K41" s="647"/>
      <c r="L41" s="443"/>
      <c r="M41" s="444">
        <f>COUNTIF(M6:M39,"Cumple Parcialmente")</f>
        <v>1</v>
      </c>
      <c r="N41" s="445"/>
      <c r="O41" s="445"/>
      <c r="P41" s="445"/>
      <c r="Q41" s="444">
        <f>COUNTIF(Q6:Q39,"Cumple Parcialmente")</f>
        <v>1</v>
      </c>
      <c r="R41" s="445"/>
      <c r="S41" s="445"/>
      <c r="T41" s="445"/>
      <c r="U41" s="444">
        <f>COUNTIF(U6:U39,"Cumple Parcialmente")</f>
        <v>1</v>
      </c>
    </row>
    <row r="42" spans="3:21" x14ac:dyDescent="0.25">
      <c r="C42" s="45"/>
      <c r="D42" s="45"/>
      <c r="E42" s="514" t="s">
        <v>910</v>
      </c>
      <c r="F42" s="648" t="s">
        <v>911</v>
      </c>
      <c r="G42" s="648"/>
      <c r="H42" s="648"/>
      <c r="I42" s="648"/>
      <c r="J42" s="648"/>
      <c r="K42" s="649"/>
      <c r="L42" s="443"/>
      <c r="M42" s="444">
        <f>COUNTIF(M6:M39,"No cumple")</f>
        <v>3</v>
      </c>
      <c r="N42" s="445"/>
      <c r="O42" s="445"/>
      <c r="P42" s="445"/>
      <c r="Q42" s="444">
        <f>COUNTIF(Q6:Q39,"No cumple")</f>
        <v>2</v>
      </c>
      <c r="R42" s="445"/>
      <c r="S42" s="445"/>
      <c r="T42" s="445"/>
      <c r="U42" s="444">
        <f>COUNTIF(U6:U39,"No cumple")</f>
        <v>2</v>
      </c>
    </row>
    <row r="43" spans="3:21" ht="13.5" customHeight="1" x14ac:dyDescent="0.25">
      <c r="C43" s="45"/>
      <c r="D43" s="45"/>
      <c r="E43" s="513" t="s">
        <v>905</v>
      </c>
      <c r="F43" s="650" t="s">
        <v>914</v>
      </c>
      <c r="G43" s="651"/>
      <c r="H43" s="651"/>
      <c r="I43" s="651"/>
      <c r="J43" s="651"/>
      <c r="K43" s="652"/>
      <c r="L43" s="443"/>
      <c r="M43" s="447"/>
      <c r="N43" s="445"/>
      <c r="O43" s="445"/>
      <c r="P43" s="445"/>
      <c r="Q43" s="447"/>
      <c r="R43" s="445"/>
      <c r="S43" s="445"/>
      <c r="T43" s="445"/>
      <c r="U43" s="448"/>
    </row>
    <row r="44" spans="3:21" x14ac:dyDescent="0.25">
      <c r="E44" s="515" t="s">
        <v>907</v>
      </c>
      <c r="F44" s="653" t="s">
        <v>908</v>
      </c>
      <c r="G44" s="653"/>
      <c r="H44" s="653"/>
      <c r="I44" s="653"/>
      <c r="J44" s="653"/>
      <c r="K44" s="654"/>
      <c r="M44" s="445"/>
      <c r="N44" s="445"/>
      <c r="O44" s="445"/>
      <c r="P44" s="445"/>
      <c r="Q44" s="445"/>
      <c r="R44" s="445"/>
      <c r="S44" s="445"/>
      <c r="T44" s="445"/>
      <c r="U44" s="445"/>
    </row>
    <row r="45" spans="3:21" ht="14.25" thickBot="1" x14ac:dyDescent="0.3">
      <c r="E45" s="509" t="s">
        <v>918</v>
      </c>
      <c r="F45" s="655" t="s">
        <v>919</v>
      </c>
      <c r="G45" s="655"/>
      <c r="H45" s="655"/>
      <c r="I45" s="655"/>
      <c r="J45" s="655"/>
      <c r="K45" s="656"/>
    </row>
    <row r="47" spans="3:21" ht="14.25" thickBot="1" x14ac:dyDescent="0.3"/>
    <row r="48" spans="3:21" ht="40.5" x14ac:dyDescent="0.25">
      <c r="E48" s="449" t="s">
        <v>1662</v>
      </c>
      <c r="F48" s="450"/>
      <c r="G48" s="450"/>
      <c r="H48" s="450"/>
      <c r="I48" s="451">
        <f>M40+Q40+U40</f>
        <v>62</v>
      </c>
      <c r="K48" s="452"/>
      <c r="L48" s="453" t="s">
        <v>1663</v>
      </c>
      <c r="M48" s="454">
        <v>34</v>
      </c>
      <c r="N48" s="422" t="s">
        <v>1664</v>
      </c>
    </row>
    <row r="49" spans="5:13" ht="54" x14ac:dyDescent="0.25">
      <c r="E49" s="455" t="s">
        <v>1665</v>
      </c>
      <c r="F49" s="456"/>
      <c r="G49" s="456"/>
      <c r="H49" s="456"/>
      <c r="I49" s="457">
        <f>M41+Q41+U41</f>
        <v>3</v>
      </c>
      <c r="K49" s="452"/>
      <c r="L49" s="458" t="s">
        <v>1666</v>
      </c>
      <c r="M49" s="459">
        <f>M50-M48</f>
        <v>118</v>
      </c>
    </row>
    <row r="50" spans="5:13" ht="41.25" thickBot="1" x14ac:dyDescent="0.3">
      <c r="E50" s="455" t="s">
        <v>1667</v>
      </c>
      <c r="F50" s="460"/>
      <c r="G50" s="460"/>
      <c r="H50" s="460"/>
      <c r="I50" s="461">
        <f>M42+Q42+U42</f>
        <v>7</v>
      </c>
      <c r="K50" s="452"/>
      <c r="L50" s="462" t="s">
        <v>1668</v>
      </c>
      <c r="M50" s="463">
        <v>152</v>
      </c>
    </row>
    <row r="51" spans="5:13" ht="14.25" thickBot="1" x14ac:dyDescent="0.3">
      <c r="E51" s="464" t="s">
        <v>1669</v>
      </c>
      <c r="F51" s="465"/>
      <c r="G51" s="465"/>
      <c r="H51" s="465"/>
      <c r="I51" s="466">
        <f>SUM(I48:I50)</f>
        <v>72</v>
      </c>
      <c r="K51" s="467"/>
    </row>
  </sheetData>
  <mergeCells count="24">
    <mergeCell ref="C3:U3"/>
    <mergeCell ref="C4:C5"/>
    <mergeCell ref="D4:D5"/>
    <mergeCell ref="E4:E5"/>
    <mergeCell ref="F4:F5"/>
    <mergeCell ref="G4:G5"/>
    <mergeCell ref="H4:H5"/>
    <mergeCell ref="I4:I5"/>
    <mergeCell ref="J4:M4"/>
    <mergeCell ref="N4:Q4"/>
    <mergeCell ref="C30:C31"/>
    <mergeCell ref="C32:C35"/>
    <mergeCell ref="C36:C39"/>
    <mergeCell ref="R4:U4"/>
    <mergeCell ref="C7:C12"/>
    <mergeCell ref="D9:D11"/>
    <mergeCell ref="C13:C15"/>
    <mergeCell ref="C16:C19"/>
    <mergeCell ref="C21:C29"/>
    <mergeCell ref="F41:K41"/>
    <mergeCell ref="F42:K42"/>
    <mergeCell ref="F43:K43"/>
    <mergeCell ref="F44:K44"/>
    <mergeCell ref="F45:K45"/>
  </mergeCells>
  <conditionalFormatting sqref="Q6 M7:M19 Q20:Q39 M27:M36 U36:U39">
    <cfRule type="expression" dxfId="41" priority="40">
      <formula>K6&gt;((0.999*J6)/1)</formula>
    </cfRule>
    <cfRule type="expression" dxfId="40" priority="41">
      <formula>K6&lt;((0.849999*J6)/1)</formula>
    </cfRule>
    <cfRule type="expression" dxfId="39" priority="42">
      <formula>K6&gt;((0.849999*J6)/1)</formula>
    </cfRule>
  </conditionalFormatting>
  <conditionalFormatting sqref="Q43 Q13:Q19">
    <cfRule type="expression" dxfId="38" priority="37">
      <formula>O13&gt;((0.999*N13)/1)</formula>
    </cfRule>
    <cfRule type="expression" dxfId="37" priority="38">
      <formula>O13&lt;((0.849999*N13)/1)</formula>
    </cfRule>
    <cfRule type="expression" dxfId="36" priority="39">
      <formula>O13&gt;((0.849999*N13)/1)</formula>
    </cfRule>
  </conditionalFormatting>
  <conditionalFormatting sqref="M21:M24">
    <cfRule type="expression" dxfId="35" priority="34">
      <formula>K21&gt;((0.999*J21)/1)</formula>
    </cfRule>
    <cfRule type="expression" dxfId="34" priority="35">
      <formula>K21&lt;((0.849999*J21)/1)</formula>
    </cfRule>
    <cfRule type="expression" dxfId="33" priority="36">
      <formula>K21&gt;((0.849999*J21)/1)</formula>
    </cfRule>
  </conditionalFormatting>
  <conditionalFormatting sqref="Q40:Q42 U40:U42 M38:M43">
    <cfRule type="expression" dxfId="32" priority="25">
      <formula>K38&gt;((0.999*J38)/1)</formula>
    </cfRule>
    <cfRule type="expression" dxfId="31" priority="26">
      <formula>K38&lt;((0.849999*J38)/1)</formula>
    </cfRule>
    <cfRule type="expression" dxfId="30" priority="27">
      <formula>K38&gt;((0.849999*J38)/1)</formula>
    </cfRule>
  </conditionalFormatting>
  <conditionalFormatting sqref="M25">
    <cfRule type="expression" dxfId="29" priority="31">
      <formula>K25&gt;((0.999*J25)/1)</formula>
    </cfRule>
    <cfRule type="expression" dxfId="28" priority="32">
      <formula>K25&lt;((0.849999*J25)/1)</formula>
    </cfRule>
    <cfRule type="expression" dxfId="27" priority="33">
      <formula>K25&gt;((0.849999*J25)/1)</formula>
    </cfRule>
  </conditionalFormatting>
  <conditionalFormatting sqref="M26">
    <cfRule type="expression" dxfId="26" priority="28">
      <formula>K26&gt;((0.999*J26)/1)</formula>
    </cfRule>
    <cfRule type="expression" dxfId="25" priority="29">
      <formula>K26&lt;((0.849999*J26)/1)</formula>
    </cfRule>
    <cfRule type="expression" dxfId="24" priority="30">
      <formula>K26&gt;((0.849999*J26)/1)</formula>
    </cfRule>
  </conditionalFormatting>
  <conditionalFormatting sqref="U16:U20">
    <cfRule type="expression" dxfId="23" priority="22">
      <formula>S16&gt;((0.999*R16)/1)</formula>
    </cfRule>
    <cfRule type="expression" dxfId="22" priority="23">
      <formula>S16&lt;((0.849999*R16)/1)</formula>
    </cfRule>
    <cfRule type="expression" dxfId="21" priority="24">
      <formula>S16&gt;((0.849999*R16)/1)</formula>
    </cfRule>
  </conditionalFormatting>
  <conditionalFormatting sqref="M37">
    <cfRule type="expression" dxfId="20" priority="19">
      <formula>K37&gt;((0.999*J37)/1)</formula>
    </cfRule>
    <cfRule type="expression" dxfId="19" priority="20">
      <formula>K37&lt;((0.849999*J37)/1)</formula>
    </cfRule>
    <cfRule type="expression" dxfId="18" priority="21">
      <formula>K37&gt;((0.849999*J37)/1)</formula>
    </cfRule>
  </conditionalFormatting>
  <conditionalFormatting sqref="Q7:Q11">
    <cfRule type="expression" dxfId="17" priority="16">
      <formula>O7&gt;((0.999*N7)/1)</formula>
    </cfRule>
    <cfRule type="expression" dxfId="16" priority="17">
      <formula>O7&lt;((0.849999*N7)/1)</formula>
    </cfRule>
    <cfRule type="expression" dxfId="15" priority="18">
      <formula>O7&gt;((0.849999*N7)/1)</formula>
    </cfRule>
  </conditionalFormatting>
  <conditionalFormatting sqref="U7">
    <cfRule type="expression" dxfId="14" priority="13">
      <formula>S7&gt;((0.999*R7)/1)</formula>
    </cfRule>
    <cfRule type="expression" dxfId="13" priority="14">
      <formula>S7&lt;((0.849999*R7)/1)</formula>
    </cfRule>
    <cfRule type="expression" dxfId="12" priority="15">
      <formula>S7&gt;((0.849999*R7)/1)</formula>
    </cfRule>
  </conditionalFormatting>
  <conditionalFormatting sqref="U9:U11">
    <cfRule type="expression" dxfId="11" priority="10">
      <formula>S9&gt;((0.999*R9)/1)</formula>
    </cfRule>
    <cfRule type="expression" dxfId="10" priority="11">
      <formula>S9&lt;((0.849999*R9)/1)</formula>
    </cfRule>
    <cfRule type="expression" dxfId="9" priority="12">
      <formula>S9&gt;((0.849999*R9)/1)</formula>
    </cfRule>
  </conditionalFormatting>
  <conditionalFormatting sqref="Q12">
    <cfRule type="expression" dxfId="8" priority="7">
      <formula>O12&gt;((0.999*N12)/1)</formula>
    </cfRule>
    <cfRule type="expression" dxfId="7" priority="8">
      <formula>O12&lt;((0.849999*N12)/1)</formula>
    </cfRule>
    <cfRule type="expression" dxfId="6" priority="9">
      <formula>O12&gt;((0.849999*N12)/1)</formula>
    </cfRule>
  </conditionalFormatting>
  <conditionalFormatting sqref="U12">
    <cfRule type="expression" dxfId="5" priority="4">
      <formula>S12&gt;((0.999*R12)/1)</formula>
    </cfRule>
    <cfRule type="expression" dxfId="4" priority="5">
      <formula>S12&lt;((0.849999*R12)/1)</formula>
    </cfRule>
    <cfRule type="expression" dxfId="3" priority="6">
      <formula>S12&gt;((0.849999*R12)/1)</formula>
    </cfRule>
  </conditionalFormatting>
  <conditionalFormatting sqref="U14">
    <cfRule type="expression" dxfId="2" priority="1">
      <formula>S14&gt;((0.999*R14)/1)</formula>
    </cfRule>
    <cfRule type="expression" dxfId="1" priority="2">
      <formula>S14&lt;((0.849999*R14)/1)</formula>
    </cfRule>
    <cfRule type="expression" dxfId="0" priority="3">
      <formula>S14&gt;((0.849999*R14)/1)</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T533"/>
  <sheetViews>
    <sheetView topLeftCell="A74" workbookViewId="0">
      <selection activeCell="H82" sqref="H82"/>
    </sheetView>
  </sheetViews>
  <sheetFormatPr baseColWidth="10" defaultColWidth="11.5703125" defaultRowHeight="15" x14ac:dyDescent="0.25"/>
  <cols>
    <col min="1" max="1" width="23.5703125" style="71" customWidth="1"/>
    <col min="2" max="2" width="19.85546875" style="72" customWidth="1"/>
    <col min="3" max="3" width="16.42578125" style="23" customWidth="1"/>
    <col min="4" max="4" width="16.7109375" style="73" customWidth="1"/>
    <col min="5" max="5" width="25.85546875" style="74" customWidth="1"/>
    <col min="6" max="6" width="19.28515625" style="72" customWidth="1"/>
    <col min="7" max="7" width="20.7109375" style="72" customWidth="1"/>
    <col min="8" max="8" width="21" style="72" customWidth="1"/>
    <col min="9" max="20" width="10.7109375" style="20" customWidth="1"/>
    <col min="21" max="16384" width="11.5703125" style="20"/>
  </cols>
  <sheetData>
    <row r="1" spans="1:20" ht="26.25" x14ac:dyDescent="0.25">
      <c r="A1" s="684" t="s">
        <v>1035</v>
      </c>
      <c r="B1" s="684"/>
      <c r="C1" s="684"/>
      <c r="D1" s="684"/>
      <c r="E1" s="684"/>
      <c r="F1" s="684"/>
      <c r="G1" s="684"/>
      <c r="H1" s="684"/>
      <c r="I1" s="684"/>
      <c r="J1" s="684"/>
      <c r="K1" s="684"/>
      <c r="L1" s="684"/>
      <c r="M1" s="684"/>
      <c r="N1" s="684"/>
      <c r="O1" s="684"/>
      <c r="P1" s="684"/>
      <c r="Q1" s="684"/>
      <c r="R1" s="684"/>
      <c r="S1" s="684"/>
      <c r="T1" s="684"/>
    </row>
    <row r="2" spans="1:20" ht="22.5" x14ac:dyDescent="0.25">
      <c r="A2" s="60" t="s">
        <v>1036</v>
      </c>
      <c r="B2" s="60" t="s">
        <v>1037</v>
      </c>
      <c r="C2" s="60" t="s">
        <v>1038</v>
      </c>
      <c r="D2" s="60" t="s">
        <v>1039</v>
      </c>
      <c r="E2" s="60" t="s">
        <v>1040</v>
      </c>
      <c r="F2" s="60" t="s">
        <v>1041</v>
      </c>
      <c r="G2" s="60" t="s">
        <v>1042</v>
      </c>
      <c r="H2" s="60" t="s">
        <v>1043</v>
      </c>
      <c r="I2" s="61" t="s">
        <v>1044</v>
      </c>
      <c r="J2" s="61" t="s">
        <v>1045</v>
      </c>
      <c r="K2" s="61" t="s">
        <v>1046</v>
      </c>
      <c r="L2" s="61" t="s">
        <v>1047</v>
      </c>
      <c r="M2" s="61" t="s">
        <v>1048</v>
      </c>
      <c r="N2" s="61" t="s">
        <v>1049</v>
      </c>
      <c r="O2" s="61" t="s">
        <v>1050</v>
      </c>
      <c r="P2" s="61" t="s">
        <v>1051</v>
      </c>
      <c r="Q2" s="61" t="s">
        <v>1052</v>
      </c>
      <c r="R2" s="61" t="s">
        <v>1053</v>
      </c>
      <c r="S2" s="61" t="s">
        <v>1054</v>
      </c>
      <c r="T2" s="61" t="s">
        <v>1055</v>
      </c>
    </row>
    <row r="3" spans="1:20" ht="22.5" x14ac:dyDescent="0.25">
      <c r="A3" s="62" t="s">
        <v>26</v>
      </c>
      <c r="B3" s="62"/>
      <c r="C3" s="62"/>
      <c r="D3" s="62"/>
      <c r="E3" s="63"/>
      <c r="F3" s="62"/>
      <c r="G3" s="62"/>
      <c r="H3" s="62"/>
      <c r="I3" s="64"/>
      <c r="J3" s="64"/>
      <c r="K3" s="64"/>
      <c r="L3" s="64"/>
      <c r="M3" s="64"/>
      <c r="N3" s="64"/>
      <c r="O3" s="64"/>
      <c r="P3" s="64"/>
      <c r="Q3" s="64"/>
      <c r="R3" s="64"/>
      <c r="S3" s="64"/>
      <c r="T3" s="64"/>
    </row>
    <row r="4" spans="1:20" ht="22.5" x14ac:dyDescent="0.25">
      <c r="A4" s="65"/>
      <c r="B4" s="66" t="s">
        <v>1056</v>
      </c>
      <c r="C4" s="66"/>
      <c r="D4" s="66"/>
      <c r="E4" s="67"/>
      <c r="F4" s="66"/>
      <c r="G4" s="66"/>
      <c r="H4" s="66"/>
      <c r="I4" s="68"/>
      <c r="J4" s="68"/>
      <c r="K4" s="68"/>
      <c r="L4" s="68"/>
      <c r="M4" s="68"/>
      <c r="N4" s="68"/>
      <c r="O4" s="68"/>
      <c r="P4" s="68"/>
      <c r="Q4" s="68"/>
      <c r="R4" s="68"/>
      <c r="S4" s="68"/>
      <c r="T4" s="68"/>
    </row>
    <row r="5" spans="1:20" ht="22.5" x14ac:dyDescent="0.25">
      <c r="A5" s="65"/>
      <c r="B5" s="65"/>
      <c r="C5" s="65" t="s">
        <v>1057</v>
      </c>
      <c r="D5" s="65"/>
      <c r="E5" s="69"/>
      <c r="F5" s="65"/>
      <c r="G5" s="65"/>
      <c r="H5" s="65"/>
      <c r="I5" s="70"/>
      <c r="J5" s="70"/>
      <c r="K5" s="70"/>
      <c r="L5" s="70"/>
      <c r="M5" s="70"/>
      <c r="N5" s="70"/>
      <c r="O5" s="70"/>
      <c r="P5" s="70"/>
      <c r="Q5" s="70"/>
      <c r="R5" s="70"/>
      <c r="S5" s="70"/>
      <c r="T5" s="70"/>
    </row>
    <row r="6" spans="1:20" ht="22.5" x14ac:dyDescent="0.25">
      <c r="A6" s="65"/>
      <c r="B6" s="65"/>
      <c r="C6" s="65"/>
      <c r="D6" s="66" t="s">
        <v>1057</v>
      </c>
      <c r="E6" s="67"/>
      <c r="F6" s="66"/>
      <c r="G6" s="66"/>
      <c r="H6" s="66"/>
      <c r="I6" s="68"/>
      <c r="J6" s="68"/>
      <c r="K6" s="68"/>
      <c r="L6" s="68"/>
      <c r="M6" s="68"/>
      <c r="N6" s="68"/>
      <c r="O6" s="68"/>
      <c r="P6" s="68"/>
      <c r="Q6" s="68"/>
      <c r="R6" s="68"/>
      <c r="S6" s="68"/>
      <c r="T6" s="68"/>
    </row>
    <row r="7" spans="1:20" ht="22.5" x14ac:dyDescent="0.25">
      <c r="A7" s="65"/>
      <c r="B7" s="65"/>
      <c r="C7" s="65"/>
      <c r="D7" s="65"/>
      <c r="E7" s="69" t="s">
        <v>1058</v>
      </c>
      <c r="F7" s="65"/>
      <c r="G7" s="65"/>
      <c r="H7" s="65"/>
      <c r="I7" s="70"/>
      <c r="J7" s="70"/>
      <c r="K7" s="70"/>
      <c r="L7" s="70"/>
      <c r="M7" s="70"/>
      <c r="N7" s="70"/>
      <c r="O7" s="70"/>
      <c r="P7" s="70"/>
      <c r="Q7" s="70"/>
      <c r="R7" s="70"/>
      <c r="S7" s="70"/>
      <c r="T7" s="70"/>
    </row>
    <row r="8" spans="1:20" x14ac:dyDescent="0.25">
      <c r="A8" s="65"/>
      <c r="B8" s="65"/>
      <c r="C8" s="65"/>
      <c r="D8" s="65"/>
      <c r="E8" s="69"/>
      <c r="F8" s="66" t="s">
        <v>1059</v>
      </c>
      <c r="G8" s="66"/>
      <c r="H8" s="66"/>
      <c r="I8" s="68"/>
      <c r="J8" s="68"/>
      <c r="K8" s="68"/>
      <c r="L8" s="68"/>
      <c r="M8" s="68"/>
      <c r="N8" s="68"/>
      <c r="O8" s="68"/>
      <c r="P8" s="68"/>
      <c r="Q8" s="68"/>
      <c r="R8" s="68"/>
      <c r="S8" s="68"/>
      <c r="T8" s="68"/>
    </row>
    <row r="9" spans="1:20" x14ac:dyDescent="0.25">
      <c r="A9" s="65"/>
      <c r="B9" s="65"/>
      <c r="C9" s="65"/>
      <c r="D9" s="65"/>
      <c r="E9" s="69"/>
      <c r="F9" s="65"/>
      <c r="G9" s="65" t="s">
        <v>377</v>
      </c>
      <c r="H9" s="65"/>
      <c r="I9" s="70"/>
      <c r="J9" s="70"/>
      <c r="K9" s="70"/>
      <c r="L9" s="70"/>
      <c r="M9" s="70"/>
      <c r="N9" s="70"/>
      <c r="O9" s="70"/>
      <c r="P9" s="70"/>
      <c r="Q9" s="70"/>
      <c r="R9" s="70"/>
      <c r="S9" s="70"/>
      <c r="T9" s="70"/>
    </row>
    <row r="10" spans="1:20" ht="33.75" x14ac:dyDescent="0.25">
      <c r="A10" s="65"/>
      <c r="B10" s="65"/>
      <c r="C10" s="65"/>
      <c r="D10" s="65"/>
      <c r="E10" s="69"/>
      <c r="F10" s="65"/>
      <c r="G10" s="65"/>
      <c r="H10" s="65" t="s">
        <v>1060</v>
      </c>
      <c r="I10" s="70">
        <v>1</v>
      </c>
      <c r="J10" s="70">
        <v>1</v>
      </c>
      <c r="K10" s="70">
        <v>1</v>
      </c>
      <c r="L10" s="70">
        <v>1</v>
      </c>
      <c r="M10" s="70">
        <v>1</v>
      </c>
      <c r="N10" s="70">
        <v>1</v>
      </c>
      <c r="O10" s="70">
        <v>1</v>
      </c>
      <c r="P10" s="70">
        <v>1</v>
      </c>
      <c r="Q10" s="70">
        <v>1</v>
      </c>
      <c r="R10" s="70">
        <v>1</v>
      </c>
      <c r="S10" s="70">
        <v>1</v>
      </c>
      <c r="T10" s="70">
        <v>1</v>
      </c>
    </row>
    <row r="11" spans="1:20" ht="22.5" x14ac:dyDescent="0.25">
      <c r="A11" s="65"/>
      <c r="B11" s="65"/>
      <c r="C11" s="65"/>
      <c r="D11" s="65"/>
      <c r="E11" s="69" t="s">
        <v>1061</v>
      </c>
      <c r="F11" s="65"/>
      <c r="G11" s="65"/>
      <c r="H11" s="65"/>
      <c r="I11" s="70"/>
      <c r="J11" s="70"/>
      <c r="K11" s="70"/>
      <c r="L11" s="70"/>
      <c r="M11" s="70"/>
      <c r="N11" s="70"/>
      <c r="O11" s="70"/>
      <c r="P11" s="70"/>
      <c r="Q11" s="70"/>
      <c r="R11" s="70"/>
      <c r="S11" s="70"/>
      <c r="T11" s="70"/>
    </row>
    <row r="12" spans="1:20" ht="22.5" x14ac:dyDescent="0.25">
      <c r="A12" s="65"/>
      <c r="B12" s="65"/>
      <c r="C12" s="65"/>
      <c r="D12" s="65"/>
      <c r="E12" s="69"/>
      <c r="F12" s="66" t="s">
        <v>1062</v>
      </c>
      <c r="G12" s="66"/>
      <c r="H12" s="66"/>
      <c r="I12" s="68"/>
      <c r="J12" s="68"/>
      <c r="K12" s="68"/>
      <c r="L12" s="68"/>
      <c r="M12" s="68"/>
      <c r="N12" s="68"/>
      <c r="O12" s="68"/>
      <c r="P12" s="68"/>
      <c r="Q12" s="68"/>
      <c r="R12" s="68"/>
      <c r="S12" s="68"/>
      <c r="T12" s="68"/>
    </row>
    <row r="13" spans="1:20" x14ac:dyDescent="0.25">
      <c r="A13" s="65"/>
      <c r="B13" s="65"/>
      <c r="C13" s="65"/>
      <c r="D13" s="65"/>
      <c r="E13" s="69"/>
      <c r="F13" s="65"/>
      <c r="G13" s="65" t="s">
        <v>377</v>
      </c>
      <c r="H13" s="65"/>
      <c r="I13" s="70"/>
      <c r="J13" s="70"/>
      <c r="K13" s="70"/>
      <c r="L13" s="70"/>
      <c r="M13" s="70"/>
      <c r="N13" s="70"/>
      <c r="O13" s="70"/>
      <c r="P13" s="70"/>
      <c r="Q13" s="70"/>
      <c r="R13" s="70"/>
      <c r="S13" s="70"/>
      <c r="T13" s="70"/>
    </row>
    <row r="14" spans="1:20" x14ac:dyDescent="0.25">
      <c r="A14" s="65"/>
      <c r="B14" s="65"/>
      <c r="C14" s="65"/>
      <c r="D14" s="65"/>
      <c r="E14" s="69"/>
      <c r="F14" s="65"/>
      <c r="G14" s="65"/>
      <c r="H14" s="65" t="s">
        <v>1063</v>
      </c>
      <c r="I14" s="70">
        <v>2</v>
      </c>
      <c r="J14" s="70">
        <v>2</v>
      </c>
      <c r="K14" s="70">
        <v>2</v>
      </c>
      <c r="L14" s="70">
        <v>2</v>
      </c>
      <c r="M14" s="70">
        <v>2</v>
      </c>
      <c r="N14" s="70">
        <v>2</v>
      </c>
      <c r="O14" s="70">
        <v>2</v>
      </c>
      <c r="P14" s="70">
        <v>2</v>
      </c>
      <c r="Q14" s="70">
        <v>2</v>
      </c>
      <c r="R14" s="70">
        <v>2</v>
      </c>
      <c r="S14" s="70">
        <v>2</v>
      </c>
      <c r="T14" s="70">
        <v>2</v>
      </c>
    </row>
    <row r="15" spans="1:20" x14ac:dyDescent="0.25">
      <c r="A15" s="65"/>
      <c r="B15" s="65"/>
      <c r="C15" s="65"/>
      <c r="D15" s="65"/>
      <c r="E15" s="69" t="s">
        <v>1064</v>
      </c>
      <c r="F15" s="65"/>
      <c r="G15" s="65"/>
      <c r="H15" s="65"/>
      <c r="I15" s="70"/>
      <c r="J15" s="70"/>
      <c r="K15" s="70"/>
      <c r="L15" s="70"/>
      <c r="M15" s="70"/>
      <c r="N15" s="70"/>
      <c r="O15" s="70"/>
      <c r="P15" s="70"/>
      <c r="Q15" s="70"/>
      <c r="R15" s="70"/>
      <c r="S15" s="70"/>
      <c r="T15" s="70"/>
    </row>
    <row r="16" spans="1:20" ht="22.5" x14ac:dyDescent="0.25">
      <c r="A16" s="65"/>
      <c r="B16" s="65"/>
      <c r="C16" s="65"/>
      <c r="D16" s="65"/>
      <c r="E16" s="69"/>
      <c r="F16" s="66" t="s">
        <v>1065</v>
      </c>
      <c r="G16" s="66"/>
      <c r="H16" s="66"/>
      <c r="I16" s="68"/>
      <c r="J16" s="68"/>
      <c r="K16" s="68"/>
      <c r="L16" s="68"/>
      <c r="M16" s="68"/>
      <c r="N16" s="68"/>
      <c r="O16" s="68"/>
      <c r="P16" s="68"/>
      <c r="Q16" s="68"/>
      <c r="R16" s="68"/>
      <c r="S16" s="68"/>
      <c r="T16" s="68"/>
    </row>
    <row r="17" spans="1:20" x14ac:dyDescent="0.25">
      <c r="A17" s="65"/>
      <c r="B17" s="65"/>
      <c r="C17" s="65"/>
      <c r="D17" s="65"/>
      <c r="E17" s="69"/>
      <c r="F17" s="65"/>
      <c r="G17" s="65" t="s">
        <v>377</v>
      </c>
      <c r="H17" s="65"/>
      <c r="I17" s="70"/>
      <c r="J17" s="70"/>
      <c r="K17" s="70"/>
      <c r="L17" s="70"/>
      <c r="M17" s="70"/>
      <c r="N17" s="70"/>
      <c r="O17" s="70"/>
      <c r="P17" s="70"/>
      <c r="Q17" s="70"/>
      <c r="R17" s="70"/>
      <c r="S17" s="70"/>
      <c r="T17" s="70"/>
    </row>
    <row r="18" spans="1:20" x14ac:dyDescent="0.25">
      <c r="A18" s="65"/>
      <c r="B18" s="65"/>
      <c r="C18" s="65"/>
      <c r="D18" s="65"/>
      <c r="E18" s="69"/>
      <c r="F18" s="65"/>
      <c r="G18" s="65"/>
      <c r="H18" s="65" t="s">
        <v>1066</v>
      </c>
      <c r="I18" s="70">
        <v>1</v>
      </c>
      <c r="J18" s="70">
        <v>1</v>
      </c>
      <c r="K18" s="70">
        <v>1</v>
      </c>
      <c r="L18" s="70">
        <v>1</v>
      </c>
      <c r="M18" s="70">
        <v>1</v>
      </c>
      <c r="N18" s="70">
        <v>1</v>
      </c>
      <c r="O18" s="70">
        <v>1</v>
      </c>
      <c r="P18" s="70">
        <v>1</v>
      </c>
      <c r="Q18" s="70">
        <v>1</v>
      </c>
      <c r="R18" s="70">
        <v>1</v>
      </c>
      <c r="S18" s="70">
        <v>1</v>
      </c>
      <c r="T18" s="70">
        <v>1</v>
      </c>
    </row>
    <row r="19" spans="1:20" ht="22.5" x14ac:dyDescent="0.25">
      <c r="A19" s="65"/>
      <c r="B19" s="65"/>
      <c r="C19" s="65"/>
      <c r="D19" s="65"/>
      <c r="E19" s="69" t="s">
        <v>1067</v>
      </c>
      <c r="F19" s="65"/>
      <c r="G19" s="65"/>
      <c r="H19" s="65"/>
      <c r="I19" s="70"/>
      <c r="J19" s="70"/>
      <c r="K19" s="70"/>
      <c r="L19" s="70"/>
      <c r="M19" s="70"/>
      <c r="N19" s="70"/>
      <c r="O19" s="70"/>
      <c r="P19" s="70"/>
      <c r="Q19" s="70"/>
      <c r="R19" s="70"/>
      <c r="S19" s="70"/>
      <c r="T19" s="70"/>
    </row>
    <row r="20" spans="1:20" ht="22.5" x14ac:dyDescent="0.25">
      <c r="A20" s="65"/>
      <c r="B20" s="65"/>
      <c r="C20" s="65"/>
      <c r="D20" s="65"/>
      <c r="E20" s="69"/>
      <c r="F20" s="66" t="s">
        <v>1068</v>
      </c>
      <c r="G20" s="66"/>
      <c r="H20" s="66"/>
      <c r="I20" s="68"/>
      <c r="J20" s="68"/>
      <c r="K20" s="68"/>
      <c r="L20" s="68"/>
      <c r="M20" s="68"/>
      <c r="N20" s="68"/>
      <c r="O20" s="68"/>
      <c r="P20" s="68"/>
      <c r="Q20" s="68"/>
      <c r="R20" s="68"/>
      <c r="S20" s="68"/>
      <c r="T20" s="68"/>
    </row>
    <row r="21" spans="1:20" ht="56.25" x14ac:dyDescent="0.25">
      <c r="A21" s="65"/>
      <c r="B21" s="65"/>
      <c r="C21" s="65"/>
      <c r="D21" s="65"/>
      <c r="E21" s="69"/>
      <c r="F21" s="65"/>
      <c r="G21" s="65" t="s">
        <v>1069</v>
      </c>
      <c r="H21" s="65"/>
      <c r="I21" s="70"/>
      <c r="J21" s="70"/>
      <c r="K21" s="70"/>
      <c r="L21" s="70"/>
      <c r="M21" s="70"/>
      <c r="N21" s="70"/>
      <c r="O21" s="70"/>
      <c r="P21" s="70"/>
      <c r="Q21" s="70"/>
      <c r="R21" s="70"/>
      <c r="S21" s="70"/>
      <c r="T21" s="70"/>
    </row>
    <row r="22" spans="1:20" ht="22.5" x14ac:dyDescent="0.25">
      <c r="A22" s="65"/>
      <c r="B22" s="65"/>
      <c r="C22" s="65"/>
      <c r="D22" s="65"/>
      <c r="E22" s="69"/>
      <c r="F22" s="65"/>
      <c r="G22" s="65"/>
      <c r="H22" s="65" t="s">
        <v>1070</v>
      </c>
      <c r="I22" s="70">
        <v>1</v>
      </c>
      <c r="J22" s="70">
        <v>1</v>
      </c>
      <c r="K22" s="70">
        <v>1</v>
      </c>
      <c r="L22" s="70">
        <v>1</v>
      </c>
      <c r="M22" s="70">
        <v>1</v>
      </c>
      <c r="N22" s="70">
        <v>1</v>
      </c>
      <c r="O22" s="70">
        <v>1</v>
      </c>
      <c r="P22" s="70">
        <v>1</v>
      </c>
      <c r="Q22" s="70">
        <v>1</v>
      </c>
      <c r="R22" s="70">
        <v>1</v>
      </c>
      <c r="S22" s="70">
        <v>1</v>
      </c>
      <c r="T22" s="70">
        <v>1</v>
      </c>
    </row>
    <row r="23" spans="1:20" ht="22.5" x14ac:dyDescent="0.25">
      <c r="A23" s="65"/>
      <c r="B23" s="65"/>
      <c r="C23" s="65"/>
      <c r="D23" s="65"/>
      <c r="E23" s="69" t="s">
        <v>1071</v>
      </c>
      <c r="F23" s="65"/>
      <c r="G23" s="65"/>
      <c r="H23" s="65"/>
      <c r="I23" s="70"/>
      <c r="J23" s="70"/>
      <c r="K23" s="70"/>
      <c r="L23" s="70"/>
      <c r="M23" s="70"/>
      <c r="N23" s="70"/>
      <c r="O23" s="70"/>
      <c r="P23" s="70"/>
      <c r="Q23" s="70"/>
      <c r="R23" s="70"/>
      <c r="S23" s="70"/>
      <c r="T23" s="70"/>
    </row>
    <row r="24" spans="1:20" ht="33.75" x14ac:dyDescent="0.25">
      <c r="A24" s="65"/>
      <c r="B24" s="65"/>
      <c r="C24" s="65"/>
      <c r="D24" s="65"/>
      <c r="E24" s="69"/>
      <c r="F24" s="66" t="s">
        <v>1072</v>
      </c>
      <c r="G24" s="66"/>
      <c r="H24" s="66"/>
      <c r="I24" s="68"/>
      <c r="J24" s="68"/>
      <c r="K24" s="68"/>
      <c r="L24" s="68"/>
      <c r="M24" s="68"/>
      <c r="N24" s="68"/>
      <c r="O24" s="68"/>
      <c r="P24" s="68"/>
      <c r="Q24" s="68"/>
      <c r="R24" s="68"/>
      <c r="S24" s="68"/>
      <c r="T24" s="68"/>
    </row>
    <row r="25" spans="1:20" ht="67.5" x14ac:dyDescent="0.25">
      <c r="A25" s="65"/>
      <c r="B25" s="65"/>
      <c r="C25" s="65"/>
      <c r="D25" s="65"/>
      <c r="E25" s="69"/>
      <c r="F25" s="65"/>
      <c r="G25" s="65" t="s">
        <v>1073</v>
      </c>
      <c r="H25" s="65"/>
      <c r="I25" s="70"/>
      <c r="J25" s="70"/>
      <c r="K25" s="70"/>
      <c r="L25" s="70"/>
      <c r="M25" s="70"/>
      <c r="N25" s="70"/>
      <c r="O25" s="70"/>
      <c r="P25" s="70"/>
      <c r="Q25" s="70"/>
      <c r="R25" s="70"/>
      <c r="S25" s="70"/>
      <c r="T25" s="70"/>
    </row>
    <row r="26" spans="1:20" ht="22.5" x14ac:dyDescent="0.25">
      <c r="A26" s="65"/>
      <c r="B26" s="65"/>
      <c r="C26" s="65"/>
      <c r="D26" s="65"/>
      <c r="E26" s="69"/>
      <c r="F26" s="65"/>
      <c r="G26" s="65"/>
      <c r="H26" s="65" t="s">
        <v>1074</v>
      </c>
      <c r="I26" s="70"/>
      <c r="J26" s="70"/>
      <c r="K26" s="70">
        <v>0.7</v>
      </c>
      <c r="L26" s="70"/>
      <c r="M26" s="70"/>
      <c r="N26" s="70">
        <v>0.7</v>
      </c>
      <c r="O26" s="70"/>
      <c r="P26" s="70"/>
      <c r="Q26" s="70">
        <v>0.7</v>
      </c>
      <c r="R26" s="70"/>
      <c r="S26" s="70"/>
      <c r="T26" s="70">
        <v>0.7</v>
      </c>
    </row>
    <row r="27" spans="1:20" x14ac:dyDescent="0.25">
      <c r="A27" s="65"/>
      <c r="B27" s="65"/>
      <c r="C27" s="65"/>
      <c r="D27" s="65"/>
      <c r="E27" s="69" t="s">
        <v>1075</v>
      </c>
      <c r="F27" s="65"/>
      <c r="G27" s="65"/>
      <c r="H27" s="65"/>
      <c r="I27" s="70"/>
      <c r="J27" s="70"/>
      <c r="K27" s="70"/>
      <c r="L27" s="70"/>
      <c r="M27" s="70"/>
      <c r="N27" s="70"/>
      <c r="O27" s="70"/>
      <c r="P27" s="70"/>
      <c r="Q27" s="70"/>
      <c r="R27" s="70"/>
      <c r="S27" s="70"/>
      <c r="T27" s="70"/>
    </row>
    <row r="28" spans="1:20" ht="33.75" x14ac:dyDescent="0.25">
      <c r="A28" s="65"/>
      <c r="B28" s="65"/>
      <c r="C28" s="65"/>
      <c r="D28" s="65"/>
      <c r="E28" s="69"/>
      <c r="F28" s="66" t="s">
        <v>1076</v>
      </c>
      <c r="G28" s="66"/>
      <c r="H28" s="66"/>
      <c r="I28" s="68"/>
      <c r="J28" s="68"/>
      <c r="K28" s="68"/>
      <c r="L28" s="68"/>
      <c r="M28" s="68"/>
      <c r="N28" s="68"/>
      <c r="O28" s="68"/>
      <c r="P28" s="68"/>
      <c r="Q28" s="68"/>
      <c r="R28" s="68"/>
      <c r="S28" s="68"/>
      <c r="T28" s="68"/>
    </row>
    <row r="29" spans="1:20" ht="45" x14ac:dyDescent="0.25">
      <c r="A29" s="65"/>
      <c r="B29" s="65"/>
      <c r="C29" s="65"/>
      <c r="D29" s="65"/>
      <c r="E29" s="69"/>
      <c r="F29" s="65"/>
      <c r="G29" s="65" t="s">
        <v>1077</v>
      </c>
      <c r="H29" s="65"/>
      <c r="I29" s="70"/>
      <c r="J29" s="70"/>
      <c r="K29" s="70"/>
      <c r="L29" s="70"/>
      <c r="M29" s="70"/>
      <c r="N29" s="70"/>
      <c r="O29" s="70"/>
      <c r="P29" s="70"/>
      <c r="Q29" s="70"/>
      <c r="R29" s="70"/>
      <c r="S29" s="70"/>
      <c r="T29" s="70"/>
    </row>
    <row r="30" spans="1:20" ht="22.5" x14ac:dyDescent="0.25">
      <c r="A30" s="65"/>
      <c r="B30" s="65"/>
      <c r="C30" s="65"/>
      <c r="D30" s="65"/>
      <c r="E30" s="69"/>
      <c r="F30" s="65"/>
      <c r="G30" s="65"/>
      <c r="H30" s="65" t="s">
        <v>1078</v>
      </c>
      <c r="I30" s="70">
        <v>0.8</v>
      </c>
      <c r="J30" s="70">
        <v>0.8</v>
      </c>
      <c r="K30" s="70">
        <v>0.8</v>
      </c>
      <c r="L30" s="70">
        <v>0.8</v>
      </c>
      <c r="M30" s="70">
        <v>0.8</v>
      </c>
      <c r="N30" s="70">
        <v>0.8</v>
      </c>
      <c r="O30" s="70">
        <v>0.8</v>
      </c>
      <c r="P30" s="70">
        <v>0.8</v>
      </c>
      <c r="Q30" s="70">
        <v>0.8</v>
      </c>
      <c r="R30" s="70">
        <v>0.8</v>
      </c>
      <c r="S30" s="70">
        <v>0.8</v>
      </c>
      <c r="T30" s="70">
        <v>0.8</v>
      </c>
    </row>
    <row r="31" spans="1:20" ht="22.5" x14ac:dyDescent="0.25">
      <c r="A31" s="65"/>
      <c r="B31" s="65"/>
      <c r="C31" s="65"/>
      <c r="D31" s="65"/>
      <c r="E31" s="69" t="s">
        <v>1079</v>
      </c>
      <c r="F31" s="65"/>
      <c r="G31" s="65"/>
      <c r="H31" s="65"/>
      <c r="I31" s="70"/>
      <c r="J31" s="70"/>
      <c r="K31" s="70"/>
      <c r="L31" s="70"/>
      <c r="M31" s="70"/>
      <c r="N31" s="70"/>
      <c r="O31" s="70"/>
      <c r="P31" s="70"/>
      <c r="Q31" s="70"/>
      <c r="R31" s="70"/>
      <c r="S31" s="70"/>
      <c r="T31" s="70"/>
    </row>
    <row r="32" spans="1:20" ht="22.5" x14ac:dyDescent="0.25">
      <c r="A32" s="65"/>
      <c r="B32" s="65"/>
      <c r="C32" s="65"/>
      <c r="D32" s="65"/>
      <c r="E32" s="69"/>
      <c r="F32" s="66" t="s">
        <v>1080</v>
      </c>
      <c r="G32" s="66"/>
      <c r="H32" s="66"/>
      <c r="I32" s="68"/>
      <c r="J32" s="68"/>
      <c r="K32" s="68"/>
      <c r="L32" s="68"/>
      <c r="M32" s="68"/>
      <c r="N32" s="68"/>
      <c r="O32" s="68"/>
      <c r="P32" s="68"/>
      <c r="Q32" s="68"/>
      <c r="R32" s="68"/>
      <c r="S32" s="68"/>
      <c r="T32" s="68"/>
    </row>
    <row r="33" spans="1:20" ht="56.25" x14ac:dyDescent="0.25">
      <c r="A33" s="65"/>
      <c r="B33" s="65"/>
      <c r="C33" s="65"/>
      <c r="D33" s="65"/>
      <c r="E33" s="69"/>
      <c r="F33" s="65"/>
      <c r="G33" s="65" t="s">
        <v>1081</v>
      </c>
      <c r="H33" s="65"/>
      <c r="I33" s="70"/>
      <c r="J33" s="70"/>
      <c r="K33" s="70"/>
      <c r="L33" s="70"/>
      <c r="M33" s="70"/>
      <c r="N33" s="70"/>
      <c r="O33" s="70"/>
      <c r="P33" s="70"/>
      <c r="Q33" s="70"/>
      <c r="R33" s="70"/>
      <c r="S33" s="70"/>
      <c r="T33" s="70"/>
    </row>
    <row r="34" spans="1:20" x14ac:dyDescent="0.25">
      <c r="A34" s="65"/>
      <c r="B34" s="65"/>
      <c r="C34" s="65"/>
      <c r="D34" s="65"/>
      <c r="E34" s="69"/>
      <c r="F34" s="65"/>
      <c r="G34" s="65"/>
      <c r="H34" s="65" t="s">
        <v>1082</v>
      </c>
      <c r="I34" s="70">
        <v>1</v>
      </c>
      <c r="J34" s="70">
        <v>1</v>
      </c>
      <c r="K34" s="70">
        <v>1</v>
      </c>
      <c r="L34" s="70">
        <v>1</v>
      </c>
      <c r="M34" s="70">
        <v>1</v>
      </c>
      <c r="N34" s="70">
        <v>1</v>
      </c>
      <c r="O34" s="70">
        <v>1</v>
      </c>
      <c r="P34" s="70">
        <v>1</v>
      </c>
      <c r="Q34" s="70">
        <v>1</v>
      </c>
      <c r="R34" s="70">
        <v>1</v>
      </c>
      <c r="S34" s="70">
        <v>1</v>
      </c>
      <c r="T34" s="70">
        <v>1</v>
      </c>
    </row>
    <row r="35" spans="1:20" ht="22.5" x14ac:dyDescent="0.25">
      <c r="A35" s="65"/>
      <c r="B35" s="65"/>
      <c r="C35" s="65" t="s">
        <v>1083</v>
      </c>
      <c r="D35" s="65"/>
      <c r="E35" s="69"/>
      <c r="F35" s="65"/>
      <c r="G35" s="65"/>
      <c r="H35" s="65"/>
      <c r="I35" s="70"/>
      <c r="J35" s="70"/>
      <c r="K35" s="70"/>
      <c r="L35" s="70"/>
      <c r="M35" s="70"/>
      <c r="N35" s="70"/>
      <c r="O35" s="70"/>
      <c r="P35" s="70"/>
      <c r="Q35" s="70"/>
      <c r="R35" s="70"/>
      <c r="S35" s="70"/>
      <c r="T35" s="70"/>
    </row>
    <row r="36" spans="1:20" ht="22.5" x14ac:dyDescent="0.25">
      <c r="A36" s="65"/>
      <c r="B36" s="65"/>
      <c r="C36" s="65"/>
      <c r="D36" s="66" t="s">
        <v>1083</v>
      </c>
      <c r="E36" s="67"/>
      <c r="F36" s="66"/>
      <c r="G36" s="66"/>
      <c r="H36" s="66"/>
      <c r="I36" s="68"/>
      <c r="J36" s="68"/>
      <c r="K36" s="68"/>
      <c r="L36" s="68"/>
      <c r="M36" s="68"/>
      <c r="N36" s="68"/>
      <c r="O36" s="68"/>
      <c r="P36" s="68"/>
      <c r="Q36" s="68"/>
      <c r="R36" s="68"/>
      <c r="S36" s="68"/>
      <c r="T36" s="68"/>
    </row>
    <row r="37" spans="1:20" ht="22.5" x14ac:dyDescent="0.25">
      <c r="A37" s="65"/>
      <c r="B37" s="65"/>
      <c r="C37" s="65"/>
      <c r="D37" s="65"/>
      <c r="E37" s="69" t="s">
        <v>1084</v>
      </c>
      <c r="F37" s="65"/>
      <c r="G37" s="65"/>
      <c r="H37" s="65"/>
      <c r="I37" s="70"/>
      <c r="J37" s="70"/>
      <c r="K37" s="70"/>
      <c r="L37" s="70"/>
      <c r="M37" s="70"/>
      <c r="N37" s="70"/>
      <c r="O37" s="70"/>
      <c r="P37" s="70"/>
      <c r="Q37" s="70"/>
      <c r="R37" s="70"/>
      <c r="S37" s="70"/>
      <c r="T37" s="70"/>
    </row>
    <row r="38" spans="1:20" ht="33.75" x14ac:dyDescent="0.25">
      <c r="A38" s="65"/>
      <c r="B38" s="65"/>
      <c r="C38" s="65"/>
      <c r="D38" s="65"/>
      <c r="E38" s="69"/>
      <c r="F38" s="66" t="s">
        <v>1085</v>
      </c>
      <c r="G38" s="66"/>
      <c r="H38" s="66"/>
      <c r="I38" s="68"/>
      <c r="J38" s="68"/>
      <c r="K38" s="68"/>
      <c r="L38" s="68"/>
      <c r="M38" s="68"/>
      <c r="N38" s="68"/>
      <c r="O38" s="68"/>
      <c r="P38" s="68"/>
      <c r="Q38" s="68"/>
      <c r="R38" s="68"/>
      <c r="S38" s="68"/>
      <c r="T38" s="68"/>
    </row>
    <row r="39" spans="1:20" ht="45" x14ac:dyDescent="0.25">
      <c r="A39" s="65"/>
      <c r="B39" s="65"/>
      <c r="C39" s="65"/>
      <c r="D39" s="65"/>
      <c r="E39" s="69"/>
      <c r="F39" s="65"/>
      <c r="G39" s="65" t="s">
        <v>1086</v>
      </c>
      <c r="H39" s="65"/>
      <c r="I39" s="70"/>
      <c r="J39" s="70"/>
      <c r="K39" s="70"/>
      <c r="L39" s="70"/>
      <c r="M39" s="70"/>
      <c r="N39" s="70"/>
      <c r="O39" s="70"/>
      <c r="P39" s="70"/>
      <c r="Q39" s="70"/>
      <c r="R39" s="70"/>
      <c r="S39" s="70"/>
      <c r="T39" s="70"/>
    </row>
    <row r="40" spans="1:20" ht="33.75" x14ac:dyDescent="0.25">
      <c r="A40" s="65"/>
      <c r="B40" s="65"/>
      <c r="C40" s="65"/>
      <c r="D40" s="65"/>
      <c r="E40" s="69"/>
      <c r="F40" s="65"/>
      <c r="G40" s="65"/>
      <c r="H40" s="65" t="s">
        <v>1087</v>
      </c>
      <c r="I40" s="70">
        <v>1</v>
      </c>
      <c r="J40" s="70">
        <v>1</v>
      </c>
      <c r="K40" s="70">
        <v>1</v>
      </c>
      <c r="L40" s="70">
        <v>1</v>
      </c>
      <c r="M40" s="70">
        <v>1</v>
      </c>
      <c r="N40" s="70">
        <v>1</v>
      </c>
      <c r="O40" s="70">
        <v>1</v>
      </c>
      <c r="P40" s="70">
        <v>1</v>
      </c>
      <c r="Q40" s="70">
        <v>1</v>
      </c>
      <c r="R40" s="70">
        <v>1</v>
      </c>
      <c r="S40" s="70">
        <v>1</v>
      </c>
      <c r="T40" s="70">
        <v>1</v>
      </c>
    </row>
    <row r="41" spans="1:20" ht="33.75" x14ac:dyDescent="0.25">
      <c r="A41" s="65"/>
      <c r="B41" s="65"/>
      <c r="C41" s="65"/>
      <c r="D41" s="65"/>
      <c r="E41" s="69" t="s">
        <v>1088</v>
      </c>
      <c r="F41" s="65"/>
      <c r="G41" s="65"/>
      <c r="H41" s="65"/>
      <c r="I41" s="70"/>
      <c r="J41" s="70"/>
      <c r="K41" s="70"/>
      <c r="L41" s="70"/>
      <c r="M41" s="70"/>
      <c r="N41" s="70"/>
      <c r="O41" s="70"/>
      <c r="P41" s="70"/>
      <c r="Q41" s="70"/>
      <c r="R41" s="70"/>
      <c r="S41" s="70"/>
      <c r="T41" s="70"/>
    </row>
    <row r="42" spans="1:20" ht="33.75" x14ac:dyDescent="0.25">
      <c r="A42" s="65"/>
      <c r="B42" s="65"/>
      <c r="C42" s="65"/>
      <c r="D42" s="65"/>
      <c r="E42" s="69"/>
      <c r="F42" s="66" t="s">
        <v>1089</v>
      </c>
      <c r="G42" s="66"/>
      <c r="H42" s="66"/>
      <c r="I42" s="68"/>
      <c r="J42" s="68"/>
      <c r="K42" s="68"/>
      <c r="L42" s="68"/>
      <c r="M42" s="68"/>
      <c r="N42" s="68"/>
      <c r="O42" s="68"/>
      <c r="P42" s="68"/>
      <c r="Q42" s="68"/>
      <c r="R42" s="68"/>
      <c r="S42" s="68"/>
      <c r="T42" s="68"/>
    </row>
    <row r="43" spans="1:20" x14ac:dyDescent="0.25">
      <c r="A43" s="65"/>
      <c r="B43" s="65"/>
      <c r="C43" s="65"/>
      <c r="D43" s="65"/>
      <c r="E43" s="69"/>
      <c r="F43" s="65"/>
      <c r="G43" s="65" t="s">
        <v>377</v>
      </c>
      <c r="H43" s="65"/>
      <c r="I43" s="70"/>
      <c r="J43" s="70"/>
      <c r="K43" s="70"/>
      <c r="L43" s="70"/>
      <c r="M43" s="70"/>
      <c r="N43" s="70"/>
      <c r="O43" s="70"/>
      <c r="P43" s="70"/>
      <c r="Q43" s="70"/>
      <c r="R43" s="70"/>
      <c r="S43" s="70"/>
      <c r="T43" s="70"/>
    </row>
    <row r="44" spans="1:20" ht="33.75" x14ac:dyDescent="0.25">
      <c r="A44" s="65"/>
      <c r="B44" s="65"/>
      <c r="C44" s="65"/>
      <c r="D44" s="65"/>
      <c r="E44" s="69"/>
      <c r="F44" s="65"/>
      <c r="G44" s="65"/>
      <c r="H44" s="65" t="s">
        <v>1090</v>
      </c>
      <c r="I44" s="70"/>
      <c r="J44" s="70"/>
      <c r="K44" s="70"/>
      <c r="L44" s="70"/>
      <c r="M44" s="70"/>
      <c r="N44" s="70">
        <v>1</v>
      </c>
      <c r="O44" s="70"/>
      <c r="P44" s="70"/>
      <c r="Q44" s="70"/>
      <c r="R44" s="70"/>
      <c r="S44" s="70"/>
      <c r="T44" s="70"/>
    </row>
    <row r="45" spans="1:20" ht="33.75" x14ac:dyDescent="0.25">
      <c r="A45" s="65"/>
      <c r="B45" s="65"/>
      <c r="C45" s="65"/>
      <c r="D45" s="65"/>
      <c r="E45" s="69" t="s">
        <v>1091</v>
      </c>
      <c r="F45" s="65"/>
      <c r="G45" s="65"/>
      <c r="H45" s="65"/>
      <c r="I45" s="70"/>
      <c r="J45" s="70"/>
      <c r="K45" s="70"/>
      <c r="L45" s="70"/>
      <c r="M45" s="70"/>
      <c r="N45" s="70"/>
      <c r="O45" s="70"/>
      <c r="P45" s="70"/>
      <c r="Q45" s="70"/>
      <c r="R45" s="70"/>
      <c r="S45" s="70"/>
      <c r="T45" s="70"/>
    </row>
    <row r="46" spans="1:20" ht="33.75" x14ac:dyDescent="0.25">
      <c r="A46" s="65"/>
      <c r="B46" s="65"/>
      <c r="C46" s="65"/>
      <c r="D46" s="65"/>
      <c r="E46" s="69"/>
      <c r="F46" s="66" t="s">
        <v>1092</v>
      </c>
      <c r="G46" s="66"/>
      <c r="H46" s="66"/>
      <c r="I46" s="68"/>
      <c r="J46" s="68"/>
      <c r="K46" s="68"/>
      <c r="L46" s="68"/>
      <c r="M46" s="68"/>
      <c r="N46" s="68"/>
      <c r="O46" s="68"/>
      <c r="P46" s="68"/>
      <c r="Q46" s="68"/>
      <c r="R46" s="68"/>
      <c r="S46" s="68"/>
      <c r="T46" s="68"/>
    </row>
    <row r="47" spans="1:20" x14ac:dyDescent="0.25">
      <c r="A47" s="65"/>
      <c r="B47" s="65"/>
      <c r="C47" s="65"/>
      <c r="D47" s="65"/>
      <c r="E47" s="69"/>
      <c r="F47" s="65"/>
      <c r="G47" s="65" t="s">
        <v>377</v>
      </c>
      <c r="H47" s="65"/>
      <c r="I47" s="70"/>
      <c r="J47" s="70"/>
      <c r="K47" s="70"/>
      <c r="L47" s="70"/>
      <c r="M47" s="70"/>
      <c r="N47" s="70"/>
      <c r="O47" s="70"/>
      <c r="P47" s="70"/>
      <c r="Q47" s="70"/>
      <c r="R47" s="70"/>
      <c r="S47" s="70"/>
      <c r="T47" s="70"/>
    </row>
    <row r="48" spans="1:20" ht="45" x14ac:dyDescent="0.25">
      <c r="A48" s="65"/>
      <c r="B48" s="65"/>
      <c r="C48" s="65"/>
      <c r="D48" s="65"/>
      <c r="E48" s="69"/>
      <c r="F48" s="65"/>
      <c r="G48" s="65"/>
      <c r="H48" s="65" t="s">
        <v>1093</v>
      </c>
      <c r="I48" s="70"/>
      <c r="J48" s="70"/>
      <c r="K48" s="70"/>
      <c r="L48" s="70"/>
      <c r="M48" s="70"/>
      <c r="N48" s="70"/>
      <c r="O48" s="70"/>
      <c r="P48" s="70"/>
      <c r="Q48" s="70">
        <v>1</v>
      </c>
      <c r="R48" s="70"/>
      <c r="S48" s="70"/>
      <c r="T48" s="70"/>
    </row>
    <row r="49" spans="1:20" ht="22.5" x14ac:dyDescent="0.25">
      <c r="A49" s="65"/>
      <c r="B49" s="65"/>
      <c r="C49" s="65"/>
      <c r="D49" s="65"/>
      <c r="E49" s="69" t="s">
        <v>1094</v>
      </c>
      <c r="F49" s="65"/>
      <c r="G49" s="65"/>
      <c r="H49" s="65"/>
      <c r="I49" s="70"/>
      <c r="J49" s="70"/>
      <c r="K49" s="70"/>
      <c r="L49" s="70"/>
      <c r="M49" s="70"/>
      <c r="N49" s="70"/>
      <c r="O49" s="70"/>
      <c r="P49" s="70"/>
      <c r="Q49" s="70"/>
      <c r="R49" s="70"/>
      <c r="S49" s="70"/>
      <c r="T49" s="70"/>
    </row>
    <row r="50" spans="1:20" ht="22.5" x14ac:dyDescent="0.25">
      <c r="A50" s="65"/>
      <c r="B50" s="65"/>
      <c r="C50" s="65"/>
      <c r="D50" s="65"/>
      <c r="E50" s="69"/>
      <c r="F50" s="66" t="s">
        <v>1095</v>
      </c>
      <c r="G50" s="66"/>
      <c r="H50" s="66"/>
      <c r="I50" s="68"/>
      <c r="J50" s="68"/>
      <c r="K50" s="68"/>
      <c r="L50" s="68"/>
      <c r="M50" s="68"/>
      <c r="N50" s="68"/>
      <c r="O50" s="68"/>
      <c r="P50" s="68"/>
      <c r="Q50" s="68"/>
      <c r="R50" s="68"/>
      <c r="S50" s="68"/>
      <c r="T50" s="68"/>
    </row>
    <row r="51" spans="1:20" x14ac:dyDescent="0.25">
      <c r="A51" s="65"/>
      <c r="B51" s="65"/>
      <c r="C51" s="65"/>
      <c r="D51" s="65"/>
      <c r="E51" s="69"/>
      <c r="F51" s="65"/>
      <c r="G51" s="65" t="s">
        <v>377</v>
      </c>
      <c r="H51" s="65"/>
      <c r="I51" s="70"/>
      <c r="J51" s="70"/>
      <c r="K51" s="70"/>
      <c r="L51" s="70"/>
      <c r="M51" s="70"/>
      <c r="N51" s="70"/>
      <c r="O51" s="70"/>
      <c r="P51" s="70"/>
      <c r="Q51" s="70"/>
      <c r="R51" s="70"/>
      <c r="S51" s="70"/>
      <c r="T51" s="70"/>
    </row>
    <row r="52" spans="1:20" ht="33.75" x14ac:dyDescent="0.25">
      <c r="A52" s="65"/>
      <c r="B52" s="65"/>
      <c r="C52" s="65"/>
      <c r="D52" s="65"/>
      <c r="E52" s="69"/>
      <c r="F52" s="65"/>
      <c r="G52" s="65"/>
      <c r="H52" s="65" t="s">
        <v>1096</v>
      </c>
      <c r="I52" s="70"/>
      <c r="J52" s="70"/>
      <c r="K52" s="70"/>
      <c r="L52" s="70">
        <v>1</v>
      </c>
      <c r="M52" s="70"/>
      <c r="N52" s="70"/>
      <c r="O52" s="70"/>
      <c r="P52" s="70"/>
      <c r="Q52" s="70"/>
      <c r="R52" s="70"/>
      <c r="S52" s="70"/>
      <c r="T52" s="70"/>
    </row>
    <row r="53" spans="1:20" ht="33.75" x14ac:dyDescent="0.25">
      <c r="A53" s="65"/>
      <c r="B53" s="65"/>
      <c r="C53" s="65"/>
      <c r="D53" s="65"/>
      <c r="E53" s="69" t="s">
        <v>1097</v>
      </c>
      <c r="F53" s="65"/>
      <c r="G53" s="65"/>
      <c r="H53" s="65"/>
      <c r="I53" s="70"/>
      <c r="J53" s="70"/>
      <c r="K53" s="70"/>
      <c r="L53" s="70"/>
      <c r="M53" s="70"/>
      <c r="N53" s="70"/>
      <c r="O53" s="70"/>
      <c r="P53" s="70"/>
      <c r="Q53" s="70"/>
      <c r="R53" s="70"/>
      <c r="S53" s="70"/>
      <c r="T53" s="70"/>
    </row>
    <row r="54" spans="1:20" ht="22.5" x14ac:dyDescent="0.25">
      <c r="A54" s="65"/>
      <c r="B54" s="65"/>
      <c r="C54" s="65"/>
      <c r="D54" s="65"/>
      <c r="E54" s="69"/>
      <c r="F54" s="66" t="s">
        <v>1098</v>
      </c>
      <c r="G54" s="66"/>
      <c r="H54" s="66"/>
      <c r="I54" s="68"/>
      <c r="J54" s="68"/>
      <c r="K54" s="68"/>
      <c r="L54" s="68"/>
      <c r="M54" s="68"/>
      <c r="N54" s="68"/>
      <c r="O54" s="68"/>
      <c r="P54" s="68"/>
      <c r="Q54" s="68"/>
      <c r="R54" s="68"/>
      <c r="S54" s="68"/>
      <c r="T54" s="68"/>
    </row>
    <row r="55" spans="1:20" x14ac:dyDescent="0.25">
      <c r="A55" s="65"/>
      <c r="B55" s="65"/>
      <c r="C55" s="65"/>
      <c r="D55" s="65"/>
      <c r="E55" s="69"/>
      <c r="F55" s="65"/>
      <c r="G55" s="65" t="s">
        <v>377</v>
      </c>
      <c r="H55" s="65"/>
      <c r="I55" s="70"/>
      <c r="J55" s="70"/>
      <c r="K55" s="70"/>
      <c r="L55" s="70"/>
      <c r="M55" s="70"/>
      <c r="N55" s="70"/>
      <c r="O55" s="70"/>
      <c r="P55" s="70"/>
      <c r="Q55" s="70"/>
      <c r="R55" s="70"/>
      <c r="S55" s="70"/>
      <c r="T55" s="70"/>
    </row>
    <row r="56" spans="1:20" x14ac:dyDescent="0.25">
      <c r="A56" s="65"/>
      <c r="B56" s="65"/>
      <c r="C56" s="65"/>
      <c r="D56" s="65"/>
      <c r="E56" s="69"/>
      <c r="F56" s="65"/>
      <c r="G56" s="65"/>
      <c r="H56" s="65" t="s">
        <v>1099</v>
      </c>
      <c r="I56" s="70"/>
      <c r="J56" s="70"/>
      <c r="K56" s="70">
        <v>1</v>
      </c>
      <c r="L56" s="70"/>
      <c r="M56" s="70">
        <v>1</v>
      </c>
      <c r="N56" s="70"/>
      <c r="O56" s="70">
        <v>1</v>
      </c>
      <c r="P56" s="70"/>
      <c r="Q56" s="70">
        <v>1</v>
      </c>
      <c r="R56" s="70"/>
      <c r="S56" s="70">
        <v>1</v>
      </c>
      <c r="T56" s="70"/>
    </row>
    <row r="57" spans="1:20" ht="22.5" x14ac:dyDescent="0.25">
      <c r="A57" s="65"/>
      <c r="B57" s="65"/>
      <c r="C57" s="65"/>
      <c r="D57" s="65"/>
      <c r="E57" s="69" t="s">
        <v>1100</v>
      </c>
      <c r="F57" s="65"/>
      <c r="G57" s="65"/>
      <c r="H57" s="65"/>
      <c r="I57" s="70"/>
      <c r="J57" s="70"/>
      <c r="K57" s="70"/>
      <c r="L57" s="70"/>
      <c r="M57" s="70"/>
      <c r="N57" s="70"/>
      <c r="O57" s="70"/>
      <c r="P57" s="70"/>
      <c r="Q57" s="70"/>
      <c r="R57" s="70"/>
      <c r="S57" s="70"/>
      <c r="T57" s="70"/>
    </row>
    <row r="58" spans="1:20" ht="22.5" x14ac:dyDescent="0.25">
      <c r="A58" s="65"/>
      <c r="B58" s="65"/>
      <c r="C58" s="65"/>
      <c r="D58" s="65"/>
      <c r="E58" s="69"/>
      <c r="F58" s="66" t="s">
        <v>1101</v>
      </c>
      <c r="G58" s="66"/>
      <c r="H58" s="66"/>
      <c r="I58" s="68"/>
      <c r="J58" s="68"/>
      <c r="K58" s="68"/>
      <c r="L58" s="68"/>
      <c r="M58" s="68"/>
      <c r="N58" s="68"/>
      <c r="O58" s="68"/>
      <c r="P58" s="68"/>
      <c r="Q58" s="68"/>
      <c r="R58" s="68"/>
      <c r="S58" s="68"/>
      <c r="T58" s="68"/>
    </row>
    <row r="59" spans="1:20" ht="45" x14ac:dyDescent="0.25">
      <c r="A59" s="65"/>
      <c r="B59" s="65"/>
      <c r="C59" s="65"/>
      <c r="D59" s="65"/>
      <c r="E59" s="69"/>
      <c r="F59" s="65"/>
      <c r="G59" s="65" t="s">
        <v>1102</v>
      </c>
      <c r="H59" s="65"/>
      <c r="I59" s="70"/>
      <c r="J59" s="70"/>
      <c r="K59" s="70"/>
      <c r="L59" s="70"/>
      <c r="M59" s="70"/>
      <c r="N59" s="70"/>
      <c r="O59" s="70"/>
      <c r="P59" s="70"/>
      <c r="Q59" s="70"/>
      <c r="R59" s="70"/>
      <c r="S59" s="70"/>
      <c r="T59" s="70"/>
    </row>
    <row r="60" spans="1:20" x14ac:dyDescent="0.25">
      <c r="A60" s="65"/>
      <c r="B60" s="65"/>
      <c r="C60" s="65"/>
      <c r="D60" s="65"/>
      <c r="E60" s="69"/>
      <c r="F60" s="65"/>
      <c r="G60" s="65"/>
      <c r="H60" s="65" t="s">
        <v>1103</v>
      </c>
      <c r="I60" s="70"/>
      <c r="J60" s="70"/>
      <c r="K60" s="70">
        <v>1</v>
      </c>
      <c r="L60" s="70"/>
      <c r="M60" s="70"/>
      <c r="N60" s="70">
        <v>1</v>
      </c>
      <c r="O60" s="70"/>
      <c r="P60" s="70"/>
      <c r="Q60" s="70">
        <v>1</v>
      </c>
      <c r="R60" s="70"/>
      <c r="S60" s="70"/>
      <c r="T60" s="70">
        <v>1</v>
      </c>
    </row>
    <row r="61" spans="1:20" x14ac:dyDescent="0.25">
      <c r="A61" s="65"/>
      <c r="B61" s="65"/>
      <c r="C61" s="65"/>
      <c r="D61" s="65"/>
      <c r="E61" s="69" t="s">
        <v>1104</v>
      </c>
      <c r="F61" s="65"/>
      <c r="G61" s="65"/>
      <c r="H61" s="65"/>
      <c r="I61" s="70"/>
      <c r="J61" s="70"/>
      <c r="K61" s="70"/>
      <c r="L61" s="70"/>
      <c r="M61" s="70"/>
      <c r="N61" s="70"/>
      <c r="O61" s="70"/>
      <c r="P61" s="70"/>
      <c r="Q61" s="70"/>
      <c r="R61" s="70"/>
      <c r="S61" s="70"/>
      <c r="T61" s="70"/>
    </row>
    <row r="62" spans="1:20" ht="33.75" x14ac:dyDescent="0.25">
      <c r="A62" s="65"/>
      <c r="B62" s="65"/>
      <c r="C62" s="65"/>
      <c r="D62" s="65"/>
      <c r="E62" s="69"/>
      <c r="F62" s="66" t="s">
        <v>1105</v>
      </c>
      <c r="G62" s="66"/>
      <c r="H62" s="66"/>
      <c r="I62" s="68"/>
      <c r="J62" s="68"/>
      <c r="K62" s="68"/>
      <c r="L62" s="68"/>
      <c r="M62" s="68"/>
      <c r="N62" s="68"/>
      <c r="O62" s="68"/>
      <c r="P62" s="68"/>
      <c r="Q62" s="68"/>
      <c r="R62" s="68"/>
      <c r="S62" s="68"/>
      <c r="T62" s="68"/>
    </row>
    <row r="63" spans="1:20" ht="33.75" x14ac:dyDescent="0.25">
      <c r="A63" s="65"/>
      <c r="B63" s="65"/>
      <c r="C63" s="65"/>
      <c r="D63" s="65"/>
      <c r="E63" s="69"/>
      <c r="F63" s="65"/>
      <c r="G63" s="65" t="s">
        <v>1106</v>
      </c>
      <c r="H63" s="65"/>
      <c r="I63" s="70"/>
      <c r="J63" s="70"/>
      <c r="K63" s="70"/>
      <c r="L63" s="70"/>
      <c r="M63" s="70"/>
      <c r="N63" s="70"/>
      <c r="O63" s="70"/>
      <c r="P63" s="70"/>
      <c r="Q63" s="70"/>
      <c r="R63" s="70"/>
      <c r="S63" s="70"/>
      <c r="T63" s="70"/>
    </row>
    <row r="64" spans="1:20" x14ac:dyDescent="0.25">
      <c r="A64" s="65"/>
      <c r="B64" s="65"/>
      <c r="C64" s="65"/>
      <c r="D64" s="65"/>
      <c r="E64" s="69"/>
      <c r="F64" s="65"/>
      <c r="G64" s="65"/>
      <c r="H64" s="65" t="s">
        <v>1107</v>
      </c>
      <c r="I64" s="70"/>
      <c r="J64" s="70"/>
      <c r="K64" s="70">
        <v>1</v>
      </c>
      <c r="L64" s="70"/>
      <c r="M64" s="70"/>
      <c r="N64" s="70">
        <v>1</v>
      </c>
      <c r="O64" s="70"/>
      <c r="P64" s="70"/>
      <c r="Q64" s="70">
        <v>1</v>
      </c>
      <c r="R64" s="70"/>
      <c r="S64" s="70"/>
      <c r="T64" s="70">
        <v>1</v>
      </c>
    </row>
    <row r="65" spans="1:20" ht="22.5" x14ac:dyDescent="0.25">
      <c r="A65" s="65"/>
      <c r="B65" s="65"/>
      <c r="C65" s="65" t="s">
        <v>1108</v>
      </c>
      <c r="D65" s="65"/>
      <c r="E65" s="69"/>
      <c r="F65" s="65"/>
      <c r="G65" s="65"/>
      <c r="H65" s="65"/>
      <c r="I65" s="70"/>
      <c r="J65" s="70"/>
      <c r="K65" s="70"/>
      <c r="L65" s="70"/>
      <c r="M65" s="70"/>
      <c r="N65" s="70"/>
      <c r="O65" s="70"/>
      <c r="P65" s="70"/>
      <c r="Q65" s="70"/>
      <c r="R65" s="70"/>
      <c r="S65" s="70"/>
      <c r="T65" s="70"/>
    </row>
    <row r="66" spans="1:20" ht="22.5" x14ac:dyDescent="0.25">
      <c r="A66" s="65"/>
      <c r="B66" s="65"/>
      <c r="C66" s="65"/>
      <c r="D66" s="66" t="s">
        <v>1108</v>
      </c>
      <c r="E66" s="67"/>
      <c r="F66" s="66"/>
      <c r="G66" s="66"/>
      <c r="H66" s="66"/>
      <c r="I66" s="68"/>
      <c r="J66" s="68"/>
      <c r="K66" s="68"/>
      <c r="L66" s="68"/>
      <c r="M66" s="68"/>
      <c r="N66" s="68"/>
      <c r="O66" s="68"/>
      <c r="P66" s="68"/>
      <c r="Q66" s="68"/>
      <c r="R66" s="68"/>
      <c r="S66" s="68"/>
      <c r="T66" s="68"/>
    </row>
    <row r="67" spans="1:20" ht="33.75" x14ac:dyDescent="0.25">
      <c r="A67" s="65"/>
      <c r="B67" s="65"/>
      <c r="C67" s="65"/>
      <c r="D67" s="65"/>
      <c r="E67" s="69" t="s">
        <v>1109</v>
      </c>
      <c r="F67" s="65"/>
      <c r="G67" s="65"/>
      <c r="H67" s="65"/>
      <c r="I67" s="70"/>
      <c r="J67" s="70"/>
      <c r="K67" s="70"/>
      <c r="L67" s="70"/>
      <c r="M67" s="70"/>
      <c r="N67" s="70"/>
      <c r="O67" s="70"/>
      <c r="P67" s="70"/>
      <c r="Q67" s="70"/>
      <c r="R67" s="70"/>
      <c r="S67" s="70"/>
      <c r="T67" s="70"/>
    </row>
    <row r="68" spans="1:20" ht="22.5" x14ac:dyDescent="0.25">
      <c r="A68" s="65"/>
      <c r="B68" s="65"/>
      <c r="C68" s="65"/>
      <c r="D68" s="65"/>
      <c r="E68" s="69"/>
      <c r="F68" s="66" t="s">
        <v>1110</v>
      </c>
      <c r="G68" s="66"/>
      <c r="H68" s="66"/>
      <c r="I68" s="68"/>
      <c r="J68" s="68"/>
      <c r="K68" s="68"/>
      <c r="L68" s="68"/>
      <c r="M68" s="68"/>
      <c r="N68" s="68"/>
      <c r="O68" s="68"/>
      <c r="P68" s="68"/>
      <c r="Q68" s="68"/>
      <c r="R68" s="68"/>
      <c r="S68" s="68"/>
      <c r="T68" s="68"/>
    </row>
    <row r="69" spans="1:20" x14ac:dyDescent="0.25">
      <c r="A69" s="65"/>
      <c r="B69" s="65"/>
      <c r="C69" s="65"/>
      <c r="D69" s="65"/>
      <c r="E69" s="69"/>
      <c r="F69" s="65"/>
      <c r="G69" s="65" t="s">
        <v>377</v>
      </c>
      <c r="H69" s="65"/>
      <c r="I69" s="70"/>
      <c r="J69" s="70"/>
      <c r="K69" s="70"/>
      <c r="L69" s="70"/>
      <c r="M69" s="70"/>
      <c r="N69" s="70"/>
      <c r="O69" s="70"/>
      <c r="P69" s="70"/>
      <c r="Q69" s="70"/>
      <c r="R69" s="70"/>
      <c r="S69" s="70"/>
      <c r="T69" s="70"/>
    </row>
    <row r="70" spans="1:20" ht="22.5" x14ac:dyDescent="0.25">
      <c r="A70" s="65"/>
      <c r="B70" s="65"/>
      <c r="C70" s="65"/>
      <c r="D70" s="65"/>
      <c r="E70" s="69"/>
      <c r="F70" s="65"/>
      <c r="G70" s="65"/>
      <c r="H70" s="65" t="s">
        <v>1111</v>
      </c>
      <c r="I70" s="70"/>
      <c r="J70" s="70"/>
      <c r="K70" s="70"/>
      <c r="L70" s="70">
        <v>1</v>
      </c>
      <c r="M70" s="70"/>
      <c r="N70" s="70"/>
      <c r="O70" s="70"/>
      <c r="P70" s="70"/>
      <c r="Q70" s="70"/>
      <c r="R70" s="70"/>
      <c r="S70" s="70"/>
      <c r="T70" s="70"/>
    </row>
    <row r="71" spans="1:20" ht="22.5" x14ac:dyDescent="0.25">
      <c r="A71" s="65"/>
      <c r="B71" s="65"/>
      <c r="C71" s="65"/>
      <c r="D71" s="65"/>
      <c r="E71" s="69" t="s">
        <v>1112</v>
      </c>
      <c r="F71" s="65"/>
      <c r="G71" s="65"/>
      <c r="H71" s="65"/>
      <c r="I71" s="70"/>
      <c r="J71" s="70"/>
      <c r="K71" s="70"/>
      <c r="L71" s="70"/>
      <c r="M71" s="70"/>
      <c r="N71" s="70"/>
      <c r="O71" s="70"/>
      <c r="P71" s="70"/>
      <c r="Q71" s="70"/>
      <c r="R71" s="70"/>
      <c r="S71" s="70"/>
      <c r="T71" s="70"/>
    </row>
    <row r="72" spans="1:20" ht="22.5" x14ac:dyDescent="0.25">
      <c r="A72" s="65"/>
      <c r="B72" s="65"/>
      <c r="C72" s="65"/>
      <c r="D72" s="65"/>
      <c r="E72" s="69"/>
      <c r="F72" s="66" t="s">
        <v>1113</v>
      </c>
      <c r="G72" s="66"/>
      <c r="H72" s="66"/>
      <c r="I72" s="68"/>
      <c r="J72" s="68"/>
      <c r="K72" s="68"/>
      <c r="L72" s="68"/>
      <c r="M72" s="68"/>
      <c r="N72" s="68"/>
      <c r="O72" s="68"/>
      <c r="P72" s="68"/>
      <c r="Q72" s="68"/>
      <c r="R72" s="68"/>
      <c r="S72" s="68"/>
      <c r="T72" s="68"/>
    </row>
    <row r="73" spans="1:20" x14ac:dyDescent="0.25">
      <c r="A73" s="65"/>
      <c r="B73" s="65"/>
      <c r="C73" s="65"/>
      <c r="D73" s="65"/>
      <c r="E73" s="69"/>
      <c r="F73" s="65"/>
      <c r="G73" s="65" t="s">
        <v>377</v>
      </c>
      <c r="H73" s="65"/>
      <c r="I73" s="70"/>
      <c r="J73" s="70"/>
      <c r="K73" s="70"/>
      <c r="L73" s="70"/>
      <c r="M73" s="70"/>
      <c r="N73" s="70"/>
      <c r="O73" s="70"/>
      <c r="P73" s="70"/>
      <c r="Q73" s="70"/>
      <c r="R73" s="70"/>
      <c r="S73" s="70"/>
      <c r="T73" s="70"/>
    </row>
    <row r="74" spans="1:20" x14ac:dyDescent="0.25">
      <c r="A74" s="65"/>
      <c r="B74" s="65"/>
      <c r="C74" s="65"/>
      <c r="D74" s="65"/>
      <c r="E74" s="69"/>
      <c r="F74" s="65"/>
      <c r="G74" s="65"/>
      <c r="H74" s="65" t="s">
        <v>1114</v>
      </c>
      <c r="I74" s="70"/>
      <c r="J74" s="70"/>
      <c r="K74" s="70"/>
      <c r="L74" s="70"/>
      <c r="M74" s="70"/>
      <c r="N74" s="70"/>
      <c r="O74" s="70"/>
      <c r="P74" s="70"/>
      <c r="Q74" s="70"/>
      <c r="R74" s="70"/>
      <c r="S74" s="70">
        <v>1</v>
      </c>
      <c r="T74" s="70"/>
    </row>
    <row r="75" spans="1:20" ht="22.5" x14ac:dyDescent="0.25">
      <c r="A75" s="65"/>
      <c r="B75" s="65"/>
      <c r="C75" s="65"/>
      <c r="D75" s="65"/>
      <c r="E75" s="69" t="s">
        <v>1115</v>
      </c>
      <c r="F75" s="65"/>
      <c r="G75" s="65"/>
      <c r="H75" s="65"/>
      <c r="I75" s="70"/>
      <c r="J75" s="70"/>
      <c r="K75" s="70"/>
      <c r="L75" s="70"/>
      <c r="M75" s="70"/>
      <c r="N75" s="70"/>
      <c r="O75" s="70"/>
      <c r="P75" s="70"/>
      <c r="Q75" s="70"/>
      <c r="R75" s="70"/>
      <c r="S75" s="70"/>
      <c r="T75" s="70"/>
    </row>
    <row r="76" spans="1:20" ht="22.5" x14ac:dyDescent="0.25">
      <c r="A76" s="65"/>
      <c r="B76" s="65"/>
      <c r="C76" s="65"/>
      <c r="D76" s="65"/>
      <c r="E76" s="69"/>
      <c r="F76" s="66" t="s">
        <v>1113</v>
      </c>
      <c r="G76" s="66"/>
      <c r="H76" s="66"/>
      <c r="I76" s="68"/>
      <c r="J76" s="68"/>
      <c r="K76" s="68"/>
      <c r="L76" s="68"/>
      <c r="M76" s="68"/>
      <c r="N76" s="68"/>
      <c r="O76" s="68"/>
      <c r="P76" s="68"/>
      <c r="Q76" s="68"/>
      <c r="R76" s="68"/>
      <c r="S76" s="68"/>
      <c r="T76" s="68"/>
    </row>
    <row r="77" spans="1:20" x14ac:dyDescent="0.25">
      <c r="A77" s="65"/>
      <c r="B77" s="65"/>
      <c r="C77" s="65"/>
      <c r="D77" s="65"/>
      <c r="E77" s="69"/>
      <c r="F77" s="65"/>
      <c r="G77" s="65" t="s">
        <v>377</v>
      </c>
      <c r="H77" s="65"/>
      <c r="I77" s="70"/>
      <c r="J77" s="70"/>
      <c r="K77" s="70"/>
      <c r="L77" s="70"/>
      <c r="M77" s="70"/>
      <c r="N77" s="70"/>
      <c r="O77" s="70"/>
      <c r="P77" s="70"/>
      <c r="Q77" s="70"/>
      <c r="R77" s="70"/>
      <c r="S77" s="70"/>
      <c r="T77" s="70"/>
    </row>
    <row r="78" spans="1:20" x14ac:dyDescent="0.25">
      <c r="A78" s="65"/>
      <c r="B78" s="65"/>
      <c r="C78" s="65"/>
      <c r="D78" s="65"/>
      <c r="E78" s="69"/>
      <c r="F78" s="65"/>
      <c r="G78" s="65"/>
      <c r="H78" s="65" t="s">
        <v>1114</v>
      </c>
      <c r="I78" s="70"/>
      <c r="J78" s="70"/>
      <c r="K78" s="70"/>
      <c r="L78" s="70"/>
      <c r="M78" s="70"/>
      <c r="N78" s="70"/>
      <c r="O78" s="70"/>
      <c r="P78" s="70"/>
      <c r="Q78" s="70">
        <v>1</v>
      </c>
      <c r="R78" s="70"/>
      <c r="S78" s="70"/>
      <c r="T78" s="70"/>
    </row>
    <row r="79" spans="1:20" ht="33.75" x14ac:dyDescent="0.25">
      <c r="A79" s="65"/>
      <c r="B79" s="65"/>
      <c r="C79" s="65"/>
      <c r="D79" s="65"/>
      <c r="E79" s="69" t="s">
        <v>1116</v>
      </c>
      <c r="F79" s="65"/>
      <c r="G79" s="65"/>
      <c r="H79" s="65"/>
      <c r="I79" s="70"/>
      <c r="J79" s="70"/>
      <c r="K79" s="70"/>
      <c r="L79" s="70"/>
      <c r="M79" s="70"/>
      <c r="N79" s="70"/>
      <c r="O79" s="70"/>
      <c r="P79" s="70"/>
      <c r="Q79" s="70"/>
      <c r="R79" s="70"/>
      <c r="S79" s="70"/>
      <c r="T79" s="70"/>
    </row>
    <row r="80" spans="1:20" ht="22.5" x14ac:dyDescent="0.25">
      <c r="A80" s="65"/>
      <c r="B80" s="65"/>
      <c r="C80" s="65"/>
      <c r="D80" s="65"/>
      <c r="E80" s="69"/>
      <c r="F80" s="66" t="s">
        <v>1117</v>
      </c>
      <c r="G80" s="66"/>
      <c r="H80" s="66"/>
      <c r="I80" s="68"/>
      <c r="J80" s="68"/>
      <c r="K80" s="68"/>
      <c r="L80" s="68"/>
      <c r="M80" s="68"/>
      <c r="N80" s="68"/>
      <c r="O80" s="68"/>
      <c r="P80" s="68"/>
      <c r="Q80" s="68"/>
      <c r="R80" s="68"/>
      <c r="S80" s="68"/>
      <c r="T80" s="68"/>
    </row>
    <row r="81" spans="1:20" x14ac:dyDescent="0.25">
      <c r="A81" s="65"/>
      <c r="B81" s="65"/>
      <c r="C81" s="65"/>
      <c r="D81" s="65"/>
      <c r="E81" s="69"/>
      <c r="F81" s="65"/>
      <c r="G81" s="65" t="s">
        <v>377</v>
      </c>
      <c r="H81" s="65"/>
      <c r="I81" s="70"/>
      <c r="J81" s="70"/>
      <c r="K81" s="70"/>
      <c r="L81" s="70"/>
      <c r="M81" s="70"/>
      <c r="N81" s="70"/>
      <c r="O81" s="70"/>
      <c r="P81" s="70"/>
      <c r="Q81" s="70"/>
      <c r="R81" s="70"/>
      <c r="S81" s="70"/>
      <c r="T81" s="70"/>
    </row>
    <row r="82" spans="1:20" x14ac:dyDescent="0.25">
      <c r="A82" s="65"/>
      <c r="B82" s="65"/>
      <c r="C82" s="65"/>
      <c r="D82" s="65"/>
      <c r="E82" s="69"/>
      <c r="F82" s="65"/>
      <c r="G82" s="65"/>
      <c r="H82" s="65" t="s">
        <v>1118</v>
      </c>
      <c r="I82" s="70"/>
      <c r="J82" s="70">
        <v>2</v>
      </c>
      <c r="K82" s="70"/>
      <c r="L82" s="70">
        <v>2</v>
      </c>
      <c r="M82" s="70"/>
      <c r="N82" s="70">
        <v>2</v>
      </c>
      <c r="O82" s="70"/>
      <c r="P82" s="70">
        <v>2</v>
      </c>
      <c r="Q82" s="70"/>
      <c r="R82" s="70">
        <v>2</v>
      </c>
      <c r="S82" s="70"/>
      <c r="T82" s="70">
        <v>2</v>
      </c>
    </row>
    <row r="83" spans="1:20" ht="45" x14ac:dyDescent="0.25">
      <c r="A83" s="65"/>
      <c r="B83" s="65"/>
      <c r="C83" s="65"/>
      <c r="D83" s="65"/>
      <c r="E83" s="69" t="s">
        <v>1119</v>
      </c>
      <c r="F83" s="65"/>
      <c r="G83" s="65"/>
      <c r="H83" s="65"/>
      <c r="I83" s="70"/>
      <c r="J83" s="70"/>
      <c r="K83" s="70"/>
      <c r="L83" s="70"/>
      <c r="M83" s="70"/>
      <c r="N83" s="70"/>
      <c r="O83" s="70"/>
      <c r="P83" s="70"/>
      <c r="Q83" s="70"/>
      <c r="R83" s="70"/>
      <c r="S83" s="70"/>
      <c r="T83" s="70"/>
    </row>
    <row r="84" spans="1:20" ht="22.5" x14ac:dyDescent="0.25">
      <c r="A84" s="65"/>
      <c r="B84" s="65"/>
      <c r="C84" s="65"/>
      <c r="D84" s="65"/>
      <c r="E84" s="69"/>
      <c r="F84" s="66" t="s">
        <v>1110</v>
      </c>
      <c r="G84" s="66"/>
      <c r="H84" s="66"/>
      <c r="I84" s="68"/>
      <c r="J84" s="68"/>
      <c r="K84" s="68"/>
      <c r="L84" s="68"/>
      <c r="M84" s="68"/>
      <c r="N84" s="68"/>
      <c r="O84" s="68"/>
      <c r="P84" s="68"/>
      <c r="Q84" s="68"/>
      <c r="R84" s="68"/>
      <c r="S84" s="68"/>
      <c r="T84" s="68"/>
    </row>
    <row r="85" spans="1:20" x14ac:dyDescent="0.25">
      <c r="A85" s="65"/>
      <c r="B85" s="65"/>
      <c r="C85" s="65"/>
      <c r="D85" s="65"/>
      <c r="E85" s="69"/>
      <c r="F85" s="65"/>
      <c r="G85" s="65" t="s">
        <v>377</v>
      </c>
      <c r="H85" s="65"/>
      <c r="I85" s="70"/>
      <c r="J85" s="70"/>
      <c r="K85" s="70"/>
      <c r="L85" s="70"/>
      <c r="M85" s="70"/>
      <c r="N85" s="70"/>
      <c r="O85" s="70"/>
      <c r="P85" s="70"/>
      <c r="Q85" s="70"/>
      <c r="R85" s="70"/>
      <c r="S85" s="70"/>
      <c r="T85" s="70"/>
    </row>
    <row r="86" spans="1:20" x14ac:dyDescent="0.25">
      <c r="A86" s="65"/>
      <c r="B86" s="65"/>
      <c r="C86" s="65"/>
      <c r="D86" s="65"/>
      <c r="E86" s="69"/>
      <c r="F86" s="65"/>
      <c r="G86" s="65"/>
      <c r="H86" s="65" t="s">
        <v>1120</v>
      </c>
      <c r="I86" s="70"/>
      <c r="J86" s="70"/>
      <c r="K86" s="70"/>
      <c r="L86" s="70"/>
      <c r="M86" s="70"/>
      <c r="N86" s="70"/>
      <c r="O86" s="70"/>
      <c r="P86" s="70"/>
      <c r="Q86" s="70"/>
      <c r="R86" s="70"/>
      <c r="S86" s="70">
        <v>1</v>
      </c>
      <c r="T86" s="70"/>
    </row>
    <row r="87" spans="1:20" ht="56.25" x14ac:dyDescent="0.25">
      <c r="A87" s="65"/>
      <c r="B87" s="65"/>
      <c r="C87" s="65"/>
      <c r="D87" s="65"/>
      <c r="E87" s="69" t="s">
        <v>1121</v>
      </c>
      <c r="F87" s="65"/>
      <c r="G87" s="65"/>
      <c r="H87" s="65"/>
      <c r="I87" s="70"/>
      <c r="J87" s="70"/>
      <c r="K87" s="70"/>
      <c r="L87" s="70"/>
      <c r="M87" s="70"/>
      <c r="N87" s="70"/>
      <c r="O87" s="70"/>
      <c r="P87" s="70"/>
      <c r="Q87" s="70"/>
      <c r="R87" s="70"/>
      <c r="S87" s="70"/>
      <c r="T87" s="70"/>
    </row>
    <row r="88" spans="1:20" ht="22.5" x14ac:dyDescent="0.25">
      <c r="A88" s="65"/>
      <c r="B88" s="65"/>
      <c r="C88" s="65"/>
      <c r="D88" s="65"/>
      <c r="E88" s="69"/>
      <c r="F88" s="66" t="s">
        <v>1110</v>
      </c>
      <c r="G88" s="66"/>
      <c r="H88" s="66"/>
      <c r="I88" s="68"/>
      <c r="J88" s="68"/>
      <c r="K88" s="68"/>
      <c r="L88" s="68"/>
      <c r="M88" s="68"/>
      <c r="N88" s="68"/>
      <c r="O88" s="68"/>
      <c r="P88" s="68"/>
      <c r="Q88" s="68"/>
      <c r="R88" s="68"/>
      <c r="S88" s="68"/>
      <c r="T88" s="68"/>
    </row>
    <row r="89" spans="1:20" x14ac:dyDescent="0.25">
      <c r="A89" s="65"/>
      <c r="B89" s="65"/>
      <c r="C89" s="65"/>
      <c r="D89" s="65"/>
      <c r="E89" s="69"/>
      <c r="F89" s="65"/>
      <c r="G89" s="65" t="s">
        <v>377</v>
      </c>
      <c r="H89" s="65"/>
      <c r="I89" s="70"/>
      <c r="J89" s="70"/>
      <c r="K89" s="70"/>
      <c r="L89" s="70"/>
      <c r="M89" s="70"/>
      <c r="N89" s="70"/>
      <c r="O89" s="70"/>
      <c r="P89" s="70"/>
      <c r="Q89" s="70"/>
      <c r="R89" s="70"/>
      <c r="S89" s="70"/>
      <c r="T89" s="70"/>
    </row>
    <row r="90" spans="1:20" x14ac:dyDescent="0.25">
      <c r="A90" s="65"/>
      <c r="B90" s="65"/>
      <c r="C90" s="65"/>
      <c r="D90" s="65"/>
      <c r="E90" s="69"/>
      <c r="F90" s="65"/>
      <c r="G90" s="65"/>
      <c r="H90" s="65" t="s">
        <v>1122</v>
      </c>
      <c r="I90" s="70"/>
      <c r="J90" s="70"/>
      <c r="K90" s="70"/>
      <c r="L90" s="70"/>
      <c r="M90" s="70"/>
      <c r="N90" s="70"/>
      <c r="O90" s="70"/>
      <c r="P90" s="70"/>
      <c r="Q90" s="70">
        <v>1</v>
      </c>
      <c r="R90" s="70"/>
      <c r="S90" s="70"/>
      <c r="T90" s="70"/>
    </row>
    <row r="91" spans="1:20" ht="33.75" x14ac:dyDescent="0.25">
      <c r="A91" s="65"/>
      <c r="B91" s="65"/>
      <c r="C91" s="65"/>
      <c r="D91" s="65"/>
      <c r="E91" s="69" t="s">
        <v>1123</v>
      </c>
      <c r="F91" s="65"/>
      <c r="G91" s="65"/>
      <c r="H91" s="65"/>
      <c r="I91" s="70"/>
      <c r="J91" s="70"/>
      <c r="K91" s="70"/>
      <c r="L91" s="70"/>
      <c r="M91" s="70"/>
      <c r="N91" s="70"/>
      <c r="O91" s="70"/>
      <c r="P91" s="70"/>
      <c r="Q91" s="70"/>
      <c r="R91" s="70"/>
      <c r="S91" s="70"/>
      <c r="T91" s="70"/>
    </row>
    <row r="92" spans="1:20" ht="22.5" x14ac:dyDescent="0.25">
      <c r="A92" s="65"/>
      <c r="B92" s="65"/>
      <c r="C92" s="65"/>
      <c r="D92" s="65"/>
      <c r="E92" s="69"/>
      <c r="F92" s="66" t="s">
        <v>1124</v>
      </c>
      <c r="G92" s="66"/>
      <c r="H92" s="66"/>
      <c r="I92" s="68"/>
      <c r="J92" s="68"/>
      <c r="K92" s="68"/>
      <c r="L92" s="68"/>
      <c r="M92" s="68"/>
      <c r="N92" s="68"/>
      <c r="O92" s="68"/>
      <c r="P92" s="68"/>
      <c r="Q92" s="68"/>
      <c r="R92" s="68"/>
      <c r="S92" s="68"/>
      <c r="T92" s="68"/>
    </row>
    <row r="93" spans="1:20" x14ac:dyDescent="0.25">
      <c r="A93" s="65"/>
      <c r="B93" s="65"/>
      <c r="C93" s="65"/>
      <c r="D93" s="65"/>
      <c r="E93" s="69"/>
      <c r="F93" s="65"/>
      <c r="G93" s="65" t="s">
        <v>377</v>
      </c>
      <c r="H93" s="65"/>
      <c r="I93" s="70"/>
      <c r="J93" s="70"/>
      <c r="K93" s="70"/>
      <c r="L93" s="70"/>
      <c r="M93" s="70"/>
      <c r="N93" s="70"/>
      <c r="O93" s="70"/>
      <c r="P93" s="70"/>
      <c r="Q93" s="70"/>
      <c r="R93" s="70"/>
      <c r="S93" s="70"/>
      <c r="T93" s="70"/>
    </row>
    <row r="94" spans="1:20" ht="22.5" x14ac:dyDescent="0.25">
      <c r="A94" s="65"/>
      <c r="B94" s="65"/>
      <c r="C94" s="65"/>
      <c r="D94" s="65"/>
      <c r="E94" s="69"/>
      <c r="F94" s="65"/>
      <c r="G94" s="65"/>
      <c r="H94" s="65" t="s">
        <v>1111</v>
      </c>
      <c r="I94" s="70">
        <v>2</v>
      </c>
      <c r="J94" s="70">
        <v>2</v>
      </c>
      <c r="K94" s="70">
        <v>2</v>
      </c>
      <c r="L94" s="70">
        <v>2</v>
      </c>
      <c r="M94" s="70">
        <v>2</v>
      </c>
      <c r="N94" s="70">
        <v>2</v>
      </c>
      <c r="O94" s="70">
        <v>2</v>
      </c>
      <c r="P94" s="70">
        <v>2</v>
      </c>
      <c r="Q94" s="70">
        <v>2</v>
      </c>
      <c r="R94" s="70">
        <v>2</v>
      </c>
      <c r="S94" s="70">
        <v>2</v>
      </c>
      <c r="T94" s="70">
        <v>2</v>
      </c>
    </row>
    <row r="95" spans="1:20" ht="33.75" x14ac:dyDescent="0.25">
      <c r="A95" s="65"/>
      <c r="B95" s="65"/>
      <c r="C95" s="65"/>
      <c r="D95" s="65"/>
      <c r="E95" s="69" t="s">
        <v>1125</v>
      </c>
      <c r="F95" s="65"/>
      <c r="G95" s="65"/>
      <c r="H95" s="65"/>
      <c r="I95" s="70"/>
      <c r="J95" s="70"/>
      <c r="K95" s="70"/>
      <c r="L95" s="70"/>
      <c r="M95" s="70"/>
      <c r="N95" s="70"/>
      <c r="O95" s="70"/>
      <c r="P95" s="70"/>
      <c r="Q95" s="70"/>
      <c r="R95" s="70"/>
      <c r="S95" s="70"/>
      <c r="T95" s="70"/>
    </row>
    <row r="96" spans="1:20" ht="22.5" x14ac:dyDescent="0.25">
      <c r="A96" s="65"/>
      <c r="B96" s="65"/>
      <c r="C96" s="65"/>
      <c r="D96" s="65"/>
      <c r="E96" s="69"/>
      <c r="F96" s="66" t="s">
        <v>1110</v>
      </c>
      <c r="G96" s="66"/>
      <c r="H96" s="66"/>
      <c r="I96" s="68"/>
      <c r="J96" s="68"/>
      <c r="K96" s="68"/>
      <c r="L96" s="68"/>
      <c r="M96" s="68"/>
      <c r="N96" s="68"/>
      <c r="O96" s="68"/>
      <c r="P96" s="68"/>
      <c r="Q96" s="68"/>
      <c r="R96" s="68"/>
      <c r="S96" s="68"/>
      <c r="T96" s="68"/>
    </row>
    <row r="97" spans="1:20" x14ac:dyDescent="0.25">
      <c r="A97" s="65"/>
      <c r="B97" s="65"/>
      <c r="C97" s="65"/>
      <c r="D97" s="65"/>
      <c r="E97" s="69"/>
      <c r="F97" s="65"/>
      <c r="G97" s="65" t="s">
        <v>377</v>
      </c>
      <c r="H97" s="65"/>
      <c r="I97" s="70"/>
      <c r="J97" s="70"/>
      <c r="K97" s="70"/>
      <c r="L97" s="70"/>
      <c r="M97" s="70"/>
      <c r="N97" s="70"/>
      <c r="O97" s="70"/>
      <c r="P97" s="70"/>
      <c r="Q97" s="70"/>
      <c r="R97" s="70"/>
      <c r="S97" s="70"/>
      <c r="T97" s="70"/>
    </row>
    <row r="98" spans="1:20" x14ac:dyDescent="0.25">
      <c r="A98" s="65"/>
      <c r="B98" s="65"/>
      <c r="C98" s="65"/>
      <c r="D98" s="65"/>
      <c r="E98" s="69"/>
      <c r="F98" s="65"/>
      <c r="G98" s="65"/>
      <c r="H98" s="65" t="s">
        <v>1120</v>
      </c>
      <c r="I98" s="70"/>
      <c r="J98" s="70"/>
      <c r="K98" s="70"/>
      <c r="L98" s="70"/>
      <c r="M98" s="70"/>
      <c r="N98" s="70">
        <v>1</v>
      </c>
      <c r="O98" s="70"/>
      <c r="P98" s="70"/>
      <c r="Q98" s="70"/>
      <c r="R98" s="70"/>
      <c r="S98" s="70"/>
      <c r="T98" s="70"/>
    </row>
    <row r="99" spans="1:20" ht="22.5" x14ac:dyDescent="0.25">
      <c r="A99" s="65"/>
      <c r="B99" s="65"/>
      <c r="C99" s="65"/>
      <c r="D99" s="65"/>
      <c r="E99" s="69" t="s">
        <v>1126</v>
      </c>
      <c r="F99" s="65"/>
      <c r="G99" s="65"/>
      <c r="H99" s="65"/>
      <c r="I99" s="70"/>
      <c r="J99" s="70"/>
      <c r="K99" s="70"/>
      <c r="L99" s="70"/>
      <c r="M99" s="70"/>
      <c r="N99" s="70"/>
      <c r="O99" s="70"/>
      <c r="P99" s="70"/>
      <c r="Q99" s="70"/>
      <c r="R99" s="70"/>
      <c r="S99" s="70"/>
      <c r="T99" s="70"/>
    </row>
    <row r="100" spans="1:20" ht="22.5" x14ac:dyDescent="0.25">
      <c r="A100" s="65"/>
      <c r="B100" s="65"/>
      <c r="C100" s="65"/>
      <c r="D100" s="65"/>
      <c r="E100" s="69"/>
      <c r="F100" s="66" t="s">
        <v>1110</v>
      </c>
      <c r="G100" s="66"/>
      <c r="H100" s="66"/>
      <c r="I100" s="68"/>
      <c r="J100" s="68"/>
      <c r="K100" s="68"/>
      <c r="L100" s="68"/>
      <c r="M100" s="68"/>
      <c r="N100" s="68"/>
      <c r="O100" s="68"/>
      <c r="P100" s="68"/>
      <c r="Q100" s="68"/>
      <c r="R100" s="68"/>
      <c r="S100" s="68"/>
      <c r="T100" s="68"/>
    </row>
    <row r="101" spans="1:20" x14ac:dyDescent="0.25">
      <c r="A101" s="65"/>
      <c r="B101" s="65"/>
      <c r="C101" s="65"/>
      <c r="D101" s="65"/>
      <c r="E101" s="69"/>
      <c r="F101" s="65"/>
      <c r="G101" s="65" t="s">
        <v>377</v>
      </c>
      <c r="H101" s="65"/>
      <c r="I101" s="70"/>
      <c r="J101" s="70"/>
      <c r="K101" s="70"/>
      <c r="L101" s="70"/>
      <c r="M101" s="70"/>
      <c r="N101" s="70"/>
      <c r="O101" s="70"/>
      <c r="P101" s="70"/>
      <c r="Q101" s="70"/>
      <c r="R101" s="70"/>
      <c r="S101" s="70"/>
      <c r="T101" s="70"/>
    </row>
    <row r="102" spans="1:20" x14ac:dyDescent="0.25">
      <c r="A102" s="65"/>
      <c r="B102" s="65"/>
      <c r="C102" s="65"/>
      <c r="D102" s="65"/>
      <c r="E102" s="69"/>
      <c r="F102" s="65"/>
      <c r="G102" s="65"/>
      <c r="H102" s="65" t="s">
        <v>1120</v>
      </c>
      <c r="I102" s="70"/>
      <c r="J102" s="70"/>
      <c r="K102" s="70">
        <v>1</v>
      </c>
      <c r="L102" s="70"/>
      <c r="M102" s="70"/>
      <c r="N102" s="70"/>
      <c r="O102" s="70"/>
      <c r="P102" s="70"/>
      <c r="Q102" s="70"/>
      <c r="R102" s="70"/>
      <c r="S102" s="70"/>
      <c r="T102" s="70"/>
    </row>
    <row r="103" spans="1:20" ht="33.75" x14ac:dyDescent="0.25">
      <c r="A103" s="65"/>
      <c r="B103" s="65"/>
      <c r="C103" s="65"/>
      <c r="D103" s="65"/>
      <c r="E103" s="69" t="s">
        <v>1127</v>
      </c>
      <c r="F103" s="65"/>
      <c r="G103" s="65"/>
      <c r="H103" s="65"/>
      <c r="I103" s="70"/>
      <c r="J103" s="70"/>
      <c r="K103" s="70"/>
      <c r="L103" s="70"/>
      <c r="M103" s="70"/>
      <c r="N103" s="70"/>
      <c r="O103" s="70"/>
      <c r="P103" s="70"/>
      <c r="Q103" s="70"/>
      <c r="R103" s="70"/>
      <c r="S103" s="70"/>
      <c r="T103" s="70"/>
    </row>
    <row r="104" spans="1:20" ht="22.5" x14ac:dyDescent="0.25">
      <c r="A104" s="65"/>
      <c r="B104" s="65"/>
      <c r="C104" s="65"/>
      <c r="D104" s="65"/>
      <c r="E104" s="69"/>
      <c r="F104" s="66" t="s">
        <v>1110</v>
      </c>
      <c r="G104" s="66"/>
      <c r="H104" s="66"/>
      <c r="I104" s="68"/>
      <c r="J104" s="68"/>
      <c r="K104" s="68"/>
      <c r="L104" s="68"/>
      <c r="M104" s="68"/>
      <c r="N104" s="68"/>
      <c r="O104" s="68"/>
      <c r="P104" s="68"/>
      <c r="Q104" s="68"/>
      <c r="R104" s="68"/>
      <c r="S104" s="68"/>
      <c r="T104" s="68"/>
    </row>
    <row r="105" spans="1:20" x14ac:dyDescent="0.25">
      <c r="A105" s="65"/>
      <c r="B105" s="65"/>
      <c r="C105" s="65"/>
      <c r="D105" s="65"/>
      <c r="E105" s="69"/>
      <c r="F105" s="65"/>
      <c r="G105" s="65" t="s">
        <v>377</v>
      </c>
      <c r="H105" s="65"/>
      <c r="I105" s="70"/>
      <c r="J105" s="70"/>
      <c r="K105" s="70"/>
      <c r="L105" s="70"/>
      <c r="M105" s="70"/>
      <c r="N105" s="70"/>
      <c r="O105" s="70"/>
      <c r="P105" s="70"/>
      <c r="Q105" s="70"/>
      <c r="R105" s="70"/>
      <c r="S105" s="70"/>
      <c r="T105" s="70"/>
    </row>
    <row r="106" spans="1:20" x14ac:dyDescent="0.25">
      <c r="A106" s="65"/>
      <c r="B106" s="65"/>
      <c r="C106" s="65"/>
      <c r="D106" s="65"/>
      <c r="E106" s="69"/>
      <c r="F106" s="65"/>
      <c r="G106" s="65"/>
      <c r="H106" s="65" t="s">
        <v>1120</v>
      </c>
      <c r="I106" s="70"/>
      <c r="J106" s="70"/>
      <c r="K106" s="70"/>
      <c r="L106" s="70"/>
      <c r="M106" s="70"/>
      <c r="N106" s="70"/>
      <c r="O106" s="70"/>
      <c r="P106" s="70">
        <v>1</v>
      </c>
      <c r="Q106" s="70"/>
      <c r="R106" s="70"/>
      <c r="S106" s="70"/>
      <c r="T106" s="70"/>
    </row>
    <row r="107" spans="1:20" ht="45" x14ac:dyDescent="0.25">
      <c r="A107" s="65"/>
      <c r="B107" s="65"/>
      <c r="C107" s="65"/>
      <c r="D107" s="65"/>
      <c r="E107" s="69" t="s">
        <v>1128</v>
      </c>
      <c r="F107" s="65"/>
      <c r="G107" s="65"/>
      <c r="H107" s="65"/>
      <c r="I107" s="70"/>
      <c r="J107" s="70"/>
      <c r="K107" s="70"/>
      <c r="L107" s="70"/>
      <c r="M107" s="70"/>
      <c r="N107" s="70"/>
      <c r="O107" s="70"/>
      <c r="P107" s="70"/>
      <c r="Q107" s="70"/>
      <c r="R107" s="70"/>
      <c r="S107" s="70"/>
      <c r="T107" s="70"/>
    </row>
    <row r="108" spans="1:20" ht="22.5" x14ac:dyDescent="0.25">
      <c r="A108" s="65"/>
      <c r="B108" s="65"/>
      <c r="C108" s="65"/>
      <c r="D108" s="65"/>
      <c r="E108" s="69"/>
      <c r="F108" s="66" t="s">
        <v>1110</v>
      </c>
      <c r="G108" s="66"/>
      <c r="H108" s="66"/>
      <c r="I108" s="68"/>
      <c r="J108" s="68"/>
      <c r="K108" s="68"/>
      <c r="L108" s="68"/>
      <c r="M108" s="68"/>
      <c r="N108" s="68"/>
      <c r="O108" s="68"/>
      <c r="P108" s="68"/>
      <c r="Q108" s="68"/>
      <c r="R108" s="68"/>
      <c r="S108" s="68"/>
      <c r="T108" s="68"/>
    </row>
    <row r="109" spans="1:20" x14ac:dyDescent="0.25">
      <c r="A109" s="65"/>
      <c r="B109" s="65"/>
      <c r="C109" s="65"/>
      <c r="D109" s="65"/>
      <c r="E109" s="69"/>
      <c r="F109" s="65"/>
      <c r="G109" s="65" t="s">
        <v>377</v>
      </c>
      <c r="H109" s="65"/>
      <c r="I109" s="70"/>
      <c r="J109" s="70"/>
      <c r="K109" s="70"/>
      <c r="L109" s="70"/>
      <c r="M109" s="70"/>
      <c r="N109" s="70"/>
      <c r="O109" s="70"/>
      <c r="P109" s="70"/>
      <c r="Q109" s="70"/>
      <c r="R109" s="70"/>
      <c r="S109" s="70"/>
      <c r="T109" s="70"/>
    </row>
    <row r="110" spans="1:20" x14ac:dyDescent="0.25">
      <c r="A110" s="65"/>
      <c r="B110" s="65"/>
      <c r="C110" s="65"/>
      <c r="D110" s="65"/>
      <c r="E110" s="69"/>
      <c r="F110" s="65"/>
      <c r="G110" s="65"/>
      <c r="H110" s="65" t="s">
        <v>1120</v>
      </c>
      <c r="I110" s="70"/>
      <c r="J110" s="70"/>
      <c r="K110" s="70"/>
      <c r="L110" s="70"/>
      <c r="M110" s="70"/>
      <c r="N110" s="70"/>
      <c r="O110" s="70"/>
      <c r="P110" s="70"/>
      <c r="Q110" s="70">
        <v>1</v>
      </c>
      <c r="R110" s="70"/>
      <c r="S110" s="70"/>
      <c r="T110" s="70"/>
    </row>
    <row r="111" spans="1:20" ht="33.75" x14ac:dyDescent="0.25">
      <c r="A111" s="65"/>
      <c r="B111" s="65"/>
      <c r="C111" s="65" t="s">
        <v>1129</v>
      </c>
      <c r="D111" s="65"/>
      <c r="E111" s="69"/>
      <c r="F111" s="65"/>
      <c r="G111" s="65"/>
      <c r="H111" s="65"/>
      <c r="I111" s="70"/>
      <c r="J111" s="70"/>
      <c r="K111" s="70"/>
      <c r="L111" s="70"/>
      <c r="M111" s="70"/>
      <c r="N111" s="70"/>
      <c r="O111" s="70"/>
      <c r="P111" s="70"/>
      <c r="Q111" s="70"/>
      <c r="R111" s="70"/>
      <c r="S111" s="70"/>
      <c r="T111" s="70"/>
    </row>
    <row r="112" spans="1:20" x14ac:dyDescent="0.25">
      <c r="A112" s="65"/>
      <c r="B112" s="65"/>
      <c r="C112" s="65"/>
      <c r="D112" s="66" t="s">
        <v>1130</v>
      </c>
      <c r="E112" s="67"/>
      <c r="F112" s="66"/>
      <c r="G112" s="66"/>
      <c r="H112" s="66"/>
      <c r="I112" s="68"/>
      <c r="J112" s="68"/>
      <c r="K112" s="68"/>
      <c r="L112" s="68"/>
      <c r="M112" s="68"/>
      <c r="N112" s="68"/>
      <c r="O112" s="68"/>
      <c r="P112" s="68"/>
      <c r="Q112" s="68"/>
      <c r="R112" s="68"/>
      <c r="S112" s="68"/>
      <c r="T112" s="68"/>
    </row>
    <row r="113" spans="1:20" ht="33.75" x14ac:dyDescent="0.25">
      <c r="A113" s="65"/>
      <c r="B113" s="65"/>
      <c r="C113" s="65"/>
      <c r="D113" s="65"/>
      <c r="E113" s="69" t="s">
        <v>1131</v>
      </c>
      <c r="F113" s="65"/>
      <c r="G113" s="65"/>
      <c r="H113" s="65"/>
      <c r="I113" s="70"/>
      <c r="J113" s="70"/>
      <c r="K113" s="70"/>
      <c r="L113" s="70"/>
      <c r="M113" s="70"/>
      <c r="N113" s="70"/>
      <c r="O113" s="70"/>
      <c r="P113" s="70"/>
      <c r="Q113" s="70"/>
      <c r="R113" s="70"/>
      <c r="S113" s="70"/>
      <c r="T113" s="70"/>
    </row>
    <row r="114" spans="1:20" x14ac:dyDescent="0.25">
      <c r="A114" s="65"/>
      <c r="B114" s="65"/>
      <c r="C114" s="65"/>
      <c r="D114" s="65"/>
      <c r="E114" s="69"/>
      <c r="F114" s="66" t="s">
        <v>1132</v>
      </c>
      <c r="G114" s="66"/>
      <c r="H114" s="66"/>
      <c r="I114" s="68"/>
      <c r="J114" s="68"/>
      <c r="K114" s="68"/>
      <c r="L114" s="68"/>
      <c r="M114" s="68"/>
      <c r="N114" s="68"/>
      <c r="O114" s="68"/>
      <c r="P114" s="68"/>
      <c r="Q114" s="68"/>
      <c r="R114" s="68"/>
      <c r="S114" s="68"/>
      <c r="T114" s="68"/>
    </row>
    <row r="115" spans="1:20" x14ac:dyDescent="0.25">
      <c r="A115" s="65"/>
      <c r="B115" s="65"/>
      <c r="C115" s="65"/>
      <c r="D115" s="65"/>
      <c r="E115" s="69"/>
      <c r="F115" s="65"/>
      <c r="G115" s="65" t="s">
        <v>377</v>
      </c>
      <c r="H115" s="65"/>
      <c r="I115" s="70"/>
      <c r="J115" s="70"/>
      <c r="K115" s="70"/>
      <c r="L115" s="70"/>
      <c r="M115" s="70"/>
      <c r="N115" s="70"/>
      <c r="O115" s="70"/>
      <c r="P115" s="70"/>
      <c r="Q115" s="70"/>
      <c r="R115" s="70"/>
      <c r="S115" s="70"/>
      <c r="T115" s="70"/>
    </row>
    <row r="116" spans="1:20" ht="33.75" x14ac:dyDescent="0.25">
      <c r="A116" s="65"/>
      <c r="B116" s="65"/>
      <c r="C116" s="65"/>
      <c r="D116" s="65"/>
      <c r="E116" s="69"/>
      <c r="F116" s="65"/>
      <c r="G116" s="65"/>
      <c r="H116" s="65" t="s">
        <v>1133</v>
      </c>
      <c r="I116" s="70">
        <v>1</v>
      </c>
      <c r="J116" s="70"/>
      <c r="K116" s="70"/>
      <c r="L116" s="70"/>
      <c r="M116" s="70"/>
      <c r="N116" s="70"/>
      <c r="O116" s="70"/>
      <c r="P116" s="70"/>
      <c r="Q116" s="70"/>
      <c r="R116" s="70"/>
      <c r="S116" s="70"/>
      <c r="T116" s="70"/>
    </row>
    <row r="117" spans="1:20" x14ac:dyDescent="0.25">
      <c r="A117" s="65"/>
      <c r="B117" s="65"/>
      <c r="C117" s="65"/>
      <c r="D117" s="65"/>
      <c r="E117" s="69" t="s">
        <v>1134</v>
      </c>
      <c r="F117" s="65"/>
      <c r="G117" s="65"/>
      <c r="H117" s="65"/>
      <c r="I117" s="70"/>
      <c r="J117" s="70"/>
      <c r="K117" s="70"/>
      <c r="L117" s="70"/>
      <c r="M117" s="70"/>
      <c r="N117" s="70"/>
      <c r="O117" s="70"/>
      <c r="P117" s="70"/>
      <c r="Q117" s="70"/>
      <c r="R117" s="70"/>
      <c r="S117" s="70"/>
      <c r="T117" s="70"/>
    </row>
    <row r="118" spans="1:20" ht="33.75" x14ac:dyDescent="0.25">
      <c r="A118" s="65"/>
      <c r="B118" s="65"/>
      <c r="C118" s="65"/>
      <c r="D118" s="65"/>
      <c r="E118" s="69"/>
      <c r="F118" s="66" t="s">
        <v>1135</v>
      </c>
      <c r="G118" s="66"/>
      <c r="H118" s="66"/>
      <c r="I118" s="68"/>
      <c r="J118" s="68"/>
      <c r="K118" s="68"/>
      <c r="L118" s="68"/>
      <c r="M118" s="68"/>
      <c r="N118" s="68"/>
      <c r="O118" s="68"/>
      <c r="P118" s="68"/>
      <c r="Q118" s="68"/>
      <c r="R118" s="68"/>
      <c r="S118" s="68"/>
      <c r="T118" s="68"/>
    </row>
    <row r="119" spans="1:20" ht="33.75" x14ac:dyDescent="0.25">
      <c r="A119" s="65"/>
      <c r="B119" s="65"/>
      <c r="C119" s="65"/>
      <c r="D119" s="65"/>
      <c r="E119" s="69"/>
      <c r="F119" s="65"/>
      <c r="G119" s="65" t="s">
        <v>1136</v>
      </c>
      <c r="H119" s="65"/>
      <c r="I119" s="70"/>
      <c r="J119" s="70"/>
      <c r="K119" s="70"/>
      <c r="L119" s="70"/>
      <c r="M119" s="70"/>
      <c r="N119" s="70"/>
      <c r="O119" s="70"/>
      <c r="P119" s="70"/>
      <c r="Q119" s="70"/>
      <c r="R119" s="70"/>
      <c r="S119" s="70"/>
      <c r="T119" s="70"/>
    </row>
    <row r="120" spans="1:20" x14ac:dyDescent="0.25">
      <c r="A120" s="65"/>
      <c r="B120" s="65"/>
      <c r="C120" s="65"/>
      <c r="D120" s="65"/>
      <c r="E120" s="69"/>
      <c r="F120" s="65"/>
      <c r="G120" s="65"/>
      <c r="H120" s="65" t="s">
        <v>1137</v>
      </c>
      <c r="I120" s="70">
        <v>1</v>
      </c>
      <c r="J120" s="70">
        <v>1</v>
      </c>
      <c r="K120" s="70">
        <v>1</v>
      </c>
      <c r="L120" s="70">
        <v>1</v>
      </c>
      <c r="M120" s="70">
        <v>1</v>
      </c>
      <c r="N120" s="70">
        <v>1</v>
      </c>
      <c r="O120" s="70">
        <v>1</v>
      </c>
      <c r="P120" s="70">
        <v>1</v>
      </c>
      <c r="Q120" s="70">
        <v>1</v>
      </c>
      <c r="R120" s="70">
        <v>1</v>
      </c>
      <c r="S120" s="70">
        <v>1</v>
      </c>
      <c r="T120" s="70">
        <v>1</v>
      </c>
    </row>
    <row r="121" spans="1:20" x14ac:dyDescent="0.25">
      <c r="A121" s="65"/>
      <c r="B121" s="65"/>
      <c r="C121" s="65"/>
      <c r="D121" s="65"/>
      <c r="E121" s="69" t="s">
        <v>1138</v>
      </c>
      <c r="F121" s="65"/>
      <c r="G121" s="65"/>
      <c r="H121" s="65"/>
      <c r="I121" s="70"/>
      <c r="J121" s="70"/>
      <c r="K121" s="70"/>
      <c r="L121" s="70"/>
      <c r="M121" s="70"/>
      <c r="N121" s="70"/>
      <c r="O121" s="70"/>
      <c r="P121" s="70"/>
      <c r="Q121" s="70"/>
      <c r="R121" s="70"/>
      <c r="S121" s="70"/>
      <c r="T121" s="70"/>
    </row>
    <row r="122" spans="1:20" ht="22.5" x14ac:dyDescent="0.25">
      <c r="A122" s="65"/>
      <c r="B122" s="65"/>
      <c r="C122" s="65"/>
      <c r="D122" s="65"/>
      <c r="E122" s="69"/>
      <c r="F122" s="66" t="s">
        <v>1139</v>
      </c>
      <c r="G122" s="66"/>
      <c r="H122" s="66"/>
      <c r="I122" s="68"/>
      <c r="J122" s="68"/>
      <c r="K122" s="68"/>
      <c r="L122" s="68"/>
      <c r="M122" s="68"/>
      <c r="N122" s="68"/>
      <c r="O122" s="68"/>
      <c r="P122" s="68"/>
      <c r="Q122" s="68"/>
      <c r="R122" s="68"/>
      <c r="S122" s="68"/>
      <c r="T122" s="68"/>
    </row>
    <row r="123" spans="1:20" ht="33.75" x14ac:dyDescent="0.25">
      <c r="A123" s="65"/>
      <c r="B123" s="65"/>
      <c r="C123" s="65"/>
      <c r="D123" s="65"/>
      <c r="E123" s="69"/>
      <c r="F123" s="65"/>
      <c r="G123" s="65" t="s">
        <v>1140</v>
      </c>
      <c r="H123" s="65"/>
      <c r="I123" s="70"/>
      <c r="J123" s="70"/>
      <c r="K123" s="70"/>
      <c r="L123" s="70"/>
      <c r="M123" s="70"/>
      <c r="N123" s="70"/>
      <c r="O123" s="70"/>
      <c r="P123" s="70"/>
      <c r="Q123" s="70"/>
      <c r="R123" s="70"/>
      <c r="S123" s="70"/>
      <c r="T123" s="70"/>
    </row>
    <row r="124" spans="1:20" x14ac:dyDescent="0.25">
      <c r="A124" s="65"/>
      <c r="B124" s="65"/>
      <c r="C124" s="65"/>
      <c r="D124" s="65"/>
      <c r="E124" s="69"/>
      <c r="F124" s="65"/>
      <c r="G124" s="65"/>
      <c r="H124" s="65" t="s">
        <v>1137</v>
      </c>
      <c r="I124" s="70">
        <v>1</v>
      </c>
      <c r="J124" s="70">
        <v>1</v>
      </c>
      <c r="K124" s="70">
        <v>1</v>
      </c>
      <c r="L124" s="70">
        <v>1</v>
      </c>
      <c r="M124" s="70">
        <v>1</v>
      </c>
      <c r="N124" s="70">
        <v>1</v>
      </c>
      <c r="O124" s="70">
        <v>1</v>
      </c>
      <c r="P124" s="70">
        <v>1</v>
      </c>
      <c r="Q124" s="70">
        <v>1</v>
      </c>
      <c r="R124" s="70">
        <v>1</v>
      </c>
      <c r="S124" s="70">
        <v>1</v>
      </c>
      <c r="T124" s="70">
        <v>1</v>
      </c>
    </row>
    <row r="125" spans="1:20" x14ac:dyDescent="0.25">
      <c r="A125" s="65"/>
      <c r="B125" s="65"/>
      <c r="C125" s="65"/>
      <c r="D125" s="66" t="s">
        <v>966</v>
      </c>
      <c r="E125" s="67"/>
      <c r="F125" s="66"/>
      <c r="G125" s="66"/>
      <c r="H125" s="66"/>
      <c r="I125" s="68"/>
      <c r="J125" s="68"/>
      <c r="K125" s="68"/>
      <c r="L125" s="68"/>
      <c r="M125" s="68"/>
      <c r="N125" s="68"/>
      <c r="O125" s="68"/>
      <c r="P125" s="68"/>
      <c r="Q125" s="68"/>
      <c r="R125" s="68"/>
      <c r="S125" s="68"/>
      <c r="T125" s="68"/>
    </row>
    <row r="126" spans="1:20" ht="22.5" x14ac:dyDescent="0.25">
      <c r="A126" s="65"/>
      <c r="B126" s="65"/>
      <c r="C126" s="65"/>
      <c r="D126" s="65"/>
      <c r="E126" s="69" t="s">
        <v>1141</v>
      </c>
      <c r="F126" s="65"/>
      <c r="G126" s="65"/>
      <c r="H126" s="65"/>
      <c r="I126" s="70"/>
      <c r="J126" s="70"/>
      <c r="K126" s="70"/>
      <c r="L126" s="70"/>
      <c r="M126" s="70"/>
      <c r="N126" s="70"/>
      <c r="O126" s="70"/>
      <c r="P126" s="70"/>
      <c r="Q126" s="70"/>
      <c r="R126" s="70"/>
      <c r="S126" s="70"/>
      <c r="T126" s="70"/>
    </row>
    <row r="127" spans="1:20" ht="22.5" x14ac:dyDescent="0.25">
      <c r="A127" s="65"/>
      <c r="B127" s="65"/>
      <c r="C127" s="65"/>
      <c r="D127" s="65"/>
      <c r="E127" s="69"/>
      <c r="F127" s="66" t="s">
        <v>1142</v>
      </c>
      <c r="G127" s="66"/>
      <c r="H127" s="66"/>
      <c r="I127" s="68"/>
      <c r="J127" s="68"/>
      <c r="K127" s="68"/>
      <c r="L127" s="68"/>
      <c r="M127" s="68"/>
      <c r="N127" s="68"/>
      <c r="O127" s="68"/>
      <c r="P127" s="68"/>
      <c r="Q127" s="68"/>
      <c r="R127" s="68"/>
      <c r="S127" s="68"/>
      <c r="T127" s="68"/>
    </row>
    <row r="128" spans="1:20" ht="33.75" x14ac:dyDescent="0.25">
      <c r="A128" s="65"/>
      <c r="B128" s="65"/>
      <c r="C128" s="65"/>
      <c r="D128" s="65"/>
      <c r="E128" s="69"/>
      <c r="F128" s="65"/>
      <c r="G128" s="65" t="s">
        <v>1143</v>
      </c>
      <c r="H128" s="65"/>
      <c r="I128" s="70"/>
      <c r="J128" s="70"/>
      <c r="K128" s="70"/>
      <c r="L128" s="70"/>
      <c r="M128" s="70"/>
      <c r="N128" s="70"/>
      <c r="O128" s="70"/>
      <c r="P128" s="70"/>
      <c r="Q128" s="70"/>
      <c r="R128" s="70"/>
      <c r="S128" s="70"/>
      <c r="T128" s="70"/>
    </row>
    <row r="129" spans="1:20" x14ac:dyDescent="0.25">
      <c r="A129" s="65"/>
      <c r="B129" s="65"/>
      <c r="C129" s="65"/>
      <c r="D129" s="65"/>
      <c r="E129" s="69"/>
      <c r="F129" s="65"/>
      <c r="G129" s="65"/>
      <c r="H129" s="65" t="s">
        <v>1144</v>
      </c>
      <c r="I129" s="70">
        <v>1</v>
      </c>
      <c r="J129" s="70">
        <v>1</v>
      </c>
      <c r="K129" s="70">
        <v>1</v>
      </c>
      <c r="L129" s="70">
        <v>1</v>
      </c>
      <c r="M129" s="70">
        <v>1</v>
      </c>
      <c r="N129" s="70">
        <v>1</v>
      </c>
      <c r="O129" s="70">
        <v>1</v>
      </c>
      <c r="P129" s="70">
        <v>1</v>
      </c>
      <c r="Q129" s="70">
        <v>1</v>
      </c>
      <c r="R129" s="70">
        <v>1</v>
      </c>
      <c r="S129" s="70">
        <v>1</v>
      </c>
      <c r="T129" s="70">
        <v>1</v>
      </c>
    </row>
    <row r="130" spans="1:20" ht="33.75" x14ac:dyDescent="0.25">
      <c r="A130" s="65"/>
      <c r="B130" s="65"/>
      <c r="C130" s="65"/>
      <c r="D130" s="65"/>
      <c r="E130" s="69" t="s">
        <v>1145</v>
      </c>
      <c r="F130" s="65"/>
      <c r="G130" s="65"/>
      <c r="H130" s="65"/>
      <c r="I130" s="70"/>
      <c r="J130" s="70"/>
      <c r="K130" s="70"/>
      <c r="L130" s="70"/>
      <c r="M130" s="70"/>
      <c r="N130" s="70"/>
      <c r="O130" s="70"/>
      <c r="P130" s="70"/>
      <c r="Q130" s="70"/>
      <c r="R130" s="70"/>
      <c r="S130" s="70"/>
      <c r="T130" s="70"/>
    </row>
    <row r="131" spans="1:20" ht="22.5" x14ac:dyDescent="0.25">
      <c r="A131" s="65"/>
      <c r="B131" s="65"/>
      <c r="C131" s="65"/>
      <c r="D131" s="65"/>
      <c r="E131" s="69"/>
      <c r="F131" s="66" t="s">
        <v>1146</v>
      </c>
      <c r="G131" s="66"/>
      <c r="H131" s="66"/>
      <c r="I131" s="68"/>
      <c r="J131" s="68"/>
      <c r="K131" s="68"/>
      <c r="L131" s="68"/>
      <c r="M131" s="68"/>
      <c r="N131" s="68"/>
      <c r="O131" s="68"/>
      <c r="P131" s="68"/>
      <c r="Q131" s="68"/>
      <c r="R131" s="68"/>
      <c r="S131" s="68"/>
      <c r="T131" s="68"/>
    </row>
    <row r="132" spans="1:20" ht="33.75" x14ac:dyDescent="0.25">
      <c r="A132" s="65"/>
      <c r="B132" s="65"/>
      <c r="C132" s="65"/>
      <c r="D132" s="65"/>
      <c r="E132" s="69"/>
      <c r="F132" s="65"/>
      <c r="G132" s="65" t="s">
        <v>1147</v>
      </c>
      <c r="H132" s="65"/>
      <c r="I132" s="70"/>
      <c r="J132" s="70"/>
      <c r="K132" s="70"/>
      <c r="L132" s="70"/>
      <c r="M132" s="70"/>
      <c r="N132" s="70"/>
      <c r="O132" s="70"/>
      <c r="P132" s="70"/>
      <c r="Q132" s="70"/>
      <c r="R132" s="70"/>
      <c r="S132" s="70"/>
      <c r="T132" s="70"/>
    </row>
    <row r="133" spans="1:20" x14ac:dyDescent="0.25">
      <c r="A133" s="65"/>
      <c r="B133" s="65"/>
      <c r="C133" s="65"/>
      <c r="D133" s="65"/>
      <c r="E133" s="69"/>
      <c r="F133" s="65"/>
      <c r="G133" s="65"/>
      <c r="H133" s="65" t="s">
        <v>1144</v>
      </c>
      <c r="I133" s="70">
        <v>1</v>
      </c>
      <c r="J133" s="70">
        <v>1</v>
      </c>
      <c r="K133" s="70">
        <v>1</v>
      </c>
      <c r="L133" s="70">
        <v>1</v>
      </c>
      <c r="M133" s="70">
        <v>1</v>
      </c>
      <c r="N133" s="70">
        <v>1</v>
      </c>
      <c r="O133" s="70">
        <v>1</v>
      </c>
      <c r="P133" s="70">
        <v>1</v>
      </c>
      <c r="Q133" s="70">
        <v>1</v>
      </c>
      <c r="R133" s="70">
        <v>1</v>
      </c>
      <c r="S133" s="70">
        <v>1</v>
      </c>
      <c r="T133" s="70">
        <v>1</v>
      </c>
    </row>
    <row r="134" spans="1:20" ht="22.5" x14ac:dyDescent="0.25">
      <c r="A134" s="65"/>
      <c r="B134" s="65"/>
      <c r="C134" s="65"/>
      <c r="D134" s="66" t="s">
        <v>1148</v>
      </c>
      <c r="E134" s="67"/>
      <c r="F134" s="66"/>
      <c r="G134" s="66"/>
      <c r="H134" s="66"/>
      <c r="I134" s="68"/>
      <c r="J134" s="68"/>
      <c r="K134" s="68"/>
      <c r="L134" s="68"/>
      <c r="M134" s="68"/>
      <c r="N134" s="68"/>
      <c r="O134" s="68"/>
      <c r="P134" s="68"/>
      <c r="Q134" s="68"/>
      <c r="R134" s="68"/>
      <c r="S134" s="68"/>
      <c r="T134" s="68"/>
    </row>
    <row r="135" spans="1:20" ht="33.75" x14ac:dyDescent="0.25">
      <c r="A135" s="65"/>
      <c r="B135" s="65"/>
      <c r="C135" s="65"/>
      <c r="D135" s="65"/>
      <c r="E135" s="69" t="s">
        <v>1149</v>
      </c>
      <c r="F135" s="65"/>
      <c r="G135" s="65"/>
      <c r="H135" s="65"/>
      <c r="I135" s="70"/>
      <c r="J135" s="70"/>
      <c r="K135" s="70"/>
      <c r="L135" s="70"/>
      <c r="M135" s="70"/>
      <c r="N135" s="70"/>
      <c r="O135" s="70"/>
      <c r="P135" s="70"/>
      <c r="Q135" s="70"/>
      <c r="R135" s="70"/>
      <c r="S135" s="70"/>
      <c r="T135" s="70"/>
    </row>
    <row r="136" spans="1:20" ht="22.5" x14ac:dyDescent="0.25">
      <c r="A136" s="65"/>
      <c r="B136" s="65"/>
      <c r="C136" s="65"/>
      <c r="D136" s="65"/>
      <c r="E136" s="69"/>
      <c r="F136" s="66" t="s">
        <v>1150</v>
      </c>
      <c r="G136" s="66"/>
      <c r="H136" s="66"/>
      <c r="I136" s="68"/>
      <c r="J136" s="68"/>
      <c r="K136" s="68"/>
      <c r="L136" s="68"/>
      <c r="M136" s="68"/>
      <c r="N136" s="68"/>
      <c r="O136" s="68"/>
      <c r="P136" s="68"/>
      <c r="Q136" s="68"/>
      <c r="R136" s="68"/>
      <c r="S136" s="68"/>
      <c r="T136" s="68"/>
    </row>
    <row r="137" spans="1:20" ht="33.75" x14ac:dyDescent="0.25">
      <c r="A137" s="65"/>
      <c r="B137" s="65"/>
      <c r="C137" s="65"/>
      <c r="D137" s="65"/>
      <c r="E137" s="69"/>
      <c r="F137" s="65"/>
      <c r="G137" s="65" t="s">
        <v>1151</v>
      </c>
      <c r="H137" s="65"/>
      <c r="I137" s="70"/>
      <c r="J137" s="70"/>
      <c r="K137" s="70"/>
      <c r="L137" s="70"/>
      <c r="M137" s="70"/>
      <c r="N137" s="70"/>
      <c r="O137" s="70"/>
      <c r="P137" s="70"/>
      <c r="Q137" s="70"/>
      <c r="R137" s="70"/>
      <c r="S137" s="70"/>
      <c r="T137" s="70"/>
    </row>
    <row r="138" spans="1:20" x14ac:dyDescent="0.25">
      <c r="A138" s="65"/>
      <c r="B138" s="65"/>
      <c r="C138" s="65"/>
      <c r="D138" s="65"/>
      <c r="E138" s="69"/>
      <c r="F138" s="65"/>
      <c r="G138" s="65"/>
      <c r="H138" s="65" t="s">
        <v>1152</v>
      </c>
      <c r="I138" s="70">
        <v>1</v>
      </c>
      <c r="J138" s="70">
        <v>1</v>
      </c>
      <c r="K138" s="70">
        <v>1</v>
      </c>
      <c r="L138" s="70">
        <v>1</v>
      </c>
      <c r="M138" s="70">
        <v>1</v>
      </c>
      <c r="N138" s="70">
        <v>1</v>
      </c>
      <c r="O138" s="70">
        <v>1</v>
      </c>
      <c r="P138" s="70">
        <v>1</v>
      </c>
      <c r="Q138" s="70">
        <v>1</v>
      </c>
      <c r="R138" s="70">
        <v>1</v>
      </c>
      <c r="S138" s="70">
        <v>1</v>
      </c>
      <c r="T138" s="70">
        <v>1</v>
      </c>
    </row>
    <row r="139" spans="1:20" ht="56.25" x14ac:dyDescent="0.25">
      <c r="A139" s="65"/>
      <c r="B139" s="65"/>
      <c r="C139" s="65"/>
      <c r="D139" s="65"/>
      <c r="E139" s="69" t="s">
        <v>1153</v>
      </c>
      <c r="F139" s="65"/>
      <c r="G139" s="65"/>
      <c r="H139" s="65"/>
      <c r="I139" s="70"/>
      <c r="J139" s="70"/>
      <c r="K139" s="70"/>
      <c r="L139" s="70"/>
      <c r="M139" s="70"/>
      <c r="N139" s="70"/>
      <c r="O139" s="70"/>
      <c r="P139" s="70"/>
      <c r="Q139" s="70"/>
      <c r="R139" s="70"/>
      <c r="S139" s="70"/>
      <c r="T139" s="70"/>
    </row>
    <row r="140" spans="1:20" ht="22.5" x14ac:dyDescent="0.25">
      <c r="A140" s="65"/>
      <c r="B140" s="65"/>
      <c r="C140" s="65"/>
      <c r="D140" s="65"/>
      <c r="E140" s="69"/>
      <c r="F140" s="66" t="s">
        <v>1154</v>
      </c>
      <c r="G140" s="66"/>
      <c r="H140" s="66"/>
      <c r="I140" s="68"/>
      <c r="J140" s="68"/>
      <c r="K140" s="68"/>
      <c r="L140" s="68"/>
      <c r="M140" s="68"/>
      <c r="N140" s="68"/>
      <c r="O140" s="68"/>
      <c r="P140" s="68"/>
      <c r="Q140" s="68"/>
      <c r="R140" s="68"/>
      <c r="S140" s="68"/>
      <c r="T140" s="68"/>
    </row>
    <row r="141" spans="1:20" ht="33.75" x14ac:dyDescent="0.25">
      <c r="A141" s="65"/>
      <c r="B141" s="65"/>
      <c r="C141" s="65"/>
      <c r="D141" s="65"/>
      <c r="E141" s="69"/>
      <c r="F141" s="65"/>
      <c r="G141" s="65" t="s">
        <v>1155</v>
      </c>
      <c r="H141" s="65"/>
      <c r="I141" s="70"/>
      <c r="J141" s="70"/>
      <c r="K141" s="70"/>
      <c r="L141" s="70"/>
      <c r="M141" s="70"/>
      <c r="N141" s="70"/>
      <c r="O141" s="70"/>
      <c r="P141" s="70"/>
      <c r="Q141" s="70"/>
      <c r="R141" s="70"/>
      <c r="S141" s="70"/>
      <c r="T141" s="70"/>
    </row>
    <row r="142" spans="1:20" x14ac:dyDescent="0.25">
      <c r="A142" s="65"/>
      <c r="B142" s="65"/>
      <c r="C142" s="65"/>
      <c r="D142" s="65"/>
      <c r="E142" s="69"/>
      <c r="F142" s="65"/>
      <c r="G142" s="65"/>
      <c r="H142" s="65" t="s">
        <v>1152</v>
      </c>
      <c r="I142" s="70"/>
      <c r="J142" s="70">
        <v>1</v>
      </c>
      <c r="K142" s="70">
        <v>1</v>
      </c>
      <c r="L142" s="70">
        <v>1</v>
      </c>
      <c r="M142" s="70">
        <v>1</v>
      </c>
      <c r="N142" s="70">
        <v>1</v>
      </c>
      <c r="O142" s="70">
        <v>1</v>
      </c>
      <c r="P142" s="70">
        <v>1</v>
      </c>
      <c r="Q142" s="70">
        <v>1</v>
      </c>
      <c r="R142" s="70">
        <v>1</v>
      </c>
      <c r="S142" s="70">
        <v>1</v>
      </c>
      <c r="T142" s="70">
        <v>1</v>
      </c>
    </row>
    <row r="143" spans="1:20" x14ac:dyDescent="0.25">
      <c r="A143" s="65"/>
      <c r="B143" s="66" t="s">
        <v>1156</v>
      </c>
      <c r="C143" s="66"/>
      <c r="D143" s="66"/>
      <c r="E143" s="67"/>
      <c r="F143" s="66"/>
      <c r="G143" s="66"/>
      <c r="H143" s="66"/>
      <c r="I143" s="68"/>
      <c r="J143" s="68"/>
      <c r="K143" s="68"/>
      <c r="L143" s="68"/>
      <c r="M143" s="68"/>
      <c r="N143" s="68"/>
      <c r="O143" s="68"/>
      <c r="P143" s="68"/>
      <c r="Q143" s="68"/>
      <c r="R143" s="68"/>
      <c r="S143" s="68"/>
      <c r="T143" s="68"/>
    </row>
    <row r="144" spans="1:20" x14ac:dyDescent="0.25">
      <c r="A144" s="65"/>
      <c r="B144" s="65"/>
      <c r="C144" s="65" t="s">
        <v>1157</v>
      </c>
      <c r="D144" s="65"/>
      <c r="E144" s="69"/>
      <c r="F144" s="65"/>
      <c r="G144" s="65"/>
      <c r="H144" s="65"/>
      <c r="I144" s="70"/>
      <c r="J144" s="70"/>
      <c r="K144" s="70"/>
      <c r="L144" s="70"/>
      <c r="M144" s="70"/>
      <c r="N144" s="70"/>
      <c r="O144" s="70"/>
      <c r="P144" s="70"/>
      <c r="Q144" s="70"/>
      <c r="R144" s="70"/>
      <c r="S144" s="70"/>
      <c r="T144" s="70"/>
    </row>
    <row r="145" spans="1:20" x14ac:dyDescent="0.25">
      <c r="A145" s="65"/>
      <c r="B145" s="65"/>
      <c r="C145" s="65"/>
      <c r="D145" s="66" t="s">
        <v>1157</v>
      </c>
      <c r="E145" s="67"/>
      <c r="F145" s="66"/>
      <c r="G145" s="66"/>
      <c r="H145" s="66"/>
      <c r="I145" s="68"/>
      <c r="J145" s="68"/>
      <c r="K145" s="68"/>
      <c r="L145" s="68"/>
      <c r="M145" s="68"/>
      <c r="N145" s="68"/>
      <c r="O145" s="68"/>
      <c r="P145" s="68"/>
      <c r="Q145" s="68"/>
      <c r="R145" s="68"/>
      <c r="S145" s="68"/>
      <c r="T145" s="68"/>
    </row>
    <row r="146" spans="1:20" x14ac:dyDescent="0.25">
      <c r="A146" s="65"/>
      <c r="B146" s="65"/>
      <c r="C146" s="65"/>
      <c r="D146" s="65"/>
      <c r="E146" s="69" t="s">
        <v>1158</v>
      </c>
      <c r="F146" s="65"/>
      <c r="G146" s="65"/>
      <c r="H146" s="65"/>
      <c r="I146" s="70"/>
      <c r="J146" s="70"/>
      <c r="K146" s="70"/>
      <c r="L146" s="70"/>
      <c r="M146" s="70"/>
      <c r="N146" s="70"/>
      <c r="O146" s="70"/>
      <c r="P146" s="70"/>
      <c r="Q146" s="70"/>
      <c r="R146" s="70"/>
      <c r="S146" s="70"/>
      <c r="T146" s="70"/>
    </row>
    <row r="147" spans="1:20" ht="22.5" x14ac:dyDescent="0.25">
      <c r="A147" s="65"/>
      <c r="B147" s="65"/>
      <c r="C147" s="65"/>
      <c r="D147" s="65"/>
      <c r="E147" s="69"/>
      <c r="F147" s="66" t="s">
        <v>1159</v>
      </c>
      <c r="G147" s="66"/>
      <c r="H147" s="66"/>
      <c r="I147" s="68"/>
      <c r="J147" s="68"/>
      <c r="K147" s="68"/>
      <c r="L147" s="68"/>
      <c r="M147" s="68"/>
      <c r="N147" s="68"/>
      <c r="O147" s="68"/>
      <c r="P147" s="68"/>
      <c r="Q147" s="68"/>
      <c r="R147" s="68"/>
      <c r="S147" s="68"/>
      <c r="T147" s="68"/>
    </row>
    <row r="148" spans="1:20" x14ac:dyDescent="0.25">
      <c r="A148" s="65"/>
      <c r="B148" s="65"/>
      <c r="C148" s="65"/>
      <c r="D148" s="65"/>
      <c r="E148" s="69"/>
      <c r="F148" s="65"/>
      <c r="G148" s="65" t="s">
        <v>377</v>
      </c>
      <c r="H148" s="65"/>
      <c r="I148" s="70"/>
      <c r="J148" s="70"/>
      <c r="K148" s="70"/>
      <c r="L148" s="70"/>
      <c r="M148" s="70"/>
      <c r="N148" s="70"/>
      <c r="O148" s="70"/>
      <c r="P148" s="70"/>
      <c r="Q148" s="70"/>
      <c r="R148" s="70"/>
      <c r="S148" s="70"/>
      <c r="T148" s="70"/>
    </row>
    <row r="149" spans="1:20" ht="22.5" x14ac:dyDescent="0.25">
      <c r="A149" s="65"/>
      <c r="B149" s="65"/>
      <c r="C149" s="65"/>
      <c r="D149" s="65"/>
      <c r="E149" s="69"/>
      <c r="F149" s="65"/>
      <c r="G149" s="65"/>
      <c r="H149" s="65" t="s">
        <v>1160</v>
      </c>
      <c r="I149" s="70">
        <v>1</v>
      </c>
      <c r="J149" s="70">
        <v>1</v>
      </c>
      <c r="K149" s="70">
        <v>1</v>
      </c>
      <c r="L149" s="70">
        <v>1</v>
      </c>
      <c r="M149" s="70">
        <v>1</v>
      </c>
      <c r="N149" s="70">
        <v>1</v>
      </c>
      <c r="O149" s="70">
        <v>1</v>
      </c>
      <c r="P149" s="70">
        <v>1</v>
      </c>
      <c r="Q149" s="70">
        <v>1</v>
      </c>
      <c r="R149" s="70">
        <v>1</v>
      </c>
      <c r="S149" s="70">
        <v>1</v>
      </c>
      <c r="T149" s="70">
        <v>1</v>
      </c>
    </row>
    <row r="150" spans="1:20" x14ac:dyDescent="0.25">
      <c r="A150" s="65"/>
      <c r="B150" s="65"/>
      <c r="C150" s="65" t="s">
        <v>1161</v>
      </c>
      <c r="D150" s="65"/>
      <c r="E150" s="69"/>
      <c r="F150" s="65"/>
      <c r="G150" s="65"/>
      <c r="H150" s="65"/>
      <c r="I150" s="70"/>
      <c r="J150" s="70"/>
      <c r="K150" s="70"/>
      <c r="L150" s="70"/>
      <c r="M150" s="70"/>
      <c r="N150" s="70"/>
      <c r="O150" s="70"/>
      <c r="P150" s="70"/>
      <c r="Q150" s="70"/>
      <c r="R150" s="70"/>
      <c r="S150" s="70"/>
      <c r="T150" s="70"/>
    </row>
    <row r="151" spans="1:20" x14ac:dyDescent="0.25">
      <c r="A151" s="65"/>
      <c r="B151" s="65"/>
      <c r="C151" s="65"/>
      <c r="D151" s="66" t="s">
        <v>1161</v>
      </c>
      <c r="E151" s="67"/>
      <c r="F151" s="66"/>
      <c r="G151" s="66"/>
      <c r="H151" s="66"/>
      <c r="I151" s="68"/>
      <c r="J151" s="68"/>
      <c r="K151" s="68"/>
      <c r="L151" s="68"/>
      <c r="M151" s="68"/>
      <c r="N151" s="68"/>
      <c r="O151" s="68"/>
      <c r="P151" s="68"/>
      <c r="Q151" s="68"/>
      <c r="R151" s="68"/>
      <c r="S151" s="68"/>
      <c r="T151" s="68"/>
    </row>
    <row r="152" spans="1:20" ht="33.75" x14ac:dyDescent="0.25">
      <c r="A152" s="65"/>
      <c r="B152" s="65"/>
      <c r="C152" s="65"/>
      <c r="D152" s="65"/>
      <c r="E152" s="69" t="s">
        <v>1162</v>
      </c>
      <c r="F152" s="65"/>
      <c r="G152" s="65"/>
      <c r="H152" s="65"/>
      <c r="I152" s="70"/>
      <c r="J152" s="70"/>
      <c r="K152" s="70"/>
      <c r="L152" s="70"/>
      <c r="M152" s="70"/>
      <c r="N152" s="70"/>
      <c r="O152" s="70"/>
      <c r="P152" s="70"/>
      <c r="Q152" s="70"/>
      <c r="R152" s="70"/>
      <c r="S152" s="70"/>
      <c r="T152" s="70"/>
    </row>
    <row r="153" spans="1:20" ht="33.75" x14ac:dyDescent="0.25">
      <c r="A153" s="65"/>
      <c r="B153" s="65"/>
      <c r="C153" s="65"/>
      <c r="D153" s="65"/>
      <c r="E153" s="69"/>
      <c r="F153" s="66" t="s">
        <v>1163</v>
      </c>
      <c r="G153" s="66"/>
      <c r="H153" s="66"/>
      <c r="I153" s="68"/>
      <c r="J153" s="68"/>
      <c r="K153" s="68"/>
      <c r="L153" s="68"/>
      <c r="M153" s="68"/>
      <c r="N153" s="68"/>
      <c r="O153" s="68"/>
      <c r="P153" s="68"/>
      <c r="Q153" s="68"/>
      <c r="R153" s="68"/>
      <c r="S153" s="68"/>
      <c r="T153" s="68"/>
    </row>
    <row r="154" spans="1:20" x14ac:dyDescent="0.25">
      <c r="A154" s="65"/>
      <c r="B154" s="65"/>
      <c r="C154" s="65"/>
      <c r="D154" s="65"/>
      <c r="E154" s="69"/>
      <c r="F154" s="65"/>
      <c r="G154" s="65" t="s">
        <v>377</v>
      </c>
      <c r="H154" s="65"/>
      <c r="I154" s="70"/>
      <c r="J154" s="70"/>
      <c r="K154" s="70"/>
      <c r="L154" s="70"/>
      <c r="M154" s="70"/>
      <c r="N154" s="70"/>
      <c r="O154" s="70"/>
      <c r="P154" s="70"/>
      <c r="Q154" s="70"/>
      <c r="R154" s="70"/>
      <c r="S154" s="70"/>
      <c r="T154" s="70"/>
    </row>
    <row r="155" spans="1:20" ht="33.75" x14ac:dyDescent="0.25">
      <c r="A155" s="65"/>
      <c r="B155" s="65"/>
      <c r="C155" s="65"/>
      <c r="D155" s="65"/>
      <c r="E155" s="69"/>
      <c r="F155" s="65"/>
      <c r="G155" s="65"/>
      <c r="H155" s="65" t="s">
        <v>1164</v>
      </c>
      <c r="I155" s="70"/>
      <c r="J155" s="70">
        <v>1</v>
      </c>
      <c r="K155" s="70"/>
      <c r="L155" s="70">
        <v>1</v>
      </c>
      <c r="M155" s="70"/>
      <c r="N155" s="70"/>
      <c r="O155" s="70"/>
      <c r="P155" s="70">
        <v>1</v>
      </c>
      <c r="Q155" s="70"/>
      <c r="R155" s="70">
        <v>1</v>
      </c>
      <c r="S155" s="70">
        <v>1</v>
      </c>
      <c r="T155" s="70"/>
    </row>
    <row r="156" spans="1:20" ht="22.5" x14ac:dyDescent="0.25">
      <c r="A156" s="65"/>
      <c r="B156" s="65"/>
      <c r="C156" s="65" t="s">
        <v>1165</v>
      </c>
      <c r="D156" s="65"/>
      <c r="E156" s="69"/>
      <c r="F156" s="65"/>
      <c r="G156" s="65"/>
      <c r="H156" s="65"/>
      <c r="I156" s="70"/>
      <c r="J156" s="70"/>
      <c r="K156" s="70"/>
      <c r="L156" s="70"/>
      <c r="M156" s="70"/>
      <c r="N156" s="70"/>
      <c r="O156" s="70"/>
      <c r="P156" s="70"/>
      <c r="Q156" s="70"/>
      <c r="R156" s="70"/>
      <c r="S156" s="70"/>
      <c r="T156" s="70"/>
    </row>
    <row r="157" spans="1:20" x14ac:dyDescent="0.25">
      <c r="A157" s="65"/>
      <c r="B157" s="65"/>
      <c r="C157" s="65"/>
      <c r="D157" s="66" t="s">
        <v>1166</v>
      </c>
      <c r="E157" s="67"/>
      <c r="F157" s="66"/>
      <c r="G157" s="66"/>
      <c r="H157" s="66"/>
      <c r="I157" s="68"/>
      <c r="J157" s="68"/>
      <c r="K157" s="68"/>
      <c r="L157" s="68"/>
      <c r="M157" s="68"/>
      <c r="N157" s="68"/>
      <c r="O157" s="68"/>
      <c r="P157" s="68"/>
      <c r="Q157" s="68"/>
      <c r="R157" s="68"/>
      <c r="S157" s="68"/>
      <c r="T157" s="68"/>
    </row>
    <row r="158" spans="1:20" ht="33.75" x14ac:dyDescent="0.25">
      <c r="A158" s="65"/>
      <c r="B158" s="65"/>
      <c r="C158" s="65"/>
      <c r="D158" s="65"/>
      <c r="E158" s="69" t="s">
        <v>1167</v>
      </c>
      <c r="F158" s="65"/>
      <c r="G158" s="65"/>
      <c r="H158" s="65"/>
      <c r="I158" s="70"/>
      <c r="J158" s="70"/>
      <c r="K158" s="70"/>
      <c r="L158" s="70"/>
      <c r="M158" s="70"/>
      <c r="N158" s="70"/>
      <c r="O158" s="70"/>
      <c r="P158" s="70"/>
      <c r="Q158" s="70"/>
      <c r="R158" s="70"/>
      <c r="S158" s="70"/>
      <c r="T158" s="70"/>
    </row>
    <row r="159" spans="1:20" ht="22.5" x14ac:dyDescent="0.25">
      <c r="A159" s="65"/>
      <c r="B159" s="65"/>
      <c r="C159" s="65"/>
      <c r="D159" s="65"/>
      <c r="E159" s="69"/>
      <c r="F159" s="66" t="s">
        <v>1159</v>
      </c>
      <c r="G159" s="66"/>
      <c r="H159" s="66"/>
      <c r="I159" s="68"/>
      <c r="J159" s="68"/>
      <c r="K159" s="68"/>
      <c r="L159" s="68"/>
      <c r="M159" s="68"/>
      <c r="N159" s="68"/>
      <c r="O159" s="68"/>
      <c r="P159" s="68"/>
      <c r="Q159" s="68"/>
      <c r="R159" s="68"/>
      <c r="S159" s="68"/>
      <c r="T159" s="68"/>
    </row>
    <row r="160" spans="1:20" x14ac:dyDescent="0.25">
      <c r="A160" s="65"/>
      <c r="B160" s="65"/>
      <c r="C160" s="65"/>
      <c r="D160" s="65"/>
      <c r="E160" s="69"/>
      <c r="F160" s="65"/>
      <c r="G160" s="65" t="s">
        <v>377</v>
      </c>
      <c r="H160" s="65"/>
      <c r="I160" s="70"/>
      <c r="J160" s="70"/>
      <c r="K160" s="70"/>
      <c r="L160" s="70"/>
      <c r="M160" s="70"/>
      <c r="N160" s="70"/>
      <c r="O160" s="70"/>
      <c r="P160" s="70"/>
      <c r="Q160" s="70"/>
      <c r="R160" s="70"/>
      <c r="S160" s="70"/>
      <c r="T160" s="70"/>
    </row>
    <row r="161" spans="1:20" ht="22.5" x14ac:dyDescent="0.25">
      <c r="A161" s="65"/>
      <c r="B161" s="65"/>
      <c r="C161" s="65"/>
      <c r="D161" s="65"/>
      <c r="E161" s="69"/>
      <c r="F161" s="65"/>
      <c r="G161" s="65"/>
      <c r="H161" s="65" t="s">
        <v>1168</v>
      </c>
      <c r="I161" s="70">
        <v>1</v>
      </c>
      <c r="J161" s="70">
        <v>1</v>
      </c>
      <c r="K161" s="70">
        <v>1</v>
      </c>
      <c r="L161" s="70">
        <v>1</v>
      </c>
      <c r="M161" s="70">
        <v>1</v>
      </c>
      <c r="N161" s="70">
        <v>1</v>
      </c>
      <c r="O161" s="70">
        <v>1</v>
      </c>
      <c r="P161" s="70">
        <v>1</v>
      </c>
      <c r="Q161" s="70">
        <v>1</v>
      </c>
      <c r="R161" s="70">
        <v>1</v>
      </c>
      <c r="S161" s="70">
        <v>1</v>
      </c>
      <c r="T161" s="70">
        <v>1</v>
      </c>
    </row>
    <row r="162" spans="1:20" ht="45" x14ac:dyDescent="0.25">
      <c r="A162" s="65"/>
      <c r="B162" s="65"/>
      <c r="C162" s="65"/>
      <c r="D162" s="65"/>
      <c r="E162" s="69" t="s">
        <v>1169</v>
      </c>
      <c r="F162" s="65"/>
      <c r="G162" s="65"/>
      <c r="H162" s="65"/>
      <c r="I162" s="70"/>
      <c r="J162" s="70"/>
      <c r="K162" s="70"/>
      <c r="L162" s="70"/>
      <c r="M162" s="70"/>
      <c r="N162" s="70"/>
      <c r="O162" s="70"/>
      <c r="P162" s="70"/>
      <c r="Q162" s="70"/>
      <c r="R162" s="70"/>
      <c r="S162" s="70"/>
      <c r="T162" s="70"/>
    </row>
    <row r="163" spans="1:20" ht="33.75" x14ac:dyDescent="0.25">
      <c r="A163" s="65"/>
      <c r="B163" s="65"/>
      <c r="C163" s="65"/>
      <c r="D163" s="65"/>
      <c r="E163" s="69"/>
      <c r="F163" s="66" t="s">
        <v>1163</v>
      </c>
      <c r="G163" s="66"/>
      <c r="H163" s="66"/>
      <c r="I163" s="68"/>
      <c r="J163" s="68"/>
      <c r="K163" s="68"/>
      <c r="L163" s="68"/>
      <c r="M163" s="68"/>
      <c r="N163" s="68"/>
      <c r="O163" s="68"/>
      <c r="P163" s="68"/>
      <c r="Q163" s="68"/>
      <c r="R163" s="68"/>
      <c r="S163" s="68"/>
      <c r="T163" s="68"/>
    </row>
    <row r="164" spans="1:20" x14ac:dyDescent="0.25">
      <c r="A164" s="65"/>
      <c r="B164" s="65"/>
      <c r="C164" s="65"/>
      <c r="D164" s="65"/>
      <c r="E164" s="69"/>
      <c r="F164" s="65"/>
      <c r="G164" s="65" t="s">
        <v>377</v>
      </c>
      <c r="H164" s="65"/>
      <c r="I164" s="70"/>
      <c r="J164" s="70"/>
      <c r="K164" s="70"/>
      <c r="L164" s="70"/>
      <c r="M164" s="70"/>
      <c r="N164" s="70"/>
      <c r="O164" s="70"/>
      <c r="P164" s="70"/>
      <c r="Q164" s="70"/>
      <c r="R164" s="70"/>
      <c r="S164" s="70"/>
      <c r="T164" s="70"/>
    </row>
    <row r="165" spans="1:20" ht="33.75" x14ac:dyDescent="0.25">
      <c r="A165" s="65"/>
      <c r="B165" s="65"/>
      <c r="C165" s="65"/>
      <c r="D165" s="65"/>
      <c r="E165" s="69"/>
      <c r="F165" s="65"/>
      <c r="G165" s="65"/>
      <c r="H165" s="65" t="s">
        <v>1170</v>
      </c>
      <c r="I165" s="70"/>
      <c r="J165" s="70"/>
      <c r="K165" s="70"/>
      <c r="L165" s="70">
        <v>1</v>
      </c>
      <c r="M165" s="70"/>
      <c r="N165" s="70"/>
      <c r="O165" s="70"/>
      <c r="P165" s="70"/>
      <c r="Q165" s="70"/>
      <c r="R165" s="70"/>
      <c r="S165" s="70"/>
      <c r="T165" s="70"/>
    </row>
    <row r="166" spans="1:20" ht="33.75" x14ac:dyDescent="0.25">
      <c r="A166" s="65"/>
      <c r="B166" s="65"/>
      <c r="C166" s="65"/>
      <c r="D166" s="65"/>
      <c r="E166" s="69"/>
      <c r="F166" s="65"/>
      <c r="G166" s="65"/>
      <c r="H166" s="65" t="s">
        <v>1171</v>
      </c>
      <c r="I166" s="70"/>
      <c r="J166" s="70"/>
      <c r="K166" s="70"/>
      <c r="L166" s="70"/>
      <c r="M166" s="70">
        <v>1</v>
      </c>
      <c r="N166" s="70"/>
      <c r="O166" s="70"/>
      <c r="P166" s="70"/>
      <c r="Q166" s="70"/>
      <c r="R166" s="70"/>
      <c r="S166" s="70"/>
      <c r="T166" s="70"/>
    </row>
    <row r="167" spans="1:20" ht="33.75" x14ac:dyDescent="0.25">
      <c r="A167" s="65"/>
      <c r="B167" s="65"/>
      <c r="C167" s="65"/>
      <c r="D167" s="65"/>
      <c r="E167" s="69" t="s">
        <v>1172</v>
      </c>
      <c r="F167" s="65"/>
      <c r="G167" s="65"/>
      <c r="H167" s="65"/>
      <c r="I167" s="70"/>
      <c r="J167" s="70"/>
      <c r="K167" s="70"/>
      <c r="L167" s="70"/>
      <c r="M167" s="70"/>
      <c r="N167" s="70"/>
      <c r="O167" s="70"/>
      <c r="P167" s="70"/>
      <c r="Q167" s="70"/>
      <c r="R167" s="70"/>
      <c r="S167" s="70"/>
      <c r="T167" s="70"/>
    </row>
    <row r="168" spans="1:20" ht="22.5" x14ac:dyDescent="0.25">
      <c r="A168" s="65"/>
      <c r="B168" s="65"/>
      <c r="C168" s="65"/>
      <c r="D168" s="65"/>
      <c r="E168" s="69"/>
      <c r="F168" s="66" t="s">
        <v>1173</v>
      </c>
      <c r="G168" s="66"/>
      <c r="H168" s="66"/>
      <c r="I168" s="68"/>
      <c r="J168" s="68"/>
      <c r="K168" s="68"/>
      <c r="L168" s="68"/>
      <c r="M168" s="68"/>
      <c r="N168" s="68"/>
      <c r="O168" s="68"/>
      <c r="P168" s="68"/>
      <c r="Q168" s="68"/>
      <c r="R168" s="68"/>
      <c r="S168" s="68"/>
      <c r="T168" s="68"/>
    </row>
    <row r="169" spans="1:20" ht="45" x14ac:dyDescent="0.25">
      <c r="A169" s="65"/>
      <c r="B169" s="65"/>
      <c r="C169" s="65"/>
      <c r="D169" s="65"/>
      <c r="E169" s="69"/>
      <c r="F169" s="65"/>
      <c r="G169" s="65" t="s">
        <v>1174</v>
      </c>
      <c r="H169" s="65"/>
      <c r="I169" s="70"/>
      <c r="J169" s="70"/>
      <c r="K169" s="70"/>
      <c r="L169" s="70"/>
      <c r="M169" s="70"/>
      <c r="N169" s="70"/>
      <c r="O169" s="70"/>
      <c r="P169" s="70"/>
      <c r="Q169" s="70"/>
      <c r="R169" s="70"/>
      <c r="S169" s="70"/>
      <c r="T169" s="70"/>
    </row>
    <row r="170" spans="1:20" x14ac:dyDescent="0.25">
      <c r="A170" s="65"/>
      <c r="B170" s="65"/>
      <c r="C170" s="65"/>
      <c r="D170" s="65"/>
      <c r="E170" s="69"/>
      <c r="F170" s="65"/>
      <c r="G170" s="65"/>
      <c r="H170" s="65" t="s">
        <v>1175</v>
      </c>
      <c r="I170" s="70"/>
      <c r="J170" s="70"/>
      <c r="K170" s="70"/>
      <c r="L170" s="70">
        <v>0.5</v>
      </c>
      <c r="M170" s="70"/>
      <c r="N170" s="70"/>
      <c r="O170" s="70">
        <v>0.2</v>
      </c>
      <c r="P170" s="70"/>
      <c r="Q170" s="70"/>
      <c r="R170" s="70"/>
      <c r="S170" s="70">
        <v>0.3</v>
      </c>
      <c r="T170" s="70"/>
    </row>
    <row r="171" spans="1:20" ht="45" x14ac:dyDescent="0.25">
      <c r="A171" s="65"/>
      <c r="B171" s="65"/>
      <c r="C171" s="65"/>
      <c r="D171" s="65"/>
      <c r="E171" s="69" t="s">
        <v>1176</v>
      </c>
      <c r="F171" s="65"/>
      <c r="G171" s="65"/>
      <c r="H171" s="65"/>
      <c r="I171" s="70"/>
      <c r="J171" s="70"/>
      <c r="K171" s="70"/>
      <c r="L171" s="70"/>
      <c r="M171" s="70"/>
      <c r="N171" s="70"/>
      <c r="O171" s="70"/>
      <c r="P171" s="70"/>
      <c r="Q171" s="70"/>
      <c r="R171" s="70"/>
      <c r="S171" s="70"/>
      <c r="T171" s="70"/>
    </row>
    <row r="172" spans="1:20" ht="22.5" x14ac:dyDescent="0.25">
      <c r="A172" s="65"/>
      <c r="B172" s="65"/>
      <c r="C172" s="65"/>
      <c r="D172" s="65"/>
      <c r="E172" s="69"/>
      <c r="F172" s="66" t="s">
        <v>1177</v>
      </c>
      <c r="G172" s="66"/>
      <c r="H172" s="66"/>
      <c r="I172" s="68"/>
      <c r="J172" s="68"/>
      <c r="K172" s="68"/>
      <c r="L172" s="68"/>
      <c r="M172" s="68"/>
      <c r="N172" s="68"/>
      <c r="O172" s="68"/>
      <c r="P172" s="68"/>
      <c r="Q172" s="68"/>
      <c r="R172" s="68"/>
      <c r="S172" s="68"/>
      <c r="T172" s="68"/>
    </row>
    <row r="173" spans="1:20" x14ac:dyDescent="0.25">
      <c r="A173" s="65"/>
      <c r="B173" s="65"/>
      <c r="C173" s="65"/>
      <c r="D173" s="65"/>
      <c r="E173" s="69"/>
      <c r="F173" s="65"/>
      <c r="G173" s="65" t="s">
        <v>377</v>
      </c>
      <c r="H173" s="65"/>
      <c r="I173" s="70"/>
      <c r="J173" s="70"/>
      <c r="K173" s="70"/>
      <c r="L173" s="70"/>
      <c r="M173" s="70"/>
      <c r="N173" s="70"/>
      <c r="O173" s="70"/>
      <c r="P173" s="70"/>
      <c r="Q173" s="70"/>
      <c r="R173" s="70"/>
      <c r="S173" s="70"/>
      <c r="T173" s="70"/>
    </row>
    <row r="174" spans="1:20" ht="22.5" x14ac:dyDescent="0.25">
      <c r="A174" s="65"/>
      <c r="B174" s="65"/>
      <c r="C174" s="65"/>
      <c r="D174" s="65"/>
      <c r="E174" s="69"/>
      <c r="F174" s="65"/>
      <c r="G174" s="65"/>
      <c r="H174" s="65" t="s">
        <v>1160</v>
      </c>
      <c r="I174" s="70"/>
      <c r="J174" s="70"/>
      <c r="K174" s="70"/>
      <c r="L174" s="70"/>
      <c r="M174" s="70"/>
      <c r="N174" s="70"/>
      <c r="O174" s="70">
        <v>1</v>
      </c>
      <c r="P174" s="70"/>
      <c r="Q174" s="70"/>
      <c r="R174" s="70"/>
      <c r="S174" s="70">
        <v>1</v>
      </c>
      <c r="T174" s="70"/>
    </row>
    <row r="175" spans="1:20" x14ac:dyDescent="0.25">
      <c r="A175" s="65"/>
      <c r="B175" s="65"/>
      <c r="C175" s="65"/>
      <c r="D175" s="66" t="s">
        <v>1178</v>
      </c>
      <c r="E175" s="67"/>
      <c r="F175" s="66"/>
      <c r="G175" s="66"/>
      <c r="H175" s="66"/>
      <c r="I175" s="68"/>
      <c r="J175" s="68"/>
      <c r="K175" s="68"/>
      <c r="L175" s="68"/>
      <c r="M175" s="68"/>
      <c r="N175" s="68"/>
      <c r="O175" s="68"/>
      <c r="P175" s="68"/>
      <c r="Q175" s="68"/>
      <c r="R175" s="68"/>
      <c r="S175" s="68"/>
      <c r="T175" s="68"/>
    </row>
    <row r="176" spans="1:20" x14ac:dyDescent="0.25">
      <c r="A176" s="65"/>
      <c r="B176" s="65"/>
      <c r="C176" s="65"/>
      <c r="D176" s="65"/>
      <c r="E176" s="69" t="s">
        <v>1179</v>
      </c>
      <c r="F176" s="65"/>
      <c r="G176" s="65"/>
      <c r="H176" s="65"/>
      <c r="I176" s="70"/>
      <c r="J176" s="70"/>
      <c r="K176" s="70"/>
      <c r="L176" s="70"/>
      <c r="M176" s="70"/>
      <c r="N176" s="70"/>
      <c r="O176" s="70"/>
      <c r="P176" s="70"/>
      <c r="Q176" s="70"/>
      <c r="R176" s="70"/>
      <c r="S176" s="70"/>
      <c r="T176" s="70"/>
    </row>
    <row r="177" spans="1:20" x14ac:dyDescent="0.25">
      <c r="A177" s="65"/>
      <c r="B177" s="65"/>
      <c r="C177" s="65"/>
      <c r="D177" s="65"/>
      <c r="E177" s="69"/>
      <c r="F177" s="66" t="s">
        <v>1180</v>
      </c>
      <c r="G177" s="66"/>
      <c r="H177" s="66"/>
      <c r="I177" s="68"/>
      <c r="J177" s="68"/>
      <c r="K177" s="68"/>
      <c r="L177" s="68"/>
      <c r="M177" s="68"/>
      <c r="N177" s="68"/>
      <c r="O177" s="68"/>
      <c r="P177" s="68"/>
      <c r="Q177" s="68"/>
      <c r="R177" s="68"/>
      <c r="S177" s="68"/>
      <c r="T177" s="68"/>
    </row>
    <row r="178" spans="1:20" x14ac:dyDescent="0.25">
      <c r="A178" s="65"/>
      <c r="B178" s="65"/>
      <c r="C178" s="65"/>
      <c r="D178" s="65"/>
      <c r="E178" s="69"/>
      <c r="F178" s="65"/>
      <c r="G178" s="65" t="s">
        <v>377</v>
      </c>
      <c r="H178" s="65"/>
      <c r="I178" s="70"/>
      <c r="J178" s="70"/>
      <c r="K178" s="70"/>
      <c r="L178" s="70"/>
      <c r="M178" s="70"/>
      <c r="N178" s="70"/>
      <c r="O178" s="70"/>
      <c r="P178" s="70"/>
      <c r="Q178" s="70"/>
      <c r="R178" s="70"/>
      <c r="S178" s="70"/>
      <c r="T178" s="70"/>
    </row>
    <row r="179" spans="1:20" x14ac:dyDescent="0.25">
      <c r="A179" s="65"/>
      <c r="B179" s="65"/>
      <c r="C179" s="65"/>
      <c r="D179" s="65"/>
      <c r="E179" s="69"/>
      <c r="F179" s="65"/>
      <c r="G179" s="65"/>
      <c r="H179" s="65" t="s">
        <v>1181</v>
      </c>
      <c r="I179" s="70">
        <v>1</v>
      </c>
      <c r="J179" s="70">
        <v>1</v>
      </c>
      <c r="K179" s="70">
        <v>1</v>
      </c>
      <c r="L179" s="70">
        <v>1</v>
      </c>
      <c r="M179" s="70">
        <v>1</v>
      </c>
      <c r="N179" s="70">
        <v>1</v>
      </c>
      <c r="O179" s="70">
        <v>1</v>
      </c>
      <c r="P179" s="70">
        <v>1</v>
      </c>
      <c r="Q179" s="70">
        <v>1</v>
      </c>
      <c r="R179" s="70">
        <v>1</v>
      </c>
      <c r="S179" s="70">
        <v>1</v>
      </c>
      <c r="T179" s="70">
        <v>1</v>
      </c>
    </row>
    <row r="180" spans="1:20" ht="33.75" x14ac:dyDescent="0.25">
      <c r="A180" s="62" t="s">
        <v>1182</v>
      </c>
      <c r="B180" s="62"/>
      <c r="C180" s="62"/>
      <c r="D180" s="62"/>
      <c r="E180" s="63"/>
      <c r="F180" s="62"/>
      <c r="G180" s="62"/>
      <c r="H180" s="62"/>
      <c r="I180" s="64"/>
      <c r="J180" s="64"/>
      <c r="K180" s="64"/>
      <c r="L180" s="64"/>
      <c r="M180" s="64"/>
      <c r="N180" s="64"/>
      <c r="O180" s="64"/>
      <c r="P180" s="64"/>
      <c r="Q180" s="64"/>
      <c r="R180" s="64"/>
      <c r="S180" s="64"/>
      <c r="T180" s="64"/>
    </row>
    <row r="181" spans="1:20" ht="22.5" x14ac:dyDescent="0.25">
      <c r="A181" s="65"/>
      <c r="B181" s="66" t="s">
        <v>1183</v>
      </c>
      <c r="C181" s="66"/>
      <c r="D181" s="66"/>
      <c r="E181" s="67"/>
      <c r="F181" s="66"/>
      <c r="G181" s="66"/>
      <c r="H181" s="66"/>
      <c r="I181" s="68"/>
      <c r="J181" s="68"/>
      <c r="K181" s="68"/>
      <c r="L181" s="68"/>
      <c r="M181" s="68"/>
      <c r="N181" s="68"/>
      <c r="O181" s="68"/>
      <c r="P181" s="68"/>
      <c r="Q181" s="68"/>
      <c r="R181" s="68"/>
      <c r="S181" s="68"/>
      <c r="T181" s="68"/>
    </row>
    <row r="182" spans="1:20" x14ac:dyDescent="0.25">
      <c r="A182" s="65"/>
      <c r="B182" s="65"/>
      <c r="C182" s="65" t="s">
        <v>953</v>
      </c>
      <c r="D182" s="65"/>
      <c r="E182" s="69"/>
      <c r="F182" s="65"/>
      <c r="G182" s="65"/>
      <c r="H182" s="65"/>
      <c r="I182" s="70"/>
      <c r="J182" s="70"/>
      <c r="K182" s="70"/>
      <c r="L182" s="70"/>
      <c r="M182" s="70"/>
      <c r="N182" s="70"/>
      <c r="O182" s="70"/>
      <c r="P182" s="70"/>
      <c r="Q182" s="70"/>
      <c r="R182" s="70"/>
      <c r="S182" s="70"/>
      <c r="T182" s="70"/>
    </row>
    <row r="183" spans="1:20" x14ac:dyDescent="0.25">
      <c r="A183" s="65"/>
      <c r="B183" s="65"/>
      <c r="C183" s="65"/>
      <c r="D183" s="66" t="s">
        <v>1184</v>
      </c>
      <c r="E183" s="67"/>
      <c r="F183" s="66"/>
      <c r="G183" s="66"/>
      <c r="H183" s="66"/>
      <c r="I183" s="68"/>
      <c r="J183" s="68"/>
      <c r="K183" s="68"/>
      <c r="L183" s="68"/>
      <c r="M183" s="68"/>
      <c r="N183" s="68"/>
      <c r="O183" s="68"/>
      <c r="P183" s="68"/>
      <c r="Q183" s="68"/>
      <c r="R183" s="68"/>
      <c r="S183" s="68"/>
      <c r="T183" s="68"/>
    </row>
    <row r="184" spans="1:20" ht="22.5" x14ac:dyDescent="0.25">
      <c r="A184" s="65"/>
      <c r="B184" s="65"/>
      <c r="C184" s="65"/>
      <c r="D184" s="65"/>
      <c r="E184" s="69" t="s">
        <v>1185</v>
      </c>
      <c r="F184" s="65"/>
      <c r="G184" s="65"/>
      <c r="H184" s="65"/>
      <c r="I184" s="70"/>
      <c r="J184" s="70"/>
      <c r="K184" s="70"/>
      <c r="L184" s="70"/>
      <c r="M184" s="70"/>
      <c r="N184" s="70"/>
      <c r="O184" s="70"/>
      <c r="P184" s="70"/>
      <c r="Q184" s="70"/>
      <c r="R184" s="70"/>
      <c r="S184" s="70"/>
      <c r="T184" s="70"/>
    </row>
    <row r="185" spans="1:20" ht="22.5" x14ac:dyDescent="0.25">
      <c r="A185" s="65"/>
      <c r="B185" s="65"/>
      <c r="C185" s="65"/>
      <c r="D185" s="65"/>
      <c r="E185" s="69"/>
      <c r="F185" s="66" t="s">
        <v>1186</v>
      </c>
      <c r="G185" s="66"/>
      <c r="H185" s="66"/>
      <c r="I185" s="68"/>
      <c r="J185" s="68"/>
      <c r="K185" s="68"/>
      <c r="L185" s="68"/>
      <c r="M185" s="68"/>
      <c r="N185" s="68"/>
      <c r="O185" s="68"/>
      <c r="P185" s="68"/>
      <c r="Q185" s="68"/>
      <c r="R185" s="68"/>
      <c r="S185" s="68"/>
      <c r="T185" s="68"/>
    </row>
    <row r="186" spans="1:20" x14ac:dyDescent="0.25">
      <c r="A186" s="65"/>
      <c r="B186" s="65"/>
      <c r="C186" s="65"/>
      <c r="D186" s="65"/>
      <c r="E186" s="69"/>
      <c r="F186" s="65"/>
      <c r="G186" s="65" t="s">
        <v>377</v>
      </c>
      <c r="H186" s="65"/>
      <c r="I186" s="70"/>
      <c r="J186" s="70"/>
      <c r="K186" s="70"/>
      <c r="L186" s="70"/>
      <c r="M186" s="70"/>
      <c r="N186" s="70"/>
      <c r="O186" s="70"/>
      <c r="P186" s="70"/>
      <c r="Q186" s="70"/>
      <c r="R186" s="70"/>
      <c r="S186" s="70"/>
      <c r="T186" s="70"/>
    </row>
    <row r="187" spans="1:20" x14ac:dyDescent="0.25">
      <c r="A187" s="65"/>
      <c r="B187" s="65"/>
      <c r="C187" s="65"/>
      <c r="D187" s="65"/>
      <c r="E187" s="69"/>
      <c r="F187" s="65"/>
      <c r="G187" s="65"/>
      <c r="H187" s="65" t="s">
        <v>1187</v>
      </c>
      <c r="I187" s="70">
        <v>1</v>
      </c>
      <c r="J187" s="70">
        <v>1</v>
      </c>
      <c r="K187" s="70"/>
      <c r="L187" s="70"/>
      <c r="M187" s="70">
        <v>1</v>
      </c>
      <c r="N187" s="70">
        <v>1</v>
      </c>
      <c r="O187" s="70">
        <v>1</v>
      </c>
      <c r="P187" s="70">
        <v>1</v>
      </c>
      <c r="Q187" s="70">
        <v>1</v>
      </c>
      <c r="R187" s="70">
        <v>1</v>
      </c>
      <c r="S187" s="70">
        <v>1</v>
      </c>
      <c r="T187" s="70">
        <v>1</v>
      </c>
    </row>
    <row r="188" spans="1:20" ht="22.5" x14ac:dyDescent="0.25">
      <c r="A188" s="65"/>
      <c r="B188" s="65"/>
      <c r="C188" s="65"/>
      <c r="D188" s="65"/>
      <c r="E188" s="69" t="s">
        <v>1188</v>
      </c>
      <c r="F188" s="65"/>
      <c r="G188" s="65"/>
      <c r="H188" s="65"/>
      <c r="I188" s="70"/>
      <c r="J188" s="70"/>
      <c r="K188" s="70"/>
      <c r="L188" s="70"/>
      <c r="M188" s="70"/>
      <c r="N188" s="70"/>
      <c r="O188" s="70"/>
      <c r="P188" s="70"/>
      <c r="Q188" s="70"/>
      <c r="R188" s="70"/>
      <c r="S188" s="70"/>
      <c r="T188" s="70"/>
    </row>
    <row r="189" spans="1:20" ht="22.5" x14ac:dyDescent="0.25">
      <c r="A189" s="65"/>
      <c r="B189" s="65"/>
      <c r="C189" s="65"/>
      <c r="D189" s="65"/>
      <c r="E189" s="69"/>
      <c r="F189" s="66" t="s">
        <v>1189</v>
      </c>
      <c r="G189" s="66"/>
      <c r="H189" s="66"/>
      <c r="I189" s="68"/>
      <c r="J189" s="68"/>
      <c r="K189" s="68"/>
      <c r="L189" s="68"/>
      <c r="M189" s="68"/>
      <c r="N189" s="68"/>
      <c r="O189" s="68"/>
      <c r="P189" s="68"/>
      <c r="Q189" s="68"/>
      <c r="R189" s="68"/>
      <c r="S189" s="68"/>
      <c r="T189" s="68"/>
    </row>
    <row r="190" spans="1:20" x14ac:dyDescent="0.25">
      <c r="A190" s="65"/>
      <c r="B190" s="65"/>
      <c r="C190" s="65"/>
      <c r="D190" s="65"/>
      <c r="E190" s="69"/>
      <c r="F190" s="65"/>
      <c r="G190" s="65" t="s">
        <v>377</v>
      </c>
      <c r="H190" s="65"/>
      <c r="I190" s="70"/>
      <c r="J190" s="70"/>
      <c r="K190" s="70"/>
      <c r="L190" s="70"/>
      <c r="M190" s="70"/>
      <c r="N190" s="70"/>
      <c r="O190" s="70"/>
      <c r="P190" s="70"/>
      <c r="Q190" s="70"/>
      <c r="R190" s="70"/>
      <c r="S190" s="70"/>
      <c r="T190" s="70"/>
    </row>
    <row r="191" spans="1:20" x14ac:dyDescent="0.25">
      <c r="A191" s="65"/>
      <c r="B191" s="65"/>
      <c r="C191" s="65"/>
      <c r="D191" s="65"/>
      <c r="E191" s="69"/>
      <c r="F191" s="65"/>
      <c r="G191" s="65"/>
      <c r="H191" s="65" t="s">
        <v>1190</v>
      </c>
      <c r="I191" s="70">
        <v>1</v>
      </c>
      <c r="J191" s="70">
        <v>1</v>
      </c>
      <c r="K191" s="70"/>
      <c r="L191" s="70"/>
      <c r="M191" s="70">
        <v>4</v>
      </c>
      <c r="N191" s="70">
        <v>4</v>
      </c>
      <c r="O191" s="70">
        <v>4</v>
      </c>
      <c r="P191" s="70">
        <v>4</v>
      </c>
      <c r="Q191" s="70">
        <v>4</v>
      </c>
      <c r="R191" s="70">
        <v>4</v>
      </c>
      <c r="S191" s="70">
        <v>4</v>
      </c>
      <c r="T191" s="70">
        <v>4</v>
      </c>
    </row>
    <row r="192" spans="1:20" ht="78.75" x14ac:dyDescent="0.25">
      <c r="A192" s="65"/>
      <c r="B192" s="65"/>
      <c r="C192" s="65"/>
      <c r="D192" s="65"/>
      <c r="E192" s="69" t="s">
        <v>1191</v>
      </c>
      <c r="F192" s="65"/>
      <c r="G192" s="65"/>
      <c r="H192" s="65"/>
      <c r="I192" s="70"/>
      <c r="J192" s="70"/>
      <c r="K192" s="70"/>
      <c r="L192" s="70"/>
      <c r="M192" s="70"/>
      <c r="N192" s="70"/>
      <c r="O192" s="70"/>
      <c r="P192" s="70"/>
      <c r="Q192" s="70"/>
      <c r="R192" s="70"/>
      <c r="S192" s="70"/>
      <c r="T192" s="70"/>
    </row>
    <row r="193" spans="1:20" ht="22.5" x14ac:dyDescent="0.25">
      <c r="A193" s="65"/>
      <c r="B193" s="65"/>
      <c r="C193" s="65"/>
      <c r="D193" s="65"/>
      <c r="E193" s="69"/>
      <c r="F193" s="66" t="s">
        <v>1192</v>
      </c>
      <c r="G193" s="66"/>
      <c r="H193" s="66"/>
      <c r="I193" s="68"/>
      <c r="J193" s="68"/>
      <c r="K193" s="68"/>
      <c r="L193" s="68"/>
      <c r="M193" s="68"/>
      <c r="N193" s="68"/>
      <c r="O193" s="68"/>
      <c r="P193" s="68"/>
      <c r="Q193" s="68"/>
      <c r="R193" s="68"/>
      <c r="S193" s="68"/>
      <c r="T193" s="68"/>
    </row>
    <row r="194" spans="1:20" ht="45" x14ac:dyDescent="0.25">
      <c r="A194" s="65"/>
      <c r="B194" s="65"/>
      <c r="C194" s="65"/>
      <c r="D194" s="65"/>
      <c r="E194" s="69"/>
      <c r="F194" s="65"/>
      <c r="G194" s="65" t="s">
        <v>1193</v>
      </c>
      <c r="H194" s="65"/>
      <c r="I194" s="70"/>
      <c r="J194" s="70"/>
      <c r="K194" s="70"/>
      <c r="L194" s="70"/>
      <c r="M194" s="70"/>
      <c r="N194" s="70"/>
      <c r="O194" s="70"/>
      <c r="P194" s="70"/>
      <c r="Q194" s="70"/>
      <c r="R194" s="70"/>
      <c r="S194" s="70"/>
      <c r="T194" s="70"/>
    </row>
    <row r="195" spans="1:20" ht="33.75" x14ac:dyDescent="0.25">
      <c r="A195" s="65"/>
      <c r="B195" s="65"/>
      <c r="C195" s="65"/>
      <c r="D195" s="65"/>
      <c r="E195" s="69"/>
      <c r="F195" s="65"/>
      <c r="G195" s="65"/>
      <c r="H195" s="65" t="s">
        <v>1194</v>
      </c>
      <c r="I195" s="70">
        <v>1</v>
      </c>
      <c r="J195" s="70">
        <v>1</v>
      </c>
      <c r="K195" s="70"/>
      <c r="L195" s="70"/>
      <c r="M195" s="70">
        <v>1</v>
      </c>
      <c r="N195" s="70">
        <v>1</v>
      </c>
      <c r="O195" s="70">
        <v>1</v>
      </c>
      <c r="P195" s="70">
        <v>1</v>
      </c>
      <c r="Q195" s="70">
        <v>1</v>
      </c>
      <c r="R195" s="70">
        <v>1</v>
      </c>
      <c r="S195" s="70">
        <v>1</v>
      </c>
      <c r="T195" s="70">
        <v>1</v>
      </c>
    </row>
    <row r="196" spans="1:20" ht="33.75" x14ac:dyDescent="0.25">
      <c r="A196" s="65"/>
      <c r="B196" s="65"/>
      <c r="C196" s="65"/>
      <c r="D196" s="65"/>
      <c r="E196" s="69" t="s">
        <v>1195</v>
      </c>
      <c r="F196" s="65"/>
      <c r="G196" s="65"/>
      <c r="H196" s="65"/>
      <c r="I196" s="70"/>
      <c r="J196" s="70"/>
      <c r="K196" s="70"/>
      <c r="L196" s="70"/>
      <c r="M196" s="70"/>
      <c r="N196" s="70"/>
      <c r="O196" s="70"/>
      <c r="P196" s="70"/>
      <c r="Q196" s="70"/>
      <c r="R196" s="70"/>
      <c r="S196" s="70"/>
      <c r="T196" s="70"/>
    </row>
    <row r="197" spans="1:20" ht="22.5" x14ac:dyDescent="0.25">
      <c r="A197" s="65"/>
      <c r="B197" s="65"/>
      <c r="C197" s="65"/>
      <c r="D197" s="65"/>
      <c r="E197" s="69"/>
      <c r="F197" s="66" t="s">
        <v>1196</v>
      </c>
      <c r="G197" s="66"/>
      <c r="H197" s="66"/>
      <c r="I197" s="68"/>
      <c r="J197" s="68"/>
      <c r="K197" s="68"/>
      <c r="L197" s="68"/>
      <c r="M197" s="68"/>
      <c r="N197" s="68"/>
      <c r="O197" s="68"/>
      <c r="P197" s="68"/>
      <c r="Q197" s="68"/>
      <c r="R197" s="68"/>
      <c r="S197" s="68"/>
      <c r="T197" s="68"/>
    </row>
    <row r="198" spans="1:20" x14ac:dyDescent="0.25">
      <c r="A198" s="65"/>
      <c r="B198" s="65"/>
      <c r="C198" s="65"/>
      <c r="D198" s="65"/>
      <c r="E198" s="69"/>
      <c r="F198" s="65"/>
      <c r="G198" s="65" t="s">
        <v>377</v>
      </c>
      <c r="H198" s="65"/>
      <c r="I198" s="70"/>
      <c r="J198" s="70"/>
      <c r="K198" s="70"/>
      <c r="L198" s="70"/>
      <c r="M198" s="70"/>
      <c r="N198" s="70"/>
      <c r="O198" s="70"/>
      <c r="P198" s="70"/>
      <c r="Q198" s="70"/>
      <c r="R198" s="70"/>
      <c r="S198" s="70"/>
      <c r="T198" s="70"/>
    </row>
    <row r="199" spans="1:20" x14ac:dyDescent="0.25">
      <c r="A199" s="65"/>
      <c r="B199" s="65"/>
      <c r="C199" s="65"/>
      <c r="D199" s="65"/>
      <c r="E199" s="69"/>
      <c r="F199" s="65"/>
      <c r="G199" s="65"/>
      <c r="H199" s="65" t="s">
        <v>1197</v>
      </c>
      <c r="I199" s="70">
        <v>2</v>
      </c>
      <c r="J199" s="70">
        <v>2</v>
      </c>
      <c r="K199" s="70"/>
      <c r="L199" s="70"/>
      <c r="M199" s="70">
        <v>2</v>
      </c>
      <c r="N199" s="70">
        <v>2</v>
      </c>
      <c r="O199" s="70">
        <v>2</v>
      </c>
      <c r="P199" s="70">
        <v>2</v>
      </c>
      <c r="Q199" s="70">
        <v>2</v>
      </c>
      <c r="R199" s="70">
        <v>2</v>
      </c>
      <c r="S199" s="70">
        <v>2</v>
      </c>
      <c r="T199" s="70">
        <v>2</v>
      </c>
    </row>
    <row r="200" spans="1:20" ht="22.5" x14ac:dyDescent="0.25">
      <c r="A200" s="65"/>
      <c r="B200" s="65"/>
      <c r="C200" s="65" t="s">
        <v>1198</v>
      </c>
      <c r="D200" s="65"/>
      <c r="E200" s="69"/>
      <c r="F200" s="65"/>
      <c r="G200" s="65"/>
      <c r="H200" s="65"/>
      <c r="I200" s="70"/>
      <c r="J200" s="70"/>
      <c r="K200" s="70"/>
      <c r="L200" s="70"/>
      <c r="M200" s="70"/>
      <c r="N200" s="70"/>
      <c r="O200" s="70"/>
      <c r="P200" s="70"/>
      <c r="Q200" s="70"/>
      <c r="R200" s="70"/>
      <c r="S200" s="70"/>
      <c r="T200" s="70"/>
    </row>
    <row r="201" spans="1:20" x14ac:dyDescent="0.25">
      <c r="A201" s="65"/>
      <c r="B201" s="65"/>
      <c r="C201" s="65"/>
      <c r="D201" s="66" t="s">
        <v>1199</v>
      </c>
      <c r="E201" s="67"/>
      <c r="F201" s="66"/>
      <c r="G201" s="66"/>
      <c r="H201" s="66"/>
      <c r="I201" s="68"/>
      <c r="J201" s="68"/>
      <c r="K201" s="68"/>
      <c r="L201" s="68"/>
      <c r="M201" s="68"/>
      <c r="N201" s="68"/>
      <c r="O201" s="68"/>
      <c r="P201" s="68"/>
      <c r="Q201" s="68"/>
      <c r="R201" s="68"/>
      <c r="S201" s="68"/>
      <c r="T201" s="68"/>
    </row>
    <row r="202" spans="1:20" ht="22.5" x14ac:dyDescent="0.25">
      <c r="A202" s="65"/>
      <c r="B202" s="65"/>
      <c r="C202" s="65"/>
      <c r="D202" s="65"/>
      <c r="E202" s="69" t="s">
        <v>1200</v>
      </c>
      <c r="F202" s="65"/>
      <c r="G202" s="65"/>
      <c r="H202" s="65"/>
      <c r="I202" s="70"/>
      <c r="J202" s="70"/>
      <c r="K202" s="70"/>
      <c r="L202" s="70"/>
      <c r="M202" s="70"/>
      <c r="N202" s="70"/>
      <c r="O202" s="70"/>
      <c r="P202" s="70"/>
      <c r="Q202" s="70"/>
      <c r="R202" s="70"/>
      <c r="S202" s="70"/>
      <c r="T202" s="70"/>
    </row>
    <row r="203" spans="1:20" x14ac:dyDescent="0.25">
      <c r="A203" s="65"/>
      <c r="B203" s="65"/>
      <c r="C203" s="65"/>
      <c r="D203" s="65"/>
      <c r="E203" s="69"/>
      <c r="F203" s="66" t="s">
        <v>1201</v>
      </c>
      <c r="G203" s="66"/>
      <c r="H203" s="66"/>
      <c r="I203" s="68"/>
      <c r="J203" s="68"/>
      <c r="K203" s="68"/>
      <c r="L203" s="68"/>
      <c r="M203" s="68"/>
      <c r="N203" s="68"/>
      <c r="O203" s="68"/>
      <c r="P203" s="68"/>
      <c r="Q203" s="68"/>
      <c r="R203" s="68"/>
      <c r="S203" s="68"/>
      <c r="T203" s="68"/>
    </row>
    <row r="204" spans="1:20" ht="33.75" x14ac:dyDescent="0.25">
      <c r="A204" s="65"/>
      <c r="B204" s="65"/>
      <c r="C204" s="65"/>
      <c r="D204" s="65"/>
      <c r="E204" s="69"/>
      <c r="F204" s="65"/>
      <c r="G204" s="65" t="s">
        <v>1202</v>
      </c>
      <c r="H204" s="65"/>
      <c r="I204" s="70"/>
      <c r="J204" s="70"/>
      <c r="K204" s="70"/>
      <c r="L204" s="70"/>
      <c r="M204" s="70"/>
      <c r="N204" s="70"/>
      <c r="O204" s="70"/>
      <c r="P204" s="70"/>
      <c r="Q204" s="70"/>
      <c r="R204" s="70"/>
      <c r="S204" s="70"/>
      <c r="T204" s="70"/>
    </row>
    <row r="205" spans="1:20" ht="22.5" x14ac:dyDescent="0.25">
      <c r="A205" s="65"/>
      <c r="B205" s="65"/>
      <c r="C205" s="65"/>
      <c r="D205" s="65"/>
      <c r="E205" s="69"/>
      <c r="F205" s="65"/>
      <c r="G205" s="65"/>
      <c r="H205" s="65" t="s">
        <v>1203</v>
      </c>
      <c r="I205" s="70">
        <v>0.97</v>
      </c>
      <c r="J205" s="70">
        <v>0.97</v>
      </c>
      <c r="K205" s="70">
        <v>0.97</v>
      </c>
      <c r="L205" s="70">
        <v>0.97</v>
      </c>
      <c r="M205" s="70">
        <v>0.97</v>
      </c>
      <c r="N205" s="70">
        <v>0.97</v>
      </c>
      <c r="O205" s="70">
        <v>0.97</v>
      </c>
      <c r="P205" s="70">
        <v>0.97</v>
      </c>
      <c r="Q205" s="70">
        <v>0.97</v>
      </c>
      <c r="R205" s="70">
        <v>0.97</v>
      </c>
      <c r="S205" s="70">
        <v>0.97</v>
      </c>
      <c r="T205" s="70">
        <v>0.97</v>
      </c>
    </row>
    <row r="206" spans="1:20" ht="33.75" x14ac:dyDescent="0.25">
      <c r="A206" s="65"/>
      <c r="B206" s="65"/>
      <c r="C206" s="65"/>
      <c r="D206" s="65"/>
      <c r="E206" s="69" t="s">
        <v>1204</v>
      </c>
      <c r="F206" s="65"/>
      <c r="G206" s="65"/>
      <c r="H206" s="65"/>
      <c r="I206" s="70"/>
      <c r="J206" s="70"/>
      <c r="K206" s="70"/>
      <c r="L206" s="70"/>
      <c r="M206" s="70"/>
      <c r="N206" s="70"/>
      <c r="O206" s="70"/>
      <c r="P206" s="70"/>
      <c r="Q206" s="70"/>
      <c r="R206" s="70"/>
      <c r="S206" s="70"/>
      <c r="T206" s="70"/>
    </row>
    <row r="207" spans="1:20" ht="33.75" x14ac:dyDescent="0.25">
      <c r="A207" s="65"/>
      <c r="B207" s="65"/>
      <c r="C207" s="65"/>
      <c r="D207" s="65"/>
      <c r="E207" s="69"/>
      <c r="F207" s="66" t="s">
        <v>1205</v>
      </c>
      <c r="G207" s="66"/>
      <c r="H207" s="66"/>
      <c r="I207" s="68"/>
      <c r="J207" s="68"/>
      <c r="K207" s="68"/>
      <c r="L207" s="68"/>
      <c r="M207" s="68"/>
      <c r="N207" s="68"/>
      <c r="O207" s="68"/>
      <c r="P207" s="68"/>
      <c r="Q207" s="68"/>
      <c r="R207" s="68"/>
      <c r="S207" s="68"/>
      <c r="T207" s="68"/>
    </row>
    <row r="208" spans="1:20" ht="56.25" x14ac:dyDescent="0.25">
      <c r="A208" s="65"/>
      <c r="B208" s="65"/>
      <c r="C208" s="65"/>
      <c r="D208" s="65"/>
      <c r="E208" s="69"/>
      <c r="F208" s="65"/>
      <c r="G208" s="65" t="s">
        <v>1206</v>
      </c>
      <c r="H208" s="65"/>
      <c r="I208" s="70"/>
      <c r="J208" s="70"/>
      <c r="K208" s="70"/>
      <c r="L208" s="70"/>
      <c r="M208" s="70"/>
      <c r="N208" s="70"/>
      <c r="O208" s="70"/>
      <c r="P208" s="70"/>
      <c r="Q208" s="70"/>
      <c r="R208" s="70"/>
      <c r="S208" s="70"/>
      <c r="T208" s="70"/>
    </row>
    <row r="209" spans="1:20" ht="22.5" x14ac:dyDescent="0.25">
      <c r="A209" s="65"/>
      <c r="B209" s="65"/>
      <c r="C209" s="65"/>
      <c r="D209" s="65"/>
      <c r="E209" s="69"/>
      <c r="F209" s="65"/>
      <c r="G209" s="65"/>
      <c r="H209" s="65" t="s">
        <v>1207</v>
      </c>
      <c r="I209" s="70"/>
      <c r="J209" s="70"/>
      <c r="K209" s="70">
        <v>0.95</v>
      </c>
      <c r="L209" s="70"/>
      <c r="M209" s="70"/>
      <c r="N209" s="70">
        <v>0.95</v>
      </c>
      <c r="O209" s="70"/>
      <c r="P209" s="70"/>
      <c r="Q209" s="70">
        <v>0.95</v>
      </c>
      <c r="R209" s="70"/>
      <c r="S209" s="70"/>
      <c r="T209" s="70">
        <v>0.95</v>
      </c>
    </row>
    <row r="210" spans="1:20" ht="22.5" x14ac:dyDescent="0.25">
      <c r="A210" s="65"/>
      <c r="B210" s="65"/>
      <c r="C210" s="65"/>
      <c r="D210" s="65"/>
      <c r="E210" s="69" t="s">
        <v>1208</v>
      </c>
      <c r="F210" s="65"/>
      <c r="G210" s="65"/>
      <c r="H210" s="65"/>
      <c r="I210" s="70"/>
      <c r="J210" s="70"/>
      <c r="K210" s="70"/>
      <c r="L210" s="70"/>
      <c r="M210" s="70"/>
      <c r="N210" s="70"/>
      <c r="O210" s="70"/>
      <c r="P210" s="70"/>
      <c r="Q210" s="70"/>
      <c r="R210" s="70"/>
      <c r="S210" s="70"/>
      <c r="T210" s="70"/>
    </row>
    <row r="211" spans="1:20" ht="22.5" x14ac:dyDescent="0.25">
      <c r="A211" s="65"/>
      <c r="B211" s="65"/>
      <c r="C211" s="65"/>
      <c r="D211" s="65"/>
      <c r="E211" s="69"/>
      <c r="F211" s="66" t="s">
        <v>1209</v>
      </c>
      <c r="G211" s="66"/>
      <c r="H211" s="66"/>
      <c r="I211" s="68"/>
      <c r="J211" s="68"/>
      <c r="K211" s="68"/>
      <c r="L211" s="68"/>
      <c r="M211" s="68"/>
      <c r="N211" s="68"/>
      <c r="O211" s="68"/>
      <c r="P211" s="68"/>
      <c r="Q211" s="68"/>
      <c r="R211" s="68"/>
      <c r="S211" s="68"/>
      <c r="T211" s="68"/>
    </row>
    <row r="212" spans="1:20" ht="33.75" x14ac:dyDescent="0.25">
      <c r="A212" s="65"/>
      <c r="B212" s="65"/>
      <c r="C212" s="65"/>
      <c r="D212" s="65"/>
      <c r="E212" s="69"/>
      <c r="F212" s="65"/>
      <c r="G212" s="65" t="s">
        <v>1210</v>
      </c>
      <c r="H212" s="65"/>
      <c r="I212" s="70"/>
      <c r="J212" s="70"/>
      <c r="K212" s="70"/>
      <c r="L212" s="70"/>
      <c r="M212" s="70"/>
      <c r="N212" s="70"/>
      <c r="O212" s="70"/>
      <c r="P212" s="70"/>
      <c r="Q212" s="70"/>
      <c r="R212" s="70"/>
      <c r="S212" s="70"/>
      <c r="T212" s="70"/>
    </row>
    <row r="213" spans="1:20" ht="22.5" x14ac:dyDescent="0.25">
      <c r="A213" s="65"/>
      <c r="B213" s="65"/>
      <c r="C213" s="65"/>
      <c r="D213" s="65"/>
      <c r="E213" s="69"/>
      <c r="F213" s="65"/>
      <c r="G213" s="65"/>
      <c r="H213" s="65" t="s">
        <v>1211</v>
      </c>
      <c r="I213" s="70"/>
      <c r="J213" s="70"/>
      <c r="K213" s="70"/>
      <c r="L213" s="70">
        <v>0.9</v>
      </c>
      <c r="M213" s="70"/>
      <c r="N213" s="70"/>
      <c r="O213" s="70"/>
      <c r="P213" s="70">
        <v>0.9</v>
      </c>
      <c r="Q213" s="70"/>
      <c r="R213" s="70"/>
      <c r="S213" s="70"/>
      <c r="T213" s="70">
        <v>0.9</v>
      </c>
    </row>
    <row r="214" spans="1:20" ht="45" x14ac:dyDescent="0.25">
      <c r="A214" s="65"/>
      <c r="B214" s="65"/>
      <c r="C214" s="65"/>
      <c r="D214" s="65"/>
      <c r="E214" s="69" t="s">
        <v>1212</v>
      </c>
      <c r="F214" s="65"/>
      <c r="G214" s="65"/>
      <c r="H214" s="65"/>
      <c r="I214" s="70"/>
      <c r="J214" s="70"/>
      <c r="K214" s="70"/>
      <c r="L214" s="70"/>
      <c r="M214" s="70"/>
      <c r="N214" s="70"/>
      <c r="O214" s="70"/>
      <c r="P214" s="70"/>
      <c r="Q214" s="70"/>
      <c r="R214" s="70"/>
      <c r="S214" s="70"/>
      <c r="T214" s="70"/>
    </row>
    <row r="215" spans="1:20" ht="22.5" x14ac:dyDescent="0.25">
      <c r="A215" s="65"/>
      <c r="B215" s="65"/>
      <c r="C215" s="65"/>
      <c r="D215" s="65"/>
      <c r="E215" s="69"/>
      <c r="F215" s="66" t="s">
        <v>1213</v>
      </c>
      <c r="G215" s="66"/>
      <c r="H215" s="66"/>
      <c r="I215" s="68"/>
      <c r="J215" s="68"/>
      <c r="K215" s="68"/>
      <c r="L215" s="68"/>
      <c r="M215" s="68"/>
      <c r="N215" s="68"/>
      <c r="O215" s="68"/>
      <c r="P215" s="68"/>
      <c r="Q215" s="68"/>
      <c r="R215" s="68"/>
      <c r="S215" s="68"/>
      <c r="T215" s="68"/>
    </row>
    <row r="216" spans="1:20" x14ac:dyDescent="0.25">
      <c r="A216" s="65"/>
      <c r="B216" s="65"/>
      <c r="C216" s="65"/>
      <c r="D216" s="65"/>
      <c r="E216" s="69"/>
      <c r="F216" s="65"/>
      <c r="G216" s="65" t="s">
        <v>377</v>
      </c>
      <c r="H216" s="65"/>
      <c r="I216" s="70"/>
      <c r="J216" s="70"/>
      <c r="K216" s="70"/>
      <c r="L216" s="70"/>
      <c r="M216" s="70"/>
      <c r="N216" s="70"/>
      <c r="O216" s="70"/>
      <c r="P216" s="70"/>
      <c r="Q216" s="70"/>
      <c r="R216" s="70"/>
      <c r="S216" s="70"/>
      <c r="T216" s="70"/>
    </row>
    <row r="217" spans="1:20" ht="22.5" x14ac:dyDescent="0.25">
      <c r="A217" s="65"/>
      <c r="B217" s="65"/>
      <c r="C217" s="65"/>
      <c r="D217" s="65"/>
      <c r="E217" s="69"/>
      <c r="F217" s="65"/>
      <c r="G217" s="65"/>
      <c r="H217" s="65" t="s">
        <v>1214</v>
      </c>
      <c r="I217" s="70"/>
      <c r="J217" s="70"/>
      <c r="K217" s="70"/>
      <c r="L217" s="70"/>
      <c r="M217" s="70"/>
      <c r="N217" s="70"/>
      <c r="O217" s="70">
        <v>1</v>
      </c>
      <c r="P217" s="70"/>
      <c r="Q217" s="70"/>
      <c r="R217" s="70"/>
      <c r="S217" s="70"/>
      <c r="T217" s="70"/>
    </row>
    <row r="218" spans="1:20" ht="33.75" x14ac:dyDescent="0.25">
      <c r="A218" s="65"/>
      <c r="B218" s="65"/>
      <c r="C218" s="65"/>
      <c r="D218" s="65"/>
      <c r="E218" s="69" t="s">
        <v>1215</v>
      </c>
      <c r="F218" s="65"/>
      <c r="G218" s="65"/>
      <c r="H218" s="65"/>
      <c r="I218" s="70"/>
      <c r="J218" s="70"/>
      <c r="K218" s="70"/>
      <c r="L218" s="70"/>
      <c r="M218" s="70"/>
      <c r="N218" s="70"/>
      <c r="O218" s="70"/>
      <c r="P218" s="70"/>
      <c r="Q218" s="70"/>
      <c r="R218" s="70"/>
      <c r="S218" s="70"/>
      <c r="T218" s="70"/>
    </row>
    <row r="219" spans="1:20" ht="22.5" x14ac:dyDescent="0.25">
      <c r="A219" s="65"/>
      <c r="B219" s="65"/>
      <c r="C219" s="65"/>
      <c r="D219" s="65"/>
      <c r="E219" s="69"/>
      <c r="F219" s="66" t="s">
        <v>1216</v>
      </c>
      <c r="G219" s="66"/>
      <c r="H219" s="66"/>
      <c r="I219" s="68"/>
      <c r="J219" s="68"/>
      <c r="K219" s="68"/>
      <c r="L219" s="68"/>
      <c r="M219" s="68"/>
      <c r="N219" s="68"/>
      <c r="O219" s="68"/>
      <c r="P219" s="68"/>
      <c r="Q219" s="68"/>
      <c r="R219" s="68"/>
      <c r="S219" s="68"/>
      <c r="T219" s="68"/>
    </row>
    <row r="220" spans="1:20" ht="33.75" x14ac:dyDescent="0.25">
      <c r="A220" s="65"/>
      <c r="B220" s="65"/>
      <c r="C220" s="65"/>
      <c r="D220" s="65"/>
      <c r="E220" s="69"/>
      <c r="F220" s="65"/>
      <c r="G220" s="65" t="s">
        <v>1217</v>
      </c>
      <c r="H220" s="65"/>
      <c r="I220" s="70"/>
      <c r="J220" s="70"/>
      <c r="K220" s="70"/>
      <c r="L220" s="70"/>
      <c r="M220" s="70"/>
      <c r="N220" s="70"/>
      <c r="O220" s="70"/>
      <c r="P220" s="70"/>
      <c r="Q220" s="70"/>
      <c r="R220" s="70"/>
      <c r="S220" s="70"/>
      <c r="T220" s="70"/>
    </row>
    <row r="221" spans="1:20" ht="22.5" x14ac:dyDescent="0.25">
      <c r="A221" s="65"/>
      <c r="B221" s="65"/>
      <c r="C221" s="65"/>
      <c r="D221" s="65"/>
      <c r="E221" s="69"/>
      <c r="F221" s="65"/>
      <c r="G221" s="65"/>
      <c r="H221" s="65" t="s">
        <v>1218</v>
      </c>
      <c r="I221" s="70"/>
      <c r="J221" s="70"/>
      <c r="K221" s="70"/>
      <c r="L221" s="70"/>
      <c r="M221" s="70"/>
      <c r="N221" s="70"/>
      <c r="O221" s="70"/>
      <c r="P221" s="70">
        <v>1</v>
      </c>
      <c r="Q221" s="70"/>
      <c r="R221" s="70"/>
      <c r="S221" s="70"/>
      <c r="T221" s="70"/>
    </row>
    <row r="222" spans="1:20" ht="45" x14ac:dyDescent="0.25">
      <c r="A222" s="65"/>
      <c r="B222" s="65"/>
      <c r="C222" s="65" t="s">
        <v>1219</v>
      </c>
      <c r="D222" s="65"/>
      <c r="E222" s="69"/>
      <c r="F222" s="65"/>
      <c r="G222" s="65"/>
      <c r="H222" s="65"/>
      <c r="I222" s="70"/>
      <c r="J222" s="70"/>
      <c r="K222" s="70"/>
      <c r="L222" s="70"/>
      <c r="M222" s="70"/>
      <c r="N222" s="70"/>
      <c r="O222" s="70"/>
      <c r="P222" s="70"/>
      <c r="Q222" s="70"/>
      <c r="R222" s="70"/>
      <c r="S222" s="70"/>
      <c r="T222" s="70"/>
    </row>
    <row r="223" spans="1:20" ht="33.75" x14ac:dyDescent="0.25">
      <c r="A223" s="65"/>
      <c r="B223" s="65"/>
      <c r="C223" s="65"/>
      <c r="D223" s="66" t="s">
        <v>1220</v>
      </c>
      <c r="E223" s="67"/>
      <c r="F223" s="66"/>
      <c r="G223" s="66"/>
      <c r="H223" s="66"/>
      <c r="I223" s="68"/>
      <c r="J223" s="68"/>
      <c r="K223" s="68"/>
      <c r="L223" s="68"/>
      <c r="M223" s="68"/>
      <c r="N223" s="68"/>
      <c r="O223" s="68"/>
      <c r="P223" s="68"/>
      <c r="Q223" s="68"/>
      <c r="R223" s="68"/>
      <c r="S223" s="68"/>
      <c r="T223" s="68"/>
    </row>
    <row r="224" spans="1:20" ht="22.5" x14ac:dyDescent="0.25">
      <c r="A224" s="65"/>
      <c r="B224" s="65"/>
      <c r="C224" s="65"/>
      <c r="D224" s="65"/>
      <c r="E224" s="69" t="s">
        <v>1221</v>
      </c>
      <c r="F224" s="65"/>
      <c r="G224" s="65"/>
      <c r="H224" s="65"/>
      <c r="I224" s="70"/>
      <c r="J224" s="70"/>
      <c r="K224" s="70"/>
      <c r="L224" s="70"/>
      <c r="M224" s="70"/>
      <c r="N224" s="70"/>
      <c r="O224" s="70"/>
      <c r="P224" s="70"/>
      <c r="Q224" s="70"/>
      <c r="R224" s="70"/>
      <c r="S224" s="70"/>
      <c r="T224" s="70"/>
    </row>
    <row r="225" spans="1:20" ht="22.5" x14ac:dyDescent="0.25">
      <c r="A225" s="65"/>
      <c r="B225" s="65"/>
      <c r="C225" s="65"/>
      <c r="D225" s="65"/>
      <c r="E225" s="69"/>
      <c r="F225" s="66" t="s">
        <v>1222</v>
      </c>
      <c r="G225" s="66"/>
      <c r="H225" s="66"/>
      <c r="I225" s="68"/>
      <c r="J225" s="68"/>
      <c r="K225" s="68"/>
      <c r="L225" s="68"/>
      <c r="M225" s="68"/>
      <c r="N225" s="68"/>
      <c r="O225" s="68"/>
      <c r="P225" s="68"/>
      <c r="Q225" s="68"/>
      <c r="R225" s="68"/>
      <c r="S225" s="68"/>
      <c r="T225" s="68"/>
    </row>
    <row r="226" spans="1:20" x14ac:dyDescent="0.25">
      <c r="A226" s="65"/>
      <c r="B226" s="65"/>
      <c r="C226" s="65"/>
      <c r="D226" s="65"/>
      <c r="E226" s="69"/>
      <c r="F226" s="65"/>
      <c r="G226" s="65" t="s">
        <v>377</v>
      </c>
      <c r="H226" s="65"/>
      <c r="I226" s="70"/>
      <c r="J226" s="70"/>
      <c r="K226" s="70"/>
      <c r="L226" s="70"/>
      <c r="M226" s="70"/>
      <c r="N226" s="70"/>
      <c r="O226" s="70"/>
      <c r="P226" s="70"/>
      <c r="Q226" s="70"/>
      <c r="R226" s="70"/>
      <c r="S226" s="70"/>
      <c r="T226" s="70"/>
    </row>
    <row r="227" spans="1:20" ht="22.5" x14ac:dyDescent="0.25">
      <c r="A227" s="65"/>
      <c r="B227" s="65"/>
      <c r="C227" s="65"/>
      <c r="D227" s="65"/>
      <c r="E227" s="69"/>
      <c r="F227" s="65"/>
      <c r="G227" s="65"/>
      <c r="H227" s="65" t="s">
        <v>1223</v>
      </c>
      <c r="I227" s="70">
        <v>1</v>
      </c>
      <c r="J227" s="70">
        <v>1</v>
      </c>
      <c r="K227" s="70">
        <v>1</v>
      </c>
      <c r="L227" s="70">
        <v>1</v>
      </c>
      <c r="M227" s="70">
        <v>1</v>
      </c>
      <c r="N227" s="70">
        <v>1</v>
      </c>
      <c r="O227" s="70">
        <v>1</v>
      </c>
      <c r="P227" s="70">
        <v>1</v>
      </c>
      <c r="Q227" s="70">
        <v>1</v>
      </c>
      <c r="R227" s="70">
        <v>1</v>
      </c>
      <c r="S227" s="70">
        <v>1</v>
      </c>
      <c r="T227" s="70">
        <v>1</v>
      </c>
    </row>
    <row r="228" spans="1:20" ht="22.5" x14ac:dyDescent="0.25">
      <c r="A228" s="65"/>
      <c r="B228" s="65"/>
      <c r="C228" s="65"/>
      <c r="D228" s="65"/>
      <c r="E228" s="69" t="s">
        <v>1224</v>
      </c>
      <c r="F228" s="65"/>
      <c r="G228" s="65"/>
      <c r="H228" s="65"/>
      <c r="I228" s="70"/>
      <c r="J228" s="70"/>
      <c r="K228" s="70"/>
      <c r="L228" s="70"/>
      <c r="M228" s="70"/>
      <c r="N228" s="70"/>
      <c r="O228" s="70"/>
      <c r="P228" s="70"/>
      <c r="Q228" s="70"/>
      <c r="R228" s="70"/>
      <c r="S228" s="70"/>
      <c r="T228" s="70"/>
    </row>
    <row r="229" spans="1:20" ht="45" x14ac:dyDescent="0.25">
      <c r="A229" s="65"/>
      <c r="B229" s="65"/>
      <c r="C229" s="65"/>
      <c r="D229" s="65"/>
      <c r="E229" s="69"/>
      <c r="F229" s="66" t="s">
        <v>1225</v>
      </c>
      <c r="G229" s="66"/>
      <c r="H229" s="66"/>
      <c r="I229" s="68"/>
      <c r="J229" s="68"/>
      <c r="K229" s="68"/>
      <c r="L229" s="68"/>
      <c r="M229" s="68"/>
      <c r="N229" s="68"/>
      <c r="O229" s="68"/>
      <c r="P229" s="68"/>
      <c r="Q229" s="68"/>
      <c r="R229" s="68"/>
      <c r="S229" s="68"/>
      <c r="T229" s="68"/>
    </row>
    <row r="230" spans="1:20" ht="78.75" x14ac:dyDescent="0.25">
      <c r="A230" s="65"/>
      <c r="B230" s="65"/>
      <c r="C230" s="65"/>
      <c r="D230" s="65"/>
      <c r="E230" s="69"/>
      <c r="F230" s="65"/>
      <c r="G230" s="65" t="s">
        <v>1226</v>
      </c>
      <c r="H230" s="65"/>
      <c r="I230" s="70"/>
      <c r="J230" s="70"/>
      <c r="K230" s="70"/>
      <c r="L230" s="70"/>
      <c r="M230" s="70"/>
      <c r="N230" s="70"/>
      <c r="O230" s="70"/>
      <c r="P230" s="70"/>
      <c r="Q230" s="70"/>
      <c r="R230" s="70"/>
      <c r="S230" s="70"/>
      <c r="T230" s="70"/>
    </row>
    <row r="231" spans="1:20" ht="33.75" x14ac:dyDescent="0.25">
      <c r="A231" s="65"/>
      <c r="B231" s="65"/>
      <c r="C231" s="65"/>
      <c r="D231" s="65"/>
      <c r="E231" s="69"/>
      <c r="F231" s="65"/>
      <c r="G231" s="65"/>
      <c r="H231" s="65" t="s">
        <v>1227</v>
      </c>
      <c r="I231" s="70">
        <v>0.8</v>
      </c>
      <c r="J231" s="70">
        <v>0.8</v>
      </c>
      <c r="K231" s="70">
        <v>0.8</v>
      </c>
      <c r="L231" s="70">
        <v>0.8</v>
      </c>
      <c r="M231" s="70">
        <v>0.8</v>
      </c>
      <c r="N231" s="70">
        <v>0.8</v>
      </c>
      <c r="O231" s="70">
        <v>0.8</v>
      </c>
      <c r="P231" s="70">
        <v>0.8</v>
      </c>
      <c r="Q231" s="70">
        <v>0.8</v>
      </c>
      <c r="R231" s="70">
        <v>0.8</v>
      </c>
      <c r="S231" s="70">
        <v>0.8</v>
      </c>
      <c r="T231" s="70">
        <v>0.8</v>
      </c>
    </row>
    <row r="232" spans="1:20" x14ac:dyDescent="0.25">
      <c r="A232" s="65"/>
      <c r="B232" s="65"/>
      <c r="C232" s="65"/>
      <c r="D232" s="65"/>
      <c r="E232" s="69" t="s">
        <v>1228</v>
      </c>
      <c r="F232" s="65"/>
      <c r="G232" s="65"/>
      <c r="H232" s="65"/>
      <c r="I232" s="70"/>
      <c r="J232" s="70"/>
      <c r="K232" s="70"/>
      <c r="L232" s="70"/>
      <c r="M232" s="70"/>
      <c r="N232" s="70"/>
      <c r="O232" s="70"/>
      <c r="P232" s="70"/>
      <c r="Q232" s="70"/>
      <c r="R232" s="70"/>
      <c r="S232" s="70"/>
      <c r="T232" s="70"/>
    </row>
    <row r="233" spans="1:20" ht="22.5" x14ac:dyDescent="0.25">
      <c r="A233" s="65"/>
      <c r="B233" s="65"/>
      <c r="C233" s="65"/>
      <c r="D233" s="65"/>
      <c r="E233" s="69"/>
      <c r="F233" s="66" t="s">
        <v>1229</v>
      </c>
      <c r="G233" s="66"/>
      <c r="H233" s="66"/>
      <c r="I233" s="68"/>
      <c r="J233" s="68"/>
      <c r="K233" s="68"/>
      <c r="L233" s="68"/>
      <c r="M233" s="68"/>
      <c r="N233" s="68"/>
      <c r="O233" s="68"/>
      <c r="P233" s="68"/>
      <c r="Q233" s="68"/>
      <c r="R233" s="68"/>
      <c r="S233" s="68"/>
      <c r="T233" s="68"/>
    </row>
    <row r="234" spans="1:20" ht="56.25" x14ac:dyDescent="0.25">
      <c r="A234" s="65"/>
      <c r="B234" s="65"/>
      <c r="C234" s="65"/>
      <c r="D234" s="65"/>
      <c r="E234" s="69"/>
      <c r="F234" s="65"/>
      <c r="G234" s="65" t="s">
        <v>1230</v>
      </c>
      <c r="H234" s="65"/>
      <c r="I234" s="70"/>
      <c r="J234" s="70"/>
      <c r="K234" s="70"/>
      <c r="L234" s="70"/>
      <c r="M234" s="70"/>
      <c r="N234" s="70"/>
      <c r="O234" s="70"/>
      <c r="P234" s="70"/>
      <c r="Q234" s="70"/>
      <c r="R234" s="70"/>
      <c r="S234" s="70"/>
      <c r="T234" s="70"/>
    </row>
    <row r="235" spans="1:20" ht="22.5" x14ac:dyDescent="0.25">
      <c r="A235" s="65"/>
      <c r="B235" s="65"/>
      <c r="C235" s="65"/>
      <c r="D235" s="65"/>
      <c r="E235" s="69"/>
      <c r="F235" s="65"/>
      <c r="G235" s="65"/>
      <c r="H235" s="65" t="s">
        <v>1231</v>
      </c>
      <c r="I235" s="70">
        <v>0.3</v>
      </c>
      <c r="J235" s="70">
        <v>0.3</v>
      </c>
      <c r="K235" s="70">
        <v>0.3</v>
      </c>
      <c r="L235" s="70">
        <v>0.3</v>
      </c>
      <c r="M235" s="70">
        <v>0.3</v>
      </c>
      <c r="N235" s="70">
        <v>0.3</v>
      </c>
      <c r="O235" s="70">
        <v>0.3</v>
      </c>
      <c r="P235" s="70">
        <v>0.3</v>
      </c>
      <c r="Q235" s="70">
        <v>0.3</v>
      </c>
      <c r="R235" s="70">
        <v>0.3</v>
      </c>
      <c r="S235" s="70">
        <v>0.3</v>
      </c>
      <c r="T235" s="70">
        <v>0.3</v>
      </c>
    </row>
    <row r="236" spans="1:20" ht="22.5" x14ac:dyDescent="0.25">
      <c r="A236" s="65"/>
      <c r="B236" s="65"/>
      <c r="C236" s="65"/>
      <c r="D236" s="65"/>
      <c r="E236" s="69" t="s">
        <v>1232</v>
      </c>
      <c r="F236" s="65"/>
      <c r="G236" s="65"/>
      <c r="H236" s="65"/>
      <c r="I236" s="70"/>
      <c r="J236" s="70"/>
      <c r="K236" s="70"/>
      <c r="L236" s="70"/>
      <c r="M236" s="70"/>
      <c r="N236" s="70"/>
      <c r="O236" s="70"/>
      <c r="P236" s="70"/>
      <c r="Q236" s="70"/>
      <c r="R236" s="70"/>
      <c r="S236" s="70"/>
      <c r="T236" s="70"/>
    </row>
    <row r="237" spans="1:20" ht="45" x14ac:dyDescent="0.25">
      <c r="A237" s="65"/>
      <c r="B237" s="65"/>
      <c r="C237" s="65"/>
      <c r="D237" s="65"/>
      <c r="E237" s="69"/>
      <c r="F237" s="66" t="s">
        <v>1233</v>
      </c>
      <c r="G237" s="66"/>
      <c r="H237" s="66"/>
      <c r="I237" s="68"/>
      <c r="J237" s="68"/>
      <c r="K237" s="68"/>
      <c r="L237" s="68"/>
      <c r="M237" s="68"/>
      <c r="N237" s="68"/>
      <c r="O237" s="68"/>
      <c r="P237" s="68"/>
      <c r="Q237" s="68"/>
      <c r="R237" s="68"/>
      <c r="S237" s="68"/>
      <c r="T237" s="68"/>
    </row>
    <row r="238" spans="1:20" x14ac:dyDescent="0.25">
      <c r="A238" s="65"/>
      <c r="B238" s="65"/>
      <c r="C238" s="65"/>
      <c r="D238" s="65"/>
      <c r="E238" s="69"/>
      <c r="F238" s="65"/>
      <c r="G238" s="65" t="s">
        <v>377</v>
      </c>
      <c r="H238" s="65"/>
      <c r="I238" s="70"/>
      <c r="J238" s="70"/>
      <c r="K238" s="70"/>
      <c r="L238" s="70"/>
      <c r="M238" s="70"/>
      <c r="N238" s="70"/>
      <c r="O238" s="70"/>
      <c r="P238" s="70"/>
      <c r="Q238" s="70"/>
      <c r="R238" s="70"/>
      <c r="S238" s="70"/>
      <c r="T238" s="70"/>
    </row>
    <row r="239" spans="1:20" x14ac:dyDescent="0.25">
      <c r="A239" s="65"/>
      <c r="B239" s="65"/>
      <c r="C239" s="65"/>
      <c r="D239" s="65"/>
      <c r="E239" s="69"/>
      <c r="F239" s="65"/>
      <c r="G239" s="65"/>
      <c r="H239" s="65" t="s">
        <v>1234</v>
      </c>
      <c r="I239" s="70"/>
      <c r="J239" s="70"/>
      <c r="K239" s="70">
        <v>1</v>
      </c>
      <c r="L239" s="70"/>
      <c r="M239" s="70"/>
      <c r="N239" s="70">
        <v>1</v>
      </c>
      <c r="O239" s="70"/>
      <c r="P239" s="70"/>
      <c r="Q239" s="70">
        <v>1</v>
      </c>
      <c r="R239" s="70"/>
      <c r="S239" s="70"/>
      <c r="T239" s="70">
        <v>1</v>
      </c>
    </row>
    <row r="240" spans="1:20" x14ac:dyDescent="0.25">
      <c r="A240" s="65"/>
      <c r="B240" s="66" t="s">
        <v>1235</v>
      </c>
      <c r="C240" s="66"/>
      <c r="D240" s="66"/>
      <c r="E240" s="67"/>
      <c r="F240" s="66"/>
      <c r="G240" s="66"/>
      <c r="H240" s="66"/>
      <c r="I240" s="68"/>
      <c r="J240" s="68"/>
      <c r="K240" s="68"/>
      <c r="L240" s="68"/>
      <c r="M240" s="68"/>
      <c r="N240" s="68"/>
      <c r="O240" s="68"/>
      <c r="P240" s="68"/>
      <c r="Q240" s="68"/>
      <c r="R240" s="68"/>
      <c r="S240" s="68"/>
      <c r="T240" s="68"/>
    </row>
    <row r="241" spans="1:20" ht="33.75" x14ac:dyDescent="0.25">
      <c r="A241" s="65"/>
      <c r="B241" s="65"/>
      <c r="C241" s="65" t="s">
        <v>1236</v>
      </c>
      <c r="D241" s="65"/>
      <c r="E241" s="69"/>
      <c r="F241" s="65"/>
      <c r="G241" s="65"/>
      <c r="H241" s="65"/>
      <c r="I241" s="70"/>
      <c r="J241" s="70"/>
      <c r="K241" s="70"/>
      <c r="L241" s="70"/>
      <c r="M241" s="70"/>
      <c r="N241" s="70"/>
      <c r="O241" s="70"/>
      <c r="P241" s="70"/>
      <c r="Q241" s="70"/>
      <c r="R241" s="70"/>
      <c r="S241" s="70"/>
      <c r="T241" s="70"/>
    </row>
    <row r="242" spans="1:20" ht="22.5" x14ac:dyDescent="0.25">
      <c r="A242" s="65"/>
      <c r="B242" s="65"/>
      <c r="C242" s="65"/>
      <c r="D242" s="66" t="s">
        <v>1237</v>
      </c>
      <c r="E242" s="67"/>
      <c r="F242" s="66"/>
      <c r="G242" s="66"/>
      <c r="H242" s="66"/>
      <c r="I242" s="68"/>
      <c r="J242" s="68"/>
      <c r="K242" s="68"/>
      <c r="L242" s="68"/>
      <c r="M242" s="68"/>
      <c r="N242" s="68"/>
      <c r="O242" s="68"/>
      <c r="P242" s="68"/>
      <c r="Q242" s="68"/>
      <c r="R242" s="68"/>
      <c r="S242" s="68"/>
      <c r="T242" s="68"/>
    </row>
    <row r="243" spans="1:20" ht="67.5" x14ac:dyDescent="0.25">
      <c r="A243" s="65"/>
      <c r="B243" s="65"/>
      <c r="C243" s="65"/>
      <c r="D243" s="65"/>
      <c r="E243" s="69" t="s">
        <v>1238</v>
      </c>
      <c r="F243" s="65"/>
      <c r="G243" s="65"/>
      <c r="H243" s="65"/>
      <c r="I243" s="70"/>
      <c r="J243" s="70"/>
      <c r="K243" s="70"/>
      <c r="L243" s="70"/>
      <c r="M243" s="70"/>
      <c r="N243" s="70"/>
      <c r="O243" s="70"/>
      <c r="P243" s="70"/>
      <c r="Q243" s="70"/>
      <c r="R243" s="70"/>
      <c r="S243" s="70"/>
      <c r="T243" s="70"/>
    </row>
    <row r="244" spans="1:20" ht="67.5" x14ac:dyDescent="0.25">
      <c r="A244" s="65"/>
      <c r="B244" s="65"/>
      <c r="C244" s="65"/>
      <c r="D244" s="65"/>
      <c r="E244" s="69"/>
      <c r="F244" s="66" t="s">
        <v>1239</v>
      </c>
      <c r="G244" s="66"/>
      <c r="H244" s="66"/>
      <c r="I244" s="68"/>
      <c r="J244" s="68"/>
      <c r="K244" s="68"/>
      <c r="L244" s="68"/>
      <c r="M244" s="68"/>
      <c r="N244" s="68"/>
      <c r="O244" s="68"/>
      <c r="P244" s="68"/>
      <c r="Q244" s="68"/>
      <c r="R244" s="68"/>
      <c r="S244" s="68"/>
      <c r="T244" s="68"/>
    </row>
    <row r="245" spans="1:20" ht="112.5" x14ac:dyDescent="0.25">
      <c r="A245" s="65"/>
      <c r="B245" s="65"/>
      <c r="C245" s="65"/>
      <c r="D245" s="65"/>
      <c r="E245" s="69"/>
      <c r="F245" s="65"/>
      <c r="G245" s="65" t="s">
        <v>1240</v>
      </c>
      <c r="H245" s="65"/>
      <c r="I245" s="70"/>
      <c r="J245" s="70"/>
      <c r="K245" s="70"/>
      <c r="L245" s="70"/>
      <c r="M245" s="70"/>
      <c r="N245" s="70"/>
      <c r="O245" s="70"/>
      <c r="P245" s="70"/>
      <c r="Q245" s="70"/>
      <c r="R245" s="70"/>
      <c r="S245" s="70"/>
      <c r="T245" s="70"/>
    </row>
    <row r="246" spans="1:20" ht="90" x14ac:dyDescent="0.25">
      <c r="A246" s="65"/>
      <c r="B246" s="65"/>
      <c r="C246" s="65"/>
      <c r="D246" s="65"/>
      <c r="E246" s="69"/>
      <c r="F246" s="65"/>
      <c r="G246" s="65"/>
      <c r="H246" s="65" t="s">
        <v>1241</v>
      </c>
      <c r="I246" s="70">
        <v>1</v>
      </c>
      <c r="J246" s="70">
        <v>1</v>
      </c>
      <c r="K246" s="70">
        <v>1</v>
      </c>
      <c r="L246" s="70">
        <v>1</v>
      </c>
      <c r="M246" s="70">
        <v>1</v>
      </c>
      <c r="N246" s="70">
        <v>1</v>
      </c>
      <c r="O246" s="70">
        <v>1</v>
      </c>
      <c r="P246" s="70">
        <v>1</v>
      </c>
      <c r="Q246" s="70">
        <v>1</v>
      </c>
      <c r="R246" s="70">
        <v>1</v>
      </c>
      <c r="S246" s="70">
        <v>1</v>
      </c>
      <c r="T246" s="70">
        <v>1</v>
      </c>
    </row>
    <row r="247" spans="1:20" ht="78.75" x14ac:dyDescent="0.25">
      <c r="A247" s="65"/>
      <c r="B247" s="65"/>
      <c r="C247" s="65"/>
      <c r="D247" s="65"/>
      <c r="E247" s="69" t="s">
        <v>1242</v>
      </c>
      <c r="F247" s="65"/>
      <c r="G247" s="65"/>
      <c r="H247" s="65"/>
      <c r="I247" s="70"/>
      <c r="J247" s="70"/>
      <c r="K247" s="70"/>
      <c r="L247" s="70"/>
      <c r="M247" s="70"/>
      <c r="N247" s="70"/>
      <c r="O247" s="70"/>
      <c r="P247" s="70"/>
      <c r="Q247" s="70"/>
      <c r="R247" s="70"/>
      <c r="S247" s="70"/>
      <c r="T247" s="70"/>
    </row>
    <row r="248" spans="1:20" ht="67.5" x14ac:dyDescent="0.25">
      <c r="A248" s="65"/>
      <c r="B248" s="65"/>
      <c r="C248" s="65"/>
      <c r="D248" s="65"/>
      <c r="E248" s="69"/>
      <c r="F248" s="66" t="s">
        <v>1243</v>
      </c>
      <c r="G248" s="66"/>
      <c r="H248" s="66"/>
      <c r="I248" s="68"/>
      <c r="J248" s="68"/>
      <c r="K248" s="68"/>
      <c r="L248" s="68"/>
      <c r="M248" s="68"/>
      <c r="N248" s="68"/>
      <c r="O248" s="68"/>
      <c r="P248" s="68"/>
      <c r="Q248" s="68"/>
      <c r="R248" s="68"/>
      <c r="S248" s="68"/>
      <c r="T248" s="68"/>
    </row>
    <row r="249" spans="1:20" x14ac:dyDescent="0.25">
      <c r="A249" s="65"/>
      <c r="B249" s="65"/>
      <c r="C249" s="65"/>
      <c r="D249" s="65"/>
      <c r="E249" s="69"/>
      <c r="F249" s="65"/>
      <c r="G249" s="65" t="s">
        <v>377</v>
      </c>
      <c r="H249" s="65"/>
      <c r="I249" s="70"/>
      <c r="J249" s="70"/>
      <c r="K249" s="70"/>
      <c r="L249" s="70"/>
      <c r="M249" s="70"/>
      <c r="N249" s="70"/>
      <c r="O249" s="70"/>
      <c r="P249" s="70"/>
      <c r="Q249" s="70"/>
      <c r="R249" s="70"/>
      <c r="S249" s="70"/>
      <c r="T249" s="70"/>
    </row>
    <row r="250" spans="1:20" ht="90" x14ac:dyDescent="0.25">
      <c r="A250" s="65"/>
      <c r="B250" s="65"/>
      <c r="C250" s="65"/>
      <c r="D250" s="65"/>
      <c r="E250" s="69"/>
      <c r="F250" s="65"/>
      <c r="G250" s="65"/>
      <c r="H250" s="65" t="s">
        <v>1244</v>
      </c>
      <c r="I250" s="70">
        <v>3</v>
      </c>
      <c r="J250" s="70">
        <v>3</v>
      </c>
      <c r="K250" s="70">
        <v>3</v>
      </c>
      <c r="L250" s="70">
        <v>3</v>
      </c>
      <c r="M250" s="70">
        <v>3</v>
      </c>
      <c r="N250" s="70">
        <v>3</v>
      </c>
      <c r="O250" s="70">
        <v>3</v>
      </c>
      <c r="P250" s="70">
        <v>3</v>
      </c>
      <c r="Q250" s="70">
        <v>3</v>
      </c>
      <c r="R250" s="70">
        <v>3</v>
      </c>
      <c r="S250" s="70">
        <v>3</v>
      </c>
      <c r="T250" s="70">
        <v>6</v>
      </c>
    </row>
    <row r="251" spans="1:20" ht="22.5" x14ac:dyDescent="0.25">
      <c r="A251" s="65"/>
      <c r="B251" s="65"/>
      <c r="C251" s="65"/>
      <c r="D251" s="65"/>
      <c r="E251" s="69" t="s">
        <v>1245</v>
      </c>
      <c r="F251" s="65"/>
      <c r="G251" s="65"/>
      <c r="H251" s="65"/>
      <c r="I251" s="70"/>
      <c r="J251" s="70"/>
      <c r="K251" s="70"/>
      <c r="L251" s="70"/>
      <c r="M251" s="70"/>
      <c r="N251" s="70"/>
      <c r="O251" s="70"/>
      <c r="P251" s="70"/>
      <c r="Q251" s="70"/>
      <c r="R251" s="70"/>
      <c r="S251" s="70"/>
      <c r="T251" s="70"/>
    </row>
    <row r="252" spans="1:20" ht="90" x14ac:dyDescent="0.25">
      <c r="A252" s="65"/>
      <c r="B252" s="65"/>
      <c r="C252" s="65"/>
      <c r="D252" s="65"/>
      <c r="E252" s="69"/>
      <c r="F252" s="66" t="s">
        <v>1246</v>
      </c>
      <c r="G252" s="66"/>
      <c r="H252" s="66"/>
      <c r="I252" s="68"/>
      <c r="J252" s="68"/>
      <c r="K252" s="68"/>
      <c r="L252" s="68"/>
      <c r="M252" s="68"/>
      <c r="N252" s="68"/>
      <c r="O252" s="68"/>
      <c r="P252" s="68"/>
      <c r="Q252" s="68"/>
      <c r="R252" s="68"/>
      <c r="S252" s="68"/>
      <c r="T252" s="68"/>
    </row>
    <row r="253" spans="1:20" ht="123.75" x14ac:dyDescent="0.25">
      <c r="A253" s="65"/>
      <c r="B253" s="65"/>
      <c r="C253" s="65"/>
      <c r="D253" s="65"/>
      <c r="E253" s="69"/>
      <c r="F253" s="65"/>
      <c r="G253" s="65" t="s">
        <v>1247</v>
      </c>
      <c r="H253" s="65"/>
      <c r="I253" s="70"/>
      <c r="J253" s="70"/>
      <c r="K253" s="70"/>
      <c r="L253" s="70"/>
      <c r="M253" s="70"/>
      <c r="N253" s="70"/>
      <c r="O253" s="70"/>
      <c r="P253" s="70"/>
      <c r="Q253" s="70"/>
      <c r="R253" s="70"/>
      <c r="S253" s="70"/>
      <c r="T253" s="70"/>
    </row>
    <row r="254" spans="1:20" ht="67.5" x14ac:dyDescent="0.25">
      <c r="A254" s="65"/>
      <c r="B254" s="65"/>
      <c r="C254" s="65"/>
      <c r="D254" s="65"/>
      <c r="E254" s="69"/>
      <c r="F254" s="65"/>
      <c r="G254" s="65"/>
      <c r="H254" s="65" t="s">
        <v>1248</v>
      </c>
      <c r="I254" s="70">
        <v>1</v>
      </c>
      <c r="J254" s="70"/>
      <c r="K254" s="70">
        <v>1</v>
      </c>
      <c r="L254" s="70"/>
      <c r="M254" s="70"/>
      <c r="N254" s="70">
        <v>1</v>
      </c>
      <c r="O254" s="70"/>
      <c r="P254" s="70"/>
      <c r="Q254" s="70">
        <v>1</v>
      </c>
      <c r="R254" s="70"/>
      <c r="S254" s="70"/>
      <c r="T254" s="70">
        <v>1</v>
      </c>
    </row>
    <row r="255" spans="1:20" ht="22.5" x14ac:dyDescent="0.25">
      <c r="A255" s="65"/>
      <c r="B255" s="65"/>
      <c r="C255" s="65"/>
      <c r="D255" s="65"/>
      <c r="E255" s="69" t="s">
        <v>1249</v>
      </c>
      <c r="F255" s="65"/>
      <c r="G255" s="65"/>
      <c r="H255" s="65"/>
      <c r="I255" s="70"/>
      <c r="J255" s="70"/>
      <c r="K255" s="70"/>
      <c r="L255" s="70"/>
      <c r="M255" s="70"/>
      <c r="N255" s="70"/>
      <c r="O255" s="70"/>
      <c r="P255" s="70"/>
      <c r="Q255" s="70"/>
      <c r="R255" s="70"/>
      <c r="S255" s="70"/>
      <c r="T255" s="70"/>
    </row>
    <row r="256" spans="1:20" ht="33.75" x14ac:dyDescent="0.25">
      <c r="A256" s="65"/>
      <c r="B256" s="65"/>
      <c r="C256" s="65"/>
      <c r="D256" s="65"/>
      <c r="E256" s="69"/>
      <c r="F256" s="66" t="s">
        <v>1250</v>
      </c>
      <c r="G256" s="66"/>
      <c r="H256" s="66"/>
      <c r="I256" s="68"/>
      <c r="J256" s="68"/>
      <c r="K256" s="68"/>
      <c r="L256" s="68"/>
      <c r="M256" s="68"/>
      <c r="N256" s="68"/>
      <c r="O256" s="68"/>
      <c r="P256" s="68"/>
      <c r="Q256" s="68"/>
      <c r="R256" s="68"/>
      <c r="S256" s="68"/>
      <c r="T256" s="68"/>
    </row>
    <row r="257" spans="1:20" ht="33.75" x14ac:dyDescent="0.25">
      <c r="A257" s="65"/>
      <c r="B257" s="65"/>
      <c r="C257" s="65"/>
      <c r="D257" s="65"/>
      <c r="E257" s="69"/>
      <c r="F257" s="65"/>
      <c r="G257" s="65" t="s">
        <v>1251</v>
      </c>
      <c r="H257" s="65"/>
      <c r="I257" s="70"/>
      <c r="J257" s="70"/>
      <c r="K257" s="70"/>
      <c r="L257" s="70"/>
      <c r="M257" s="70"/>
      <c r="N257" s="70"/>
      <c r="O257" s="70"/>
      <c r="P257" s="70"/>
      <c r="Q257" s="70"/>
      <c r="R257" s="70"/>
      <c r="S257" s="70"/>
      <c r="T257" s="70"/>
    </row>
    <row r="258" spans="1:20" ht="45" x14ac:dyDescent="0.25">
      <c r="A258" s="65"/>
      <c r="B258" s="65"/>
      <c r="C258" s="65"/>
      <c r="D258" s="65"/>
      <c r="E258" s="69"/>
      <c r="F258" s="65"/>
      <c r="G258" s="65"/>
      <c r="H258" s="65" t="s">
        <v>1252</v>
      </c>
      <c r="I258" s="70"/>
      <c r="J258" s="70"/>
      <c r="K258" s="70">
        <v>0.2</v>
      </c>
      <c r="L258" s="70"/>
      <c r="M258" s="70"/>
      <c r="N258" s="70">
        <v>0.44</v>
      </c>
      <c r="O258" s="70"/>
      <c r="P258" s="70"/>
      <c r="Q258" s="70">
        <v>0.68</v>
      </c>
      <c r="R258" s="70"/>
      <c r="S258" s="70"/>
      <c r="T258" s="70">
        <v>1</v>
      </c>
    </row>
    <row r="259" spans="1:20" ht="45" x14ac:dyDescent="0.25">
      <c r="A259" s="65"/>
      <c r="B259" s="65"/>
      <c r="C259" s="65"/>
      <c r="D259" s="65"/>
      <c r="E259" s="69" t="s">
        <v>1253</v>
      </c>
      <c r="F259" s="65"/>
      <c r="G259" s="65"/>
      <c r="H259" s="65"/>
      <c r="I259" s="70"/>
      <c r="J259" s="70"/>
      <c r="K259" s="70"/>
      <c r="L259" s="70"/>
      <c r="M259" s="70"/>
      <c r="N259" s="70"/>
      <c r="O259" s="70"/>
      <c r="P259" s="70"/>
      <c r="Q259" s="70"/>
      <c r="R259" s="70"/>
      <c r="S259" s="70"/>
      <c r="T259" s="70"/>
    </row>
    <row r="260" spans="1:20" ht="45" x14ac:dyDescent="0.25">
      <c r="A260" s="65"/>
      <c r="B260" s="65"/>
      <c r="C260" s="65"/>
      <c r="D260" s="65"/>
      <c r="E260" s="69"/>
      <c r="F260" s="66" t="s">
        <v>1254</v>
      </c>
      <c r="G260" s="66"/>
      <c r="H260" s="66"/>
      <c r="I260" s="68"/>
      <c r="J260" s="68"/>
      <c r="K260" s="68"/>
      <c r="L260" s="68"/>
      <c r="M260" s="68"/>
      <c r="N260" s="68"/>
      <c r="O260" s="68"/>
      <c r="P260" s="68"/>
      <c r="Q260" s="68"/>
      <c r="R260" s="68"/>
      <c r="S260" s="68"/>
      <c r="T260" s="68"/>
    </row>
    <row r="261" spans="1:20" ht="101.25" x14ac:dyDescent="0.25">
      <c r="A261" s="65"/>
      <c r="B261" s="65"/>
      <c r="C261" s="65"/>
      <c r="D261" s="65"/>
      <c r="E261" s="69"/>
      <c r="F261" s="65"/>
      <c r="G261" s="65" t="s">
        <v>1255</v>
      </c>
      <c r="H261" s="65"/>
      <c r="I261" s="70"/>
      <c r="J261" s="70"/>
      <c r="K261" s="70"/>
      <c r="L261" s="70"/>
      <c r="M261" s="70"/>
      <c r="N261" s="70"/>
      <c r="O261" s="70"/>
      <c r="P261" s="70"/>
      <c r="Q261" s="70"/>
      <c r="R261" s="70"/>
      <c r="S261" s="70"/>
      <c r="T261" s="70"/>
    </row>
    <row r="262" spans="1:20" ht="33.75" x14ac:dyDescent="0.25">
      <c r="A262" s="65"/>
      <c r="B262" s="65"/>
      <c r="C262" s="65"/>
      <c r="D262" s="65"/>
      <c r="E262" s="69"/>
      <c r="F262" s="65"/>
      <c r="G262" s="65"/>
      <c r="H262" s="65" t="s">
        <v>1256</v>
      </c>
      <c r="I262" s="70"/>
      <c r="J262" s="70"/>
      <c r="K262" s="70"/>
      <c r="L262" s="70"/>
      <c r="M262" s="70">
        <v>1</v>
      </c>
      <c r="N262" s="70"/>
      <c r="O262" s="70"/>
      <c r="P262" s="70">
        <v>1</v>
      </c>
      <c r="Q262" s="70"/>
      <c r="R262" s="70"/>
      <c r="S262" s="70">
        <v>1</v>
      </c>
      <c r="T262" s="70"/>
    </row>
    <row r="263" spans="1:20" ht="22.5" x14ac:dyDescent="0.25">
      <c r="A263" s="65"/>
      <c r="B263" s="65"/>
      <c r="C263" s="65"/>
      <c r="D263" s="65"/>
      <c r="E263" s="69" t="s">
        <v>1257</v>
      </c>
      <c r="F263" s="65"/>
      <c r="G263" s="65"/>
      <c r="H263" s="65"/>
      <c r="I263" s="70"/>
      <c r="J263" s="70"/>
      <c r="K263" s="70"/>
      <c r="L263" s="70"/>
      <c r="M263" s="70"/>
      <c r="N263" s="70"/>
      <c r="O263" s="70"/>
      <c r="P263" s="70"/>
      <c r="Q263" s="70"/>
      <c r="R263" s="70"/>
      <c r="S263" s="70"/>
      <c r="T263" s="70"/>
    </row>
    <row r="264" spans="1:20" ht="33.75" x14ac:dyDescent="0.25">
      <c r="A264" s="65"/>
      <c r="B264" s="65"/>
      <c r="C264" s="65"/>
      <c r="D264" s="65"/>
      <c r="E264" s="69"/>
      <c r="F264" s="66" t="s">
        <v>1258</v>
      </c>
      <c r="G264" s="66"/>
      <c r="H264" s="66"/>
      <c r="I264" s="68"/>
      <c r="J264" s="68"/>
      <c r="K264" s="68"/>
      <c r="L264" s="68"/>
      <c r="M264" s="68"/>
      <c r="N264" s="68"/>
      <c r="O264" s="68"/>
      <c r="P264" s="68"/>
      <c r="Q264" s="68"/>
      <c r="R264" s="68"/>
      <c r="S264" s="68"/>
      <c r="T264" s="68"/>
    </row>
    <row r="265" spans="1:20" ht="45" x14ac:dyDescent="0.25">
      <c r="A265" s="65"/>
      <c r="B265" s="65"/>
      <c r="C265" s="65"/>
      <c r="D265" s="65"/>
      <c r="E265" s="69"/>
      <c r="F265" s="65"/>
      <c r="G265" s="65" t="s">
        <v>1259</v>
      </c>
      <c r="H265" s="65"/>
      <c r="I265" s="70"/>
      <c r="J265" s="70"/>
      <c r="K265" s="70"/>
      <c r="L265" s="70"/>
      <c r="M265" s="70"/>
      <c r="N265" s="70"/>
      <c r="O265" s="70"/>
      <c r="P265" s="70"/>
      <c r="Q265" s="70"/>
      <c r="R265" s="70"/>
      <c r="S265" s="70"/>
      <c r="T265" s="70"/>
    </row>
    <row r="266" spans="1:20" ht="45" x14ac:dyDescent="0.25">
      <c r="A266" s="65"/>
      <c r="B266" s="65"/>
      <c r="C266" s="65"/>
      <c r="D266" s="65"/>
      <c r="E266" s="69"/>
      <c r="F266" s="65"/>
      <c r="G266" s="65"/>
      <c r="H266" s="65" t="s">
        <v>1260</v>
      </c>
      <c r="I266" s="70"/>
      <c r="J266" s="70"/>
      <c r="K266" s="70"/>
      <c r="L266" s="70"/>
      <c r="M266" s="70">
        <v>1</v>
      </c>
      <c r="N266" s="70"/>
      <c r="O266" s="70"/>
      <c r="P266" s="70"/>
      <c r="Q266" s="70">
        <v>1</v>
      </c>
      <c r="R266" s="70"/>
      <c r="S266" s="70"/>
      <c r="T266" s="70"/>
    </row>
    <row r="267" spans="1:20" ht="22.5" x14ac:dyDescent="0.25">
      <c r="A267" s="65"/>
      <c r="B267" s="65"/>
      <c r="C267" s="65"/>
      <c r="D267" s="65"/>
      <c r="E267" s="69" t="s">
        <v>1261</v>
      </c>
      <c r="F267" s="65"/>
      <c r="G267" s="65"/>
      <c r="H267" s="65"/>
      <c r="I267" s="70"/>
      <c r="J267" s="70"/>
      <c r="K267" s="70"/>
      <c r="L267" s="70"/>
      <c r="M267" s="70"/>
      <c r="N267" s="70"/>
      <c r="O267" s="70"/>
      <c r="P267" s="70"/>
      <c r="Q267" s="70"/>
      <c r="R267" s="70"/>
      <c r="S267" s="70"/>
      <c r="T267" s="70"/>
    </row>
    <row r="268" spans="1:20" ht="90" x14ac:dyDescent="0.25">
      <c r="A268" s="65"/>
      <c r="B268" s="65"/>
      <c r="C268" s="65"/>
      <c r="D268" s="65"/>
      <c r="E268" s="69"/>
      <c r="F268" s="66" t="s">
        <v>1262</v>
      </c>
      <c r="G268" s="66"/>
      <c r="H268" s="66"/>
      <c r="I268" s="68"/>
      <c r="J268" s="68"/>
      <c r="K268" s="68"/>
      <c r="L268" s="68"/>
      <c r="M268" s="68"/>
      <c r="N268" s="68"/>
      <c r="O268" s="68"/>
      <c r="P268" s="68"/>
      <c r="Q268" s="68"/>
      <c r="R268" s="68"/>
      <c r="S268" s="68"/>
      <c r="T268" s="68"/>
    </row>
    <row r="269" spans="1:20" x14ac:dyDescent="0.25">
      <c r="A269" s="65"/>
      <c r="B269" s="65"/>
      <c r="C269" s="65"/>
      <c r="D269" s="65"/>
      <c r="E269" s="69"/>
      <c r="F269" s="65"/>
      <c r="G269" s="65" t="s">
        <v>377</v>
      </c>
      <c r="H269" s="65"/>
      <c r="I269" s="70"/>
      <c r="J269" s="70"/>
      <c r="K269" s="70"/>
      <c r="L269" s="70"/>
      <c r="M269" s="70"/>
      <c r="N269" s="70"/>
      <c r="O269" s="70"/>
      <c r="P269" s="70"/>
      <c r="Q269" s="70"/>
      <c r="R269" s="70"/>
      <c r="S269" s="70"/>
      <c r="T269" s="70"/>
    </row>
    <row r="270" spans="1:20" ht="45" x14ac:dyDescent="0.25">
      <c r="A270" s="65"/>
      <c r="B270" s="65"/>
      <c r="C270" s="65"/>
      <c r="D270" s="65"/>
      <c r="E270" s="69"/>
      <c r="F270" s="65"/>
      <c r="G270" s="65"/>
      <c r="H270" s="65" t="s">
        <v>1263</v>
      </c>
      <c r="I270" s="70">
        <v>1</v>
      </c>
      <c r="J270" s="70">
        <v>1</v>
      </c>
      <c r="K270" s="70">
        <v>1</v>
      </c>
      <c r="L270" s="70">
        <v>1</v>
      </c>
      <c r="M270" s="70">
        <v>1</v>
      </c>
      <c r="N270" s="70">
        <v>1</v>
      </c>
      <c r="O270" s="70">
        <v>1</v>
      </c>
      <c r="P270" s="70">
        <v>1</v>
      </c>
      <c r="Q270" s="70">
        <v>1</v>
      </c>
      <c r="R270" s="70">
        <v>1</v>
      </c>
      <c r="S270" s="70">
        <v>1</v>
      </c>
      <c r="T270" s="70">
        <v>1</v>
      </c>
    </row>
    <row r="271" spans="1:20" ht="45" x14ac:dyDescent="0.25">
      <c r="A271" s="65"/>
      <c r="B271" s="65"/>
      <c r="C271" s="65"/>
      <c r="D271" s="65"/>
      <c r="E271" s="69"/>
      <c r="F271" s="66" t="s">
        <v>1264</v>
      </c>
      <c r="G271" s="66"/>
      <c r="H271" s="66"/>
      <c r="I271" s="68"/>
      <c r="J271" s="68"/>
      <c r="K271" s="68"/>
      <c r="L271" s="68"/>
      <c r="M271" s="68"/>
      <c r="N271" s="68"/>
      <c r="O271" s="68"/>
      <c r="P271" s="68"/>
      <c r="Q271" s="68"/>
      <c r="R271" s="68"/>
      <c r="S271" s="68"/>
      <c r="T271" s="68"/>
    </row>
    <row r="272" spans="1:20" ht="56.25" x14ac:dyDescent="0.25">
      <c r="A272" s="65"/>
      <c r="B272" s="65"/>
      <c r="C272" s="65"/>
      <c r="D272" s="65"/>
      <c r="E272" s="69"/>
      <c r="F272" s="65"/>
      <c r="G272" s="65" t="s">
        <v>1265</v>
      </c>
      <c r="H272" s="65"/>
      <c r="I272" s="70"/>
      <c r="J272" s="70"/>
      <c r="K272" s="70"/>
      <c r="L272" s="70"/>
      <c r="M272" s="70"/>
      <c r="N272" s="70"/>
      <c r="O272" s="70"/>
      <c r="P272" s="70"/>
      <c r="Q272" s="70"/>
      <c r="R272" s="70"/>
      <c r="S272" s="70"/>
      <c r="T272" s="70"/>
    </row>
    <row r="273" spans="1:20" ht="56.25" x14ac:dyDescent="0.25">
      <c r="A273" s="65"/>
      <c r="B273" s="65"/>
      <c r="C273" s="65"/>
      <c r="D273" s="65"/>
      <c r="E273" s="69"/>
      <c r="F273" s="65"/>
      <c r="G273" s="65"/>
      <c r="H273" s="65" t="s">
        <v>1266</v>
      </c>
      <c r="I273" s="70"/>
      <c r="J273" s="70"/>
      <c r="K273" s="70"/>
      <c r="L273" s="70">
        <v>1</v>
      </c>
      <c r="M273" s="70"/>
      <c r="N273" s="70"/>
      <c r="O273" s="70">
        <v>1</v>
      </c>
      <c r="P273" s="70"/>
      <c r="Q273" s="70"/>
      <c r="R273" s="70">
        <v>1</v>
      </c>
      <c r="S273" s="70"/>
      <c r="T273" s="70">
        <v>1</v>
      </c>
    </row>
    <row r="274" spans="1:20" ht="33.75" x14ac:dyDescent="0.25">
      <c r="A274" s="65"/>
      <c r="B274" s="65"/>
      <c r="C274" s="65"/>
      <c r="D274" s="65"/>
      <c r="E274" s="69" t="s">
        <v>1267</v>
      </c>
      <c r="F274" s="65"/>
      <c r="G274" s="65"/>
      <c r="H274" s="65"/>
      <c r="I274" s="70"/>
      <c r="J274" s="70"/>
      <c r="K274" s="70"/>
      <c r="L274" s="70"/>
      <c r="M274" s="70"/>
      <c r="N274" s="70"/>
      <c r="O274" s="70"/>
      <c r="P274" s="70"/>
      <c r="Q274" s="70"/>
      <c r="R274" s="70"/>
      <c r="S274" s="70"/>
      <c r="T274" s="70"/>
    </row>
    <row r="275" spans="1:20" ht="45" x14ac:dyDescent="0.25">
      <c r="A275" s="65"/>
      <c r="B275" s="65"/>
      <c r="C275" s="65"/>
      <c r="D275" s="65"/>
      <c r="E275" s="69"/>
      <c r="F275" s="66" t="s">
        <v>1268</v>
      </c>
      <c r="G275" s="66"/>
      <c r="H275" s="66"/>
      <c r="I275" s="68"/>
      <c r="J275" s="68"/>
      <c r="K275" s="68"/>
      <c r="L275" s="68"/>
      <c r="M275" s="68"/>
      <c r="N275" s="68"/>
      <c r="O275" s="68"/>
      <c r="P275" s="68"/>
      <c r="Q275" s="68"/>
      <c r="R275" s="68"/>
      <c r="S275" s="68"/>
      <c r="T275" s="68"/>
    </row>
    <row r="276" spans="1:20" ht="33.75" x14ac:dyDescent="0.25">
      <c r="A276" s="65"/>
      <c r="B276" s="65"/>
      <c r="C276" s="65"/>
      <c r="D276" s="65"/>
      <c r="E276" s="69"/>
      <c r="F276" s="65"/>
      <c r="G276" s="65" t="s">
        <v>1251</v>
      </c>
      <c r="H276" s="65"/>
      <c r="I276" s="70"/>
      <c r="J276" s="70"/>
      <c r="K276" s="70"/>
      <c r="L276" s="70"/>
      <c r="M276" s="70"/>
      <c r="N276" s="70"/>
      <c r="O276" s="70"/>
      <c r="P276" s="70"/>
      <c r="Q276" s="70"/>
      <c r="R276" s="70"/>
      <c r="S276" s="70"/>
      <c r="T276" s="70"/>
    </row>
    <row r="277" spans="1:20" ht="56.25" x14ac:dyDescent="0.25">
      <c r="A277" s="65"/>
      <c r="B277" s="65"/>
      <c r="C277" s="65"/>
      <c r="D277" s="65"/>
      <c r="E277" s="69"/>
      <c r="F277" s="65"/>
      <c r="G277" s="65"/>
      <c r="H277" s="65" t="s">
        <v>1269</v>
      </c>
      <c r="I277" s="70">
        <v>0.1</v>
      </c>
      <c r="J277" s="70"/>
      <c r="K277" s="70"/>
      <c r="L277" s="70"/>
      <c r="M277" s="70">
        <v>0.28000000000000003</v>
      </c>
      <c r="N277" s="70"/>
      <c r="O277" s="70"/>
      <c r="P277" s="70">
        <v>0.46</v>
      </c>
      <c r="Q277" s="70"/>
      <c r="R277" s="70"/>
      <c r="S277" s="70">
        <v>0.82</v>
      </c>
      <c r="T277" s="70">
        <v>1</v>
      </c>
    </row>
    <row r="278" spans="1:20" ht="33.75" x14ac:dyDescent="0.25">
      <c r="A278" s="65"/>
      <c r="B278" s="65"/>
      <c r="C278" s="65"/>
      <c r="D278" s="65"/>
      <c r="E278" s="69" t="s">
        <v>1270</v>
      </c>
      <c r="F278" s="65"/>
      <c r="G278" s="65"/>
      <c r="H278" s="65"/>
      <c r="I278" s="70"/>
      <c r="J278" s="70"/>
      <c r="K278" s="70"/>
      <c r="L278" s="70"/>
      <c r="M278" s="70"/>
      <c r="N278" s="70"/>
      <c r="O278" s="70"/>
      <c r="P278" s="70"/>
      <c r="Q278" s="70"/>
      <c r="R278" s="70"/>
      <c r="S278" s="70"/>
      <c r="T278" s="70"/>
    </row>
    <row r="279" spans="1:20" ht="45" x14ac:dyDescent="0.25">
      <c r="A279" s="65"/>
      <c r="B279" s="65"/>
      <c r="C279" s="65"/>
      <c r="D279" s="65"/>
      <c r="E279" s="69"/>
      <c r="F279" s="66" t="s">
        <v>1271</v>
      </c>
      <c r="G279" s="66"/>
      <c r="H279" s="66"/>
      <c r="I279" s="68"/>
      <c r="J279" s="68"/>
      <c r="K279" s="68"/>
      <c r="L279" s="68"/>
      <c r="M279" s="68"/>
      <c r="N279" s="68"/>
      <c r="O279" s="68"/>
      <c r="P279" s="68"/>
      <c r="Q279" s="68"/>
      <c r="R279" s="68"/>
      <c r="S279" s="68"/>
      <c r="T279" s="68"/>
    </row>
    <row r="280" spans="1:20" ht="33.75" x14ac:dyDescent="0.25">
      <c r="A280" s="65"/>
      <c r="B280" s="65"/>
      <c r="C280" s="65"/>
      <c r="D280" s="65"/>
      <c r="E280" s="69"/>
      <c r="F280" s="65"/>
      <c r="G280" s="65" t="s">
        <v>1251</v>
      </c>
      <c r="H280" s="65"/>
      <c r="I280" s="70"/>
      <c r="J280" s="70"/>
      <c r="K280" s="70"/>
      <c r="L280" s="70"/>
      <c r="M280" s="70"/>
      <c r="N280" s="70"/>
      <c r="O280" s="70"/>
      <c r="P280" s="70"/>
      <c r="Q280" s="70"/>
      <c r="R280" s="70"/>
      <c r="S280" s="70"/>
      <c r="T280" s="70"/>
    </row>
    <row r="281" spans="1:20" ht="56.25" x14ac:dyDescent="0.25">
      <c r="A281" s="65"/>
      <c r="B281" s="65"/>
      <c r="C281" s="65"/>
      <c r="D281" s="65"/>
      <c r="E281" s="69"/>
      <c r="F281" s="65"/>
      <c r="G281" s="65"/>
      <c r="H281" s="65" t="s">
        <v>1272</v>
      </c>
      <c r="I281" s="70"/>
      <c r="J281" s="70"/>
      <c r="K281" s="70"/>
      <c r="L281" s="70"/>
      <c r="M281" s="70">
        <v>0.17</v>
      </c>
      <c r="N281" s="70"/>
      <c r="O281" s="70">
        <v>0.5</v>
      </c>
      <c r="P281" s="70"/>
      <c r="Q281" s="70"/>
      <c r="R281" s="70">
        <v>1</v>
      </c>
      <c r="S281" s="70"/>
      <c r="T281" s="70"/>
    </row>
    <row r="282" spans="1:20" ht="33.75" x14ac:dyDescent="0.25">
      <c r="A282" s="65"/>
      <c r="B282" s="65"/>
      <c r="C282" s="65" t="s">
        <v>1273</v>
      </c>
      <c r="D282" s="65"/>
      <c r="E282" s="69"/>
      <c r="F282" s="65"/>
      <c r="G282" s="65"/>
      <c r="H282" s="65"/>
      <c r="I282" s="70"/>
      <c r="J282" s="70"/>
      <c r="K282" s="70"/>
      <c r="L282" s="70"/>
      <c r="M282" s="70"/>
      <c r="N282" s="70"/>
      <c r="O282" s="70"/>
      <c r="P282" s="70"/>
      <c r="Q282" s="70"/>
      <c r="R282" s="70"/>
      <c r="S282" s="70"/>
      <c r="T282" s="70"/>
    </row>
    <row r="283" spans="1:20" ht="22.5" x14ac:dyDescent="0.25">
      <c r="A283" s="65"/>
      <c r="B283" s="65"/>
      <c r="C283" s="65"/>
      <c r="D283" s="66" t="s">
        <v>1274</v>
      </c>
      <c r="E283" s="67"/>
      <c r="F283" s="66"/>
      <c r="G283" s="66"/>
      <c r="H283" s="66"/>
      <c r="I283" s="68"/>
      <c r="J283" s="68"/>
      <c r="K283" s="68"/>
      <c r="L283" s="68"/>
      <c r="M283" s="68"/>
      <c r="N283" s="68"/>
      <c r="O283" s="68"/>
      <c r="P283" s="68"/>
      <c r="Q283" s="68"/>
      <c r="R283" s="68"/>
      <c r="S283" s="68"/>
      <c r="T283" s="68"/>
    </row>
    <row r="284" spans="1:20" ht="22.5" x14ac:dyDescent="0.25">
      <c r="A284" s="65"/>
      <c r="B284" s="65"/>
      <c r="C284" s="65"/>
      <c r="D284" s="65"/>
      <c r="E284" s="69" t="s">
        <v>1275</v>
      </c>
      <c r="F284" s="65"/>
      <c r="G284" s="65"/>
      <c r="H284" s="65"/>
      <c r="I284" s="70"/>
      <c r="J284" s="70"/>
      <c r="K284" s="70"/>
      <c r="L284" s="70"/>
      <c r="M284" s="70"/>
      <c r="N284" s="70"/>
      <c r="O284" s="70"/>
      <c r="P284" s="70"/>
      <c r="Q284" s="70"/>
      <c r="R284" s="70"/>
      <c r="S284" s="70"/>
      <c r="T284" s="70"/>
    </row>
    <row r="285" spans="1:20" ht="33.75" x14ac:dyDescent="0.25">
      <c r="A285" s="65"/>
      <c r="B285" s="65"/>
      <c r="C285" s="65"/>
      <c r="D285" s="65"/>
      <c r="E285" s="69"/>
      <c r="F285" s="66" t="s">
        <v>1276</v>
      </c>
      <c r="G285" s="66"/>
      <c r="H285" s="66"/>
      <c r="I285" s="68"/>
      <c r="J285" s="68"/>
      <c r="K285" s="68"/>
      <c r="L285" s="68"/>
      <c r="M285" s="68"/>
      <c r="N285" s="68"/>
      <c r="O285" s="68"/>
      <c r="P285" s="68"/>
      <c r="Q285" s="68"/>
      <c r="R285" s="68"/>
      <c r="S285" s="68"/>
      <c r="T285" s="68"/>
    </row>
    <row r="286" spans="1:20" ht="56.25" x14ac:dyDescent="0.25">
      <c r="A286" s="65"/>
      <c r="B286" s="65"/>
      <c r="C286" s="65"/>
      <c r="D286" s="65"/>
      <c r="E286" s="69"/>
      <c r="F286" s="65"/>
      <c r="G286" s="65" t="s">
        <v>1277</v>
      </c>
      <c r="H286" s="65"/>
      <c r="I286" s="70"/>
      <c r="J286" s="70"/>
      <c r="K286" s="70"/>
      <c r="L286" s="70"/>
      <c r="M286" s="70"/>
      <c r="N286" s="70"/>
      <c r="O286" s="70"/>
      <c r="P286" s="70"/>
      <c r="Q286" s="70"/>
      <c r="R286" s="70"/>
      <c r="S286" s="70"/>
      <c r="T286" s="70"/>
    </row>
    <row r="287" spans="1:20" x14ac:dyDescent="0.25">
      <c r="A287" s="65"/>
      <c r="B287" s="65"/>
      <c r="C287" s="65"/>
      <c r="D287" s="65"/>
      <c r="E287" s="69"/>
      <c r="F287" s="65"/>
      <c r="G287" s="65"/>
      <c r="H287" s="65" t="s">
        <v>1278</v>
      </c>
      <c r="I287" s="70">
        <v>1</v>
      </c>
      <c r="J287" s="70">
        <v>1</v>
      </c>
      <c r="K287" s="70">
        <v>1</v>
      </c>
      <c r="L287" s="70">
        <v>1</v>
      </c>
      <c r="M287" s="70">
        <v>1</v>
      </c>
      <c r="N287" s="70">
        <v>1</v>
      </c>
      <c r="O287" s="70">
        <v>1</v>
      </c>
      <c r="P287" s="70">
        <v>1</v>
      </c>
      <c r="Q287" s="70">
        <v>1</v>
      </c>
      <c r="R287" s="70">
        <v>1</v>
      </c>
      <c r="S287" s="70">
        <v>1</v>
      </c>
      <c r="T287" s="70">
        <v>1</v>
      </c>
    </row>
    <row r="288" spans="1:20" ht="56.25" x14ac:dyDescent="0.25">
      <c r="A288" s="65"/>
      <c r="B288" s="65"/>
      <c r="C288" s="65"/>
      <c r="D288" s="65"/>
      <c r="E288" s="69" t="s">
        <v>1279</v>
      </c>
      <c r="F288" s="65"/>
      <c r="G288" s="65"/>
      <c r="H288" s="65"/>
      <c r="I288" s="70"/>
      <c r="J288" s="70"/>
      <c r="K288" s="70"/>
      <c r="L288" s="70"/>
      <c r="M288" s="70"/>
      <c r="N288" s="70"/>
      <c r="O288" s="70"/>
      <c r="P288" s="70"/>
      <c r="Q288" s="70"/>
      <c r="R288" s="70"/>
      <c r="S288" s="70"/>
      <c r="T288" s="70"/>
    </row>
    <row r="289" spans="1:20" ht="78.75" x14ac:dyDescent="0.25">
      <c r="A289" s="65"/>
      <c r="B289" s="65"/>
      <c r="C289" s="65"/>
      <c r="D289" s="65"/>
      <c r="E289" s="69"/>
      <c r="F289" s="66" t="s">
        <v>1280</v>
      </c>
      <c r="G289" s="66"/>
      <c r="H289" s="66"/>
      <c r="I289" s="68"/>
      <c r="J289" s="68"/>
      <c r="K289" s="68"/>
      <c r="L289" s="68"/>
      <c r="M289" s="68"/>
      <c r="N289" s="68"/>
      <c r="O289" s="68"/>
      <c r="P289" s="68"/>
      <c r="Q289" s="68"/>
      <c r="R289" s="68"/>
      <c r="S289" s="68"/>
      <c r="T289" s="68"/>
    </row>
    <row r="290" spans="1:20" ht="33.75" x14ac:dyDescent="0.25">
      <c r="A290" s="65"/>
      <c r="B290" s="65"/>
      <c r="C290" s="65"/>
      <c r="D290" s="65"/>
      <c r="E290" s="69"/>
      <c r="F290" s="65"/>
      <c r="G290" s="65" t="s">
        <v>1281</v>
      </c>
      <c r="H290" s="65"/>
      <c r="I290" s="70"/>
      <c r="J290" s="70"/>
      <c r="K290" s="70"/>
      <c r="L290" s="70"/>
      <c r="M290" s="70"/>
      <c r="N290" s="70"/>
      <c r="O290" s="70"/>
      <c r="P290" s="70"/>
      <c r="Q290" s="70"/>
      <c r="R290" s="70"/>
      <c r="S290" s="70"/>
      <c r="T290" s="70"/>
    </row>
    <row r="291" spans="1:20" ht="33.75" x14ac:dyDescent="0.25">
      <c r="A291" s="65"/>
      <c r="B291" s="65"/>
      <c r="C291" s="65"/>
      <c r="D291" s="65"/>
      <c r="E291" s="69"/>
      <c r="F291" s="65"/>
      <c r="G291" s="65"/>
      <c r="H291" s="65" t="s">
        <v>1282</v>
      </c>
      <c r="I291" s="70"/>
      <c r="J291" s="70"/>
      <c r="K291" s="70"/>
      <c r="L291" s="70">
        <v>0.21</v>
      </c>
      <c r="M291" s="70"/>
      <c r="N291" s="70">
        <v>0.43</v>
      </c>
      <c r="O291" s="70"/>
      <c r="P291" s="70">
        <v>0.64</v>
      </c>
      <c r="Q291" s="70"/>
      <c r="R291" s="70">
        <v>0.86</v>
      </c>
      <c r="S291" s="70"/>
      <c r="T291" s="70">
        <v>1</v>
      </c>
    </row>
    <row r="292" spans="1:20" ht="33.75" x14ac:dyDescent="0.25">
      <c r="A292" s="65"/>
      <c r="B292" s="65"/>
      <c r="C292" s="65"/>
      <c r="D292" s="65"/>
      <c r="E292" s="69" t="s">
        <v>1283</v>
      </c>
      <c r="F292" s="65"/>
      <c r="G292" s="65"/>
      <c r="H292" s="65"/>
      <c r="I292" s="70"/>
      <c r="J292" s="70"/>
      <c r="K292" s="70"/>
      <c r="L292" s="70"/>
      <c r="M292" s="70"/>
      <c r="N292" s="70"/>
      <c r="O292" s="70"/>
      <c r="P292" s="70"/>
      <c r="Q292" s="70"/>
      <c r="R292" s="70"/>
      <c r="S292" s="70"/>
      <c r="T292" s="70"/>
    </row>
    <row r="293" spans="1:20" ht="33.75" x14ac:dyDescent="0.25">
      <c r="A293" s="65"/>
      <c r="B293" s="65"/>
      <c r="C293" s="65"/>
      <c r="D293" s="65"/>
      <c r="E293" s="69"/>
      <c r="F293" s="66" t="s">
        <v>1284</v>
      </c>
      <c r="G293" s="66"/>
      <c r="H293" s="66"/>
      <c r="I293" s="68"/>
      <c r="J293" s="68"/>
      <c r="K293" s="68"/>
      <c r="L293" s="68"/>
      <c r="M293" s="68"/>
      <c r="N293" s="68"/>
      <c r="O293" s="68"/>
      <c r="P293" s="68"/>
      <c r="Q293" s="68"/>
      <c r="R293" s="68"/>
      <c r="S293" s="68"/>
      <c r="T293" s="68"/>
    </row>
    <row r="294" spans="1:20" ht="78.75" x14ac:dyDescent="0.25">
      <c r="A294" s="65"/>
      <c r="B294" s="65"/>
      <c r="C294" s="65"/>
      <c r="D294" s="65"/>
      <c r="E294" s="69"/>
      <c r="F294" s="65"/>
      <c r="G294" s="65" t="s">
        <v>1285</v>
      </c>
      <c r="H294" s="65"/>
      <c r="I294" s="70"/>
      <c r="J294" s="70"/>
      <c r="K294" s="70"/>
      <c r="L294" s="70"/>
      <c r="M294" s="70"/>
      <c r="N294" s="70"/>
      <c r="O294" s="70"/>
      <c r="P294" s="70"/>
      <c r="Q294" s="70"/>
      <c r="R294" s="70"/>
      <c r="S294" s="70"/>
      <c r="T294" s="70"/>
    </row>
    <row r="295" spans="1:20" ht="33.75" x14ac:dyDescent="0.25">
      <c r="A295" s="65"/>
      <c r="B295" s="65"/>
      <c r="C295" s="65"/>
      <c r="D295" s="65"/>
      <c r="E295" s="69"/>
      <c r="F295" s="65"/>
      <c r="G295" s="65"/>
      <c r="H295" s="65" t="s">
        <v>1286</v>
      </c>
      <c r="I295" s="70">
        <v>1</v>
      </c>
      <c r="J295" s="70">
        <v>1</v>
      </c>
      <c r="K295" s="70">
        <v>1</v>
      </c>
      <c r="L295" s="70">
        <v>1</v>
      </c>
      <c r="M295" s="70">
        <v>1</v>
      </c>
      <c r="N295" s="70">
        <v>1</v>
      </c>
      <c r="O295" s="70">
        <v>1</v>
      </c>
      <c r="P295" s="70">
        <v>1</v>
      </c>
      <c r="Q295" s="70">
        <v>1</v>
      </c>
      <c r="R295" s="70">
        <v>1</v>
      </c>
      <c r="S295" s="70">
        <v>1</v>
      </c>
      <c r="T295" s="70">
        <v>1</v>
      </c>
    </row>
    <row r="296" spans="1:20" ht="22.5" x14ac:dyDescent="0.25">
      <c r="A296" s="65"/>
      <c r="B296" s="65"/>
      <c r="C296" s="65"/>
      <c r="D296" s="65"/>
      <c r="E296" s="69" t="s">
        <v>1287</v>
      </c>
      <c r="F296" s="65"/>
      <c r="G296" s="65"/>
      <c r="H296" s="65"/>
      <c r="I296" s="70"/>
      <c r="J296" s="70"/>
      <c r="K296" s="70"/>
      <c r="L296" s="70"/>
      <c r="M296" s="70"/>
      <c r="N296" s="70"/>
      <c r="O296" s="70"/>
      <c r="P296" s="70"/>
      <c r="Q296" s="70"/>
      <c r="R296" s="70"/>
      <c r="S296" s="70"/>
      <c r="T296" s="70"/>
    </row>
    <row r="297" spans="1:20" ht="33.75" x14ac:dyDescent="0.25">
      <c r="A297" s="65"/>
      <c r="B297" s="65"/>
      <c r="C297" s="65"/>
      <c r="D297" s="65"/>
      <c r="E297" s="69"/>
      <c r="F297" s="66" t="s">
        <v>1288</v>
      </c>
      <c r="G297" s="66"/>
      <c r="H297" s="66"/>
      <c r="I297" s="68"/>
      <c r="J297" s="68"/>
      <c r="K297" s="68"/>
      <c r="L297" s="68"/>
      <c r="M297" s="68"/>
      <c r="N297" s="68"/>
      <c r="O297" s="68"/>
      <c r="P297" s="68"/>
      <c r="Q297" s="68"/>
      <c r="R297" s="68"/>
      <c r="S297" s="68"/>
      <c r="T297" s="68"/>
    </row>
    <row r="298" spans="1:20" ht="33.75" x14ac:dyDescent="0.25">
      <c r="A298" s="65"/>
      <c r="B298" s="65"/>
      <c r="C298" s="65"/>
      <c r="D298" s="65"/>
      <c r="E298" s="69"/>
      <c r="F298" s="65"/>
      <c r="G298" s="65" t="s">
        <v>1289</v>
      </c>
      <c r="H298" s="65"/>
      <c r="I298" s="70"/>
      <c r="J298" s="70"/>
      <c r="K298" s="70"/>
      <c r="L298" s="70"/>
      <c r="M298" s="70"/>
      <c r="N298" s="70"/>
      <c r="O298" s="70"/>
      <c r="P298" s="70"/>
      <c r="Q298" s="70"/>
      <c r="R298" s="70"/>
      <c r="S298" s="70"/>
      <c r="T298" s="70"/>
    </row>
    <row r="299" spans="1:20" ht="45" x14ac:dyDescent="0.25">
      <c r="A299" s="65"/>
      <c r="B299" s="65"/>
      <c r="C299" s="65"/>
      <c r="D299" s="65"/>
      <c r="E299" s="69"/>
      <c r="F299" s="65"/>
      <c r="G299" s="65"/>
      <c r="H299" s="65" t="s">
        <v>1290</v>
      </c>
      <c r="I299" s="70"/>
      <c r="J299" s="70"/>
      <c r="K299" s="70"/>
      <c r="L299" s="70"/>
      <c r="M299" s="70"/>
      <c r="N299" s="70"/>
      <c r="O299" s="70"/>
      <c r="P299" s="70"/>
      <c r="Q299" s="70"/>
      <c r="R299" s="70"/>
      <c r="S299" s="70">
        <v>1</v>
      </c>
      <c r="T299" s="70"/>
    </row>
    <row r="300" spans="1:20" ht="22.5" x14ac:dyDescent="0.25">
      <c r="A300" s="65"/>
      <c r="B300" s="65"/>
      <c r="C300" s="65"/>
      <c r="D300" s="65"/>
      <c r="E300" s="69"/>
      <c r="F300" s="65"/>
      <c r="G300" s="65"/>
      <c r="H300" s="65" t="s">
        <v>1291</v>
      </c>
      <c r="I300" s="70"/>
      <c r="J300" s="70"/>
      <c r="K300" s="70"/>
      <c r="L300" s="70"/>
      <c r="M300" s="70"/>
      <c r="N300" s="70"/>
      <c r="O300" s="70"/>
      <c r="P300" s="70"/>
      <c r="Q300" s="70">
        <v>0.9</v>
      </c>
      <c r="R300" s="70"/>
      <c r="S300" s="70"/>
      <c r="T300" s="70"/>
    </row>
    <row r="301" spans="1:20" ht="33.75" x14ac:dyDescent="0.25">
      <c r="A301" s="65"/>
      <c r="B301" s="65"/>
      <c r="C301" s="65"/>
      <c r="D301" s="65"/>
      <c r="E301" s="69" t="s">
        <v>1292</v>
      </c>
      <c r="F301" s="65"/>
      <c r="G301" s="65"/>
      <c r="H301" s="65"/>
      <c r="I301" s="70"/>
      <c r="J301" s="70"/>
      <c r="K301" s="70"/>
      <c r="L301" s="70"/>
      <c r="M301" s="70"/>
      <c r="N301" s="70"/>
      <c r="O301" s="70"/>
      <c r="P301" s="70"/>
      <c r="Q301" s="70"/>
      <c r="R301" s="70"/>
      <c r="S301" s="70"/>
      <c r="T301" s="70"/>
    </row>
    <row r="302" spans="1:20" ht="45" x14ac:dyDescent="0.25">
      <c r="A302" s="65"/>
      <c r="B302" s="65"/>
      <c r="C302" s="65"/>
      <c r="D302" s="65"/>
      <c r="E302" s="69"/>
      <c r="F302" s="66" t="s">
        <v>1293</v>
      </c>
      <c r="G302" s="66"/>
      <c r="H302" s="66"/>
      <c r="I302" s="68"/>
      <c r="J302" s="68"/>
      <c r="K302" s="68"/>
      <c r="L302" s="68"/>
      <c r="M302" s="68"/>
      <c r="N302" s="68"/>
      <c r="O302" s="68"/>
      <c r="P302" s="68"/>
      <c r="Q302" s="68"/>
      <c r="R302" s="68"/>
      <c r="S302" s="68"/>
      <c r="T302" s="68"/>
    </row>
    <row r="303" spans="1:20" ht="56.25" x14ac:dyDescent="0.25">
      <c r="A303" s="65"/>
      <c r="B303" s="65"/>
      <c r="C303" s="65"/>
      <c r="D303" s="65"/>
      <c r="E303" s="69"/>
      <c r="F303" s="65"/>
      <c r="G303" s="65" t="s">
        <v>1294</v>
      </c>
      <c r="H303" s="65"/>
      <c r="I303" s="70"/>
      <c r="J303" s="70"/>
      <c r="K303" s="70"/>
      <c r="L303" s="70"/>
      <c r="M303" s="70"/>
      <c r="N303" s="70"/>
      <c r="O303" s="70"/>
      <c r="P303" s="70"/>
      <c r="Q303" s="70"/>
      <c r="R303" s="70"/>
      <c r="S303" s="70"/>
      <c r="T303" s="70"/>
    </row>
    <row r="304" spans="1:20" ht="22.5" x14ac:dyDescent="0.25">
      <c r="A304" s="65"/>
      <c r="B304" s="65"/>
      <c r="C304" s="65"/>
      <c r="D304" s="65"/>
      <c r="E304" s="69"/>
      <c r="F304" s="65"/>
      <c r="G304" s="65"/>
      <c r="H304" s="65" t="s">
        <v>1295</v>
      </c>
      <c r="I304" s="70">
        <v>1</v>
      </c>
      <c r="J304" s="70">
        <v>1</v>
      </c>
      <c r="K304" s="70">
        <v>1</v>
      </c>
      <c r="L304" s="70">
        <v>1</v>
      </c>
      <c r="M304" s="70">
        <v>1</v>
      </c>
      <c r="N304" s="70">
        <v>1</v>
      </c>
      <c r="O304" s="70">
        <v>1</v>
      </c>
      <c r="P304" s="70">
        <v>1</v>
      </c>
      <c r="Q304" s="70">
        <v>1</v>
      </c>
      <c r="R304" s="70">
        <v>1</v>
      </c>
      <c r="S304" s="70">
        <v>1</v>
      </c>
      <c r="T304" s="70">
        <v>1</v>
      </c>
    </row>
    <row r="305" spans="1:20" ht="45" x14ac:dyDescent="0.25">
      <c r="A305" s="65"/>
      <c r="B305" s="65"/>
      <c r="C305" s="65"/>
      <c r="D305" s="65"/>
      <c r="E305" s="69" t="s">
        <v>1296</v>
      </c>
      <c r="F305" s="65"/>
      <c r="G305" s="65"/>
      <c r="H305" s="65"/>
      <c r="I305" s="70"/>
      <c r="J305" s="70"/>
      <c r="K305" s="70"/>
      <c r="L305" s="70"/>
      <c r="M305" s="70"/>
      <c r="N305" s="70"/>
      <c r="O305" s="70"/>
      <c r="P305" s="70"/>
      <c r="Q305" s="70"/>
      <c r="R305" s="70"/>
      <c r="S305" s="70"/>
      <c r="T305" s="70"/>
    </row>
    <row r="306" spans="1:20" ht="33.75" x14ac:dyDescent="0.25">
      <c r="A306" s="65"/>
      <c r="B306" s="65"/>
      <c r="C306" s="65"/>
      <c r="D306" s="65"/>
      <c r="E306" s="69"/>
      <c r="F306" s="66" t="s">
        <v>1297</v>
      </c>
      <c r="G306" s="66"/>
      <c r="H306" s="66"/>
      <c r="I306" s="68"/>
      <c r="J306" s="68"/>
      <c r="K306" s="68"/>
      <c r="L306" s="68"/>
      <c r="M306" s="68"/>
      <c r="N306" s="68"/>
      <c r="O306" s="68"/>
      <c r="P306" s="68"/>
      <c r="Q306" s="68"/>
      <c r="R306" s="68"/>
      <c r="S306" s="68"/>
      <c r="T306" s="68"/>
    </row>
    <row r="307" spans="1:20" ht="33.75" x14ac:dyDescent="0.25">
      <c r="A307" s="65"/>
      <c r="B307" s="65"/>
      <c r="C307" s="65"/>
      <c r="D307" s="65"/>
      <c r="E307" s="69"/>
      <c r="F307" s="65"/>
      <c r="G307" s="65" t="s">
        <v>1298</v>
      </c>
      <c r="H307" s="65"/>
      <c r="I307" s="70"/>
      <c r="J307" s="70"/>
      <c r="K307" s="70"/>
      <c r="L307" s="70"/>
      <c r="M307" s="70"/>
      <c r="N307" s="70"/>
      <c r="O307" s="70"/>
      <c r="P307" s="70"/>
      <c r="Q307" s="70"/>
      <c r="R307" s="70"/>
      <c r="S307" s="70"/>
      <c r="T307" s="70"/>
    </row>
    <row r="308" spans="1:20" ht="22.5" x14ac:dyDescent="0.25">
      <c r="A308" s="65"/>
      <c r="B308" s="65"/>
      <c r="C308" s="65"/>
      <c r="D308" s="65"/>
      <c r="E308" s="69"/>
      <c r="F308" s="65"/>
      <c r="G308" s="65"/>
      <c r="H308" s="65" t="s">
        <v>1299</v>
      </c>
      <c r="I308" s="70"/>
      <c r="J308" s="70"/>
      <c r="K308" s="70"/>
      <c r="L308" s="70"/>
      <c r="M308" s="70"/>
      <c r="N308" s="70">
        <v>1</v>
      </c>
      <c r="O308" s="70"/>
      <c r="P308" s="70"/>
      <c r="Q308" s="70"/>
      <c r="R308" s="70"/>
      <c r="S308" s="70"/>
      <c r="T308" s="70"/>
    </row>
    <row r="309" spans="1:20" ht="33.75" x14ac:dyDescent="0.25">
      <c r="A309" s="65"/>
      <c r="B309" s="65"/>
      <c r="C309" s="65"/>
      <c r="D309" s="65"/>
      <c r="E309" s="69" t="s">
        <v>1300</v>
      </c>
      <c r="F309" s="65"/>
      <c r="G309" s="65"/>
      <c r="H309" s="65"/>
      <c r="I309" s="70"/>
      <c r="J309" s="70"/>
      <c r="K309" s="70"/>
      <c r="L309" s="70"/>
      <c r="M309" s="70"/>
      <c r="N309" s="70"/>
      <c r="O309" s="70"/>
      <c r="P309" s="70"/>
      <c r="Q309" s="70"/>
      <c r="R309" s="70"/>
      <c r="S309" s="70"/>
      <c r="T309" s="70"/>
    </row>
    <row r="310" spans="1:20" ht="33.75" x14ac:dyDescent="0.25">
      <c r="A310" s="65"/>
      <c r="B310" s="65"/>
      <c r="C310" s="65"/>
      <c r="D310" s="65"/>
      <c r="E310" s="69"/>
      <c r="F310" s="66" t="s">
        <v>1301</v>
      </c>
      <c r="G310" s="66"/>
      <c r="H310" s="66"/>
      <c r="I310" s="68"/>
      <c r="J310" s="68"/>
      <c r="K310" s="68"/>
      <c r="L310" s="68"/>
      <c r="M310" s="68"/>
      <c r="N310" s="68"/>
      <c r="O310" s="68"/>
      <c r="P310" s="68"/>
      <c r="Q310" s="68"/>
      <c r="R310" s="68"/>
      <c r="S310" s="68"/>
      <c r="T310" s="68"/>
    </row>
    <row r="311" spans="1:20" x14ac:dyDescent="0.25">
      <c r="A311" s="65"/>
      <c r="B311" s="65"/>
      <c r="C311" s="65"/>
      <c r="D311" s="65"/>
      <c r="E311" s="69"/>
      <c r="F311" s="65"/>
      <c r="G311" s="65" t="s">
        <v>377</v>
      </c>
      <c r="H311" s="65"/>
      <c r="I311" s="70"/>
      <c r="J311" s="70"/>
      <c r="K311" s="70"/>
      <c r="L311" s="70"/>
      <c r="M311" s="70"/>
      <c r="N311" s="70"/>
      <c r="O311" s="70"/>
      <c r="P311" s="70"/>
      <c r="Q311" s="70"/>
      <c r="R311" s="70"/>
      <c r="S311" s="70"/>
      <c r="T311" s="70"/>
    </row>
    <row r="312" spans="1:20" ht="33.75" x14ac:dyDescent="0.25">
      <c r="A312" s="65"/>
      <c r="B312" s="65"/>
      <c r="C312" s="65"/>
      <c r="D312" s="65"/>
      <c r="E312" s="69"/>
      <c r="F312" s="65"/>
      <c r="G312" s="65"/>
      <c r="H312" s="65" t="s">
        <v>1302</v>
      </c>
      <c r="I312" s="70">
        <v>1</v>
      </c>
      <c r="J312" s="70">
        <v>1</v>
      </c>
      <c r="K312" s="70"/>
      <c r="L312" s="70">
        <v>2</v>
      </c>
      <c r="M312" s="70">
        <v>1</v>
      </c>
      <c r="N312" s="70">
        <v>1</v>
      </c>
      <c r="O312" s="70">
        <v>1</v>
      </c>
      <c r="P312" s="70">
        <v>1</v>
      </c>
      <c r="Q312" s="70">
        <v>1</v>
      </c>
      <c r="R312" s="70">
        <v>1</v>
      </c>
      <c r="S312" s="70">
        <v>1</v>
      </c>
      <c r="T312" s="70">
        <v>1</v>
      </c>
    </row>
    <row r="313" spans="1:20" ht="45" x14ac:dyDescent="0.25">
      <c r="A313" s="65"/>
      <c r="B313" s="65"/>
      <c r="C313" s="65"/>
      <c r="D313" s="65"/>
      <c r="E313" s="69" t="s">
        <v>1303</v>
      </c>
      <c r="F313" s="65"/>
      <c r="G313" s="65"/>
      <c r="H313" s="65"/>
      <c r="I313" s="70"/>
      <c r="J313" s="70"/>
      <c r="K313" s="70"/>
      <c r="L313" s="70"/>
      <c r="M313" s="70"/>
      <c r="N313" s="70"/>
      <c r="O313" s="70"/>
      <c r="P313" s="70"/>
      <c r="Q313" s="70"/>
      <c r="R313" s="70"/>
      <c r="S313" s="70"/>
      <c r="T313" s="70"/>
    </row>
    <row r="314" spans="1:20" ht="45" x14ac:dyDescent="0.25">
      <c r="A314" s="65"/>
      <c r="B314" s="65"/>
      <c r="C314" s="65"/>
      <c r="D314" s="65"/>
      <c r="E314" s="69"/>
      <c r="F314" s="66" t="s">
        <v>1304</v>
      </c>
      <c r="G314" s="66"/>
      <c r="H314" s="66"/>
      <c r="I314" s="68"/>
      <c r="J314" s="68"/>
      <c r="K314" s="68"/>
      <c r="L314" s="68"/>
      <c r="M314" s="68"/>
      <c r="N314" s="68"/>
      <c r="O314" s="68"/>
      <c r="P314" s="68"/>
      <c r="Q314" s="68"/>
      <c r="R314" s="68"/>
      <c r="S314" s="68"/>
      <c r="T314" s="68"/>
    </row>
    <row r="315" spans="1:20" x14ac:dyDescent="0.25">
      <c r="A315" s="65"/>
      <c r="B315" s="65"/>
      <c r="C315" s="65"/>
      <c r="D315" s="65"/>
      <c r="E315" s="69"/>
      <c r="F315" s="65"/>
      <c r="G315" s="65" t="s">
        <v>377</v>
      </c>
      <c r="H315" s="65"/>
      <c r="I315" s="70"/>
      <c r="J315" s="70"/>
      <c r="K315" s="70"/>
      <c r="L315" s="70"/>
      <c r="M315" s="70"/>
      <c r="N315" s="70"/>
      <c r="O315" s="70"/>
      <c r="P315" s="70"/>
      <c r="Q315" s="70"/>
      <c r="R315" s="70"/>
      <c r="S315" s="70"/>
      <c r="T315" s="70"/>
    </row>
    <row r="316" spans="1:20" ht="78.75" x14ac:dyDescent="0.25">
      <c r="A316" s="65"/>
      <c r="B316" s="65"/>
      <c r="C316" s="65"/>
      <c r="D316" s="65"/>
      <c r="E316" s="69"/>
      <c r="F316" s="65"/>
      <c r="G316" s="65"/>
      <c r="H316" s="65" t="s">
        <v>1305</v>
      </c>
      <c r="I316" s="70"/>
      <c r="J316" s="70"/>
      <c r="K316" s="70"/>
      <c r="L316" s="70"/>
      <c r="M316" s="70"/>
      <c r="N316" s="70"/>
      <c r="O316" s="70">
        <v>1</v>
      </c>
      <c r="P316" s="70"/>
      <c r="Q316" s="70"/>
      <c r="R316" s="70">
        <v>1</v>
      </c>
      <c r="S316" s="70"/>
      <c r="T316" s="70"/>
    </row>
    <row r="317" spans="1:20" ht="33.75" x14ac:dyDescent="0.25">
      <c r="A317" s="65"/>
      <c r="B317" s="65"/>
      <c r="C317" s="65"/>
      <c r="D317" s="65"/>
      <c r="E317" s="69" t="s">
        <v>1306</v>
      </c>
      <c r="F317" s="65"/>
      <c r="G317" s="65"/>
      <c r="H317" s="65"/>
      <c r="I317" s="70"/>
      <c r="J317" s="70"/>
      <c r="K317" s="70"/>
      <c r="L317" s="70"/>
      <c r="M317" s="70"/>
      <c r="N317" s="70"/>
      <c r="O317" s="70"/>
      <c r="P317" s="70"/>
      <c r="Q317" s="70"/>
      <c r="R317" s="70"/>
      <c r="S317" s="70"/>
      <c r="T317" s="70"/>
    </row>
    <row r="318" spans="1:20" ht="45" x14ac:dyDescent="0.25">
      <c r="A318" s="65"/>
      <c r="B318" s="65"/>
      <c r="C318" s="65"/>
      <c r="D318" s="65"/>
      <c r="E318" s="69"/>
      <c r="F318" s="66" t="s">
        <v>1307</v>
      </c>
      <c r="G318" s="66"/>
      <c r="H318" s="66"/>
      <c r="I318" s="68"/>
      <c r="J318" s="68"/>
      <c r="K318" s="68"/>
      <c r="L318" s="68"/>
      <c r="M318" s="68"/>
      <c r="N318" s="68"/>
      <c r="O318" s="68"/>
      <c r="P318" s="68"/>
      <c r="Q318" s="68"/>
      <c r="R318" s="68"/>
      <c r="S318" s="68"/>
      <c r="T318" s="68"/>
    </row>
    <row r="319" spans="1:20" x14ac:dyDescent="0.25">
      <c r="A319" s="65"/>
      <c r="B319" s="65"/>
      <c r="C319" s="65"/>
      <c r="D319" s="65"/>
      <c r="E319" s="69"/>
      <c r="F319" s="65"/>
      <c r="G319" s="65" t="s">
        <v>377</v>
      </c>
      <c r="H319" s="65"/>
      <c r="I319" s="70"/>
      <c r="J319" s="70"/>
      <c r="K319" s="70"/>
      <c r="L319" s="70"/>
      <c r="M319" s="70"/>
      <c r="N319" s="70"/>
      <c r="O319" s="70"/>
      <c r="P319" s="70"/>
      <c r="Q319" s="70"/>
      <c r="R319" s="70"/>
      <c r="S319" s="70"/>
      <c r="T319" s="70"/>
    </row>
    <row r="320" spans="1:20" ht="22.5" x14ac:dyDescent="0.25">
      <c r="A320" s="65"/>
      <c r="B320" s="65"/>
      <c r="C320" s="65"/>
      <c r="D320" s="65"/>
      <c r="E320" s="69"/>
      <c r="F320" s="65"/>
      <c r="G320" s="65"/>
      <c r="H320" s="65" t="s">
        <v>1308</v>
      </c>
      <c r="I320" s="70"/>
      <c r="J320" s="70"/>
      <c r="K320" s="70">
        <v>1</v>
      </c>
      <c r="L320" s="70"/>
      <c r="M320" s="70"/>
      <c r="N320" s="70"/>
      <c r="O320" s="70"/>
      <c r="P320" s="70"/>
      <c r="Q320" s="70"/>
      <c r="R320" s="70"/>
      <c r="S320" s="70"/>
      <c r="T320" s="70"/>
    </row>
    <row r="321" spans="1:20" ht="45" x14ac:dyDescent="0.25">
      <c r="A321" s="65"/>
      <c r="B321" s="65"/>
      <c r="C321" s="65"/>
      <c r="D321" s="65"/>
      <c r="E321" s="69" t="s">
        <v>1309</v>
      </c>
      <c r="F321" s="65"/>
      <c r="G321" s="65"/>
      <c r="H321" s="65"/>
      <c r="I321" s="70"/>
      <c r="J321" s="70"/>
      <c r="K321" s="70"/>
      <c r="L321" s="70"/>
      <c r="M321" s="70"/>
      <c r="N321" s="70"/>
      <c r="O321" s="70"/>
      <c r="P321" s="70"/>
      <c r="Q321" s="70"/>
      <c r="R321" s="70"/>
      <c r="S321" s="70"/>
      <c r="T321" s="70"/>
    </row>
    <row r="322" spans="1:20" ht="45" x14ac:dyDescent="0.25">
      <c r="A322" s="65"/>
      <c r="B322" s="65"/>
      <c r="C322" s="65"/>
      <c r="D322" s="65"/>
      <c r="E322" s="69"/>
      <c r="F322" s="66" t="s">
        <v>1310</v>
      </c>
      <c r="G322" s="66"/>
      <c r="H322" s="66"/>
      <c r="I322" s="68"/>
      <c r="J322" s="68"/>
      <c r="K322" s="68"/>
      <c r="L322" s="68"/>
      <c r="M322" s="68"/>
      <c r="N322" s="68"/>
      <c r="O322" s="68"/>
      <c r="P322" s="68"/>
      <c r="Q322" s="68"/>
      <c r="R322" s="68"/>
      <c r="S322" s="68"/>
      <c r="T322" s="68"/>
    </row>
    <row r="323" spans="1:20" x14ac:dyDescent="0.25">
      <c r="A323" s="65"/>
      <c r="B323" s="65"/>
      <c r="C323" s="65"/>
      <c r="D323" s="65"/>
      <c r="E323" s="69"/>
      <c r="F323" s="65"/>
      <c r="G323" s="65" t="s">
        <v>377</v>
      </c>
      <c r="H323" s="65"/>
      <c r="I323" s="70"/>
      <c r="J323" s="70"/>
      <c r="K323" s="70"/>
      <c r="L323" s="70"/>
      <c r="M323" s="70"/>
      <c r="N323" s="70"/>
      <c r="O323" s="70"/>
      <c r="P323" s="70"/>
      <c r="Q323" s="70"/>
      <c r="R323" s="70"/>
      <c r="S323" s="70"/>
      <c r="T323" s="70"/>
    </row>
    <row r="324" spans="1:20" ht="33.75" x14ac:dyDescent="0.25">
      <c r="A324" s="65"/>
      <c r="B324" s="65"/>
      <c r="C324" s="65"/>
      <c r="D324" s="65"/>
      <c r="E324" s="69"/>
      <c r="F324" s="65"/>
      <c r="G324" s="65"/>
      <c r="H324" s="65" t="s">
        <v>1311</v>
      </c>
      <c r="I324" s="70"/>
      <c r="J324" s="70">
        <v>1</v>
      </c>
      <c r="K324" s="70"/>
      <c r="L324" s="70">
        <v>1</v>
      </c>
      <c r="M324" s="70"/>
      <c r="N324" s="70"/>
      <c r="O324" s="70">
        <v>1</v>
      </c>
      <c r="P324" s="70"/>
      <c r="Q324" s="70"/>
      <c r="R324" s="70">
        <v>1</v>
      </c>
      <c r="S324" s="70"/>
      <c r="T324" s="70"/>
    </row>
    <row r="325" spans="1:20" ht="22.5" x14ac:dyDescent="0.25">
      <c r="A325" s="65"/>
      <c r="B325" s="65"/>
      <c r="C325" s="65"/>
      <c r="D325" s="65"/>
      <c r="E325" s="69" t="s">
        <v>1312</v>
      </c>
      <c r="F325" s="65"/>
      <c r="G325" s="65"/>
      <c r="H325" s="65"/>
      <c r="I325" s="70"/>
      <c r="J325" s="70"/>
      <c r="K325" s="70"/>
      <c r="L325" s="70"/>
      <c r="M325" s="70"/>
      <c r="N325" s="70"/>
      <c r="O325" s="70"/>
      <c r="P325" s="70"/>
      <c r="Q325" s="70"/>
      <c r="R325" s="70"/>
      <c r="S325" s="70"/>
      <c r="T325" s="70"/>
    </row>
    <row r="326" spans="1:20" x14ac:dyDescent="0.25">
      <c r="A326" s="65"/>
      <c r="B326" s="65"/>
      <c r="C326" s="65"/>
      <c r="D326" s="65"/>
      <c r="E326" s="69"/>
      <c r="F326" s="66" t="s">
        <v>1313</v>
      </c>
      <c r="G326" s="66"/>
      <c r="H326" s="66"/>
      <c r="I326" s="68"/>
      <c r="J326" s="68"/>
      <c r="K326" s="68"/>
      <c r="L326" s="68"/>
      <c r="M326" s="68"/>
      <c r="N326" s="68"/>
      <c r="O326" s="68"/>
      <c r="P326" s="68"/>
      <c r="Q326" s="68"/>
      <c r="R326" s="68"/>
      <c r="S326" s="68"/>
      <c r="T326" s="68"/>
    </row>
    <row r="327" spans="1:20" x14ac:dyDescent="0.25">
      <c r="A327" s="65"/>
      <c r="B327" s="65"/>
      <c r="C327" s="65"/>
      <c r="D327" s="65"/>
      <c r="E327" s="69"/>
      <c r="F327" s="65"/>
      <c r="G327" s="65" t="s">
        <v>377</v>
      </c>
      <c r="H327" s="65"/>
      <c r="I327" s="70"/>
      <c r="J327" s="70"/>
      <c r="K327" s="70"/>
      <c r="L327" s="70"/>
      <c r="M327" s="70"/>
      <c r="N327" s="70"/>
      <c r="O327" s="70"/>
      <c r="P327" s="70"/>
      <c r="Q327" s="70"/>
      <c r="R327" s="70"/>
      <c r="S327" s="70"/>
      <c r="T327" s="70"/>
    </row>
    <row r="328" spans="1:20" x14ac:dyDescent="0.25">
      <c r="A328" s="65"/>
      <c r="B328" s="65"/>
      <c r="C328" s="65"/>
      <c r="D328" s="65"/>
      <c r="E328" s="69"/>
      <c r="F328" s="65"/>
      <c r="G328" s="65"/>
      <c r="H328" s="65" t="s">
        <v>1314</v>
      </c>
      <c r="I328" s="70"/>
      <c r="J328" s="70"/>
      <c r="K328" s="70"/>
      <c r="L328" s="70"/>
      <c r="M328" s="70"/>
      <c r="N328" s="70"/>
      <c r="O328" s="70"/>
      <c r="P328" s="70"/>
      <c r="Q328" s="70"/>
      <c r="R328" s="70"/>
      <c r="S328" s="70"/>
      <c r="T328" s="70">
        <v>1</v>
      </c>
    </row>
    <row r="329" spans="1:20" ht="33.75" x14ac:dyDescent="0.25">
      <c r="A329" s="65"/>
      <c r="B329" s="65"/>
      <c r="C329" s="65"/>
      <c r="D329" s="65"/>
      <c r="E329" s="69" t="s">
        <v>1315</v>
      </c>
      <c r="F329" s="65"/>
      <c r="G329" s="65"/>
      <c r="H329" s="65"/>
      <c r="I329" s="70"/>
      <c r="J329" s="70"/>
      <c r="K329" s="70"/>
      <c r="L329" s="70"/>
      <c r="M329" s="70"/>
      <c r="N329" s="70"/>
      <c r="O329" s="70"/>
      <c r="P329" s="70"/>
      <c r="Q329" s="70"/>
      <c r="R329" s="70"/>
      <c r="S329" s="70"/>
      <c r="T329" s="70"/>
    </row>
    <row r="330" spans="1:20" ht="45" x14ac:dyDescent="0.25">
      <c r="A330" s="65"/>
      <c r="B330" s="65"/>
      <c r="C330" s="65"/>
      <c r="D330" s="65"/>
      <c r="E330" s="69"/>
      <c r="F330" s="66" t="s">
        <v>1316</v>
      </c>
      <c r="G330" s="66"/>
      <c r="H330" s="66"/>
      <c r="I330" s="68"/>
      <c r="J330" s="68"/>
      <c r="K330" s="68"/>
      <c r="L330" s="68"/>
      <c r="M330" s="68"/>
      <c r="N330" s="68"/>
      <c r="O330" s="68"/>
      <c r="P330" s="68"/>
      <c r="Q330" s="68"/>
      <c r="R330" s="68"/>
      <c r="S330" s="68"/>
      <c r="T330" s="68"/>
    </row>
    <row r="331" spans="1:20" x14ac:dyDescent="0.25">
      <c r="A331" s="65"/>
      <c r="B331" s="65"/>
      <c r="C331" s="65"/>
      <c r="D331" s="65"/>
      <c r="E331" s="69"/>
      <c r="F331" s="65"/>
      <c r="G331" s="65" t="s">
        <v>377</v>
      </c>
      <c r="H331" s="65"/>
      <c r="I331" s="70"/>
      <c r="J331" s="70"/>
      <c r="K331" s="70"/>
      <c r="L331" s="70"/>
      <c r="M331" s="70"/>
      <c r="N331" s="70"/>
      <c r="O331" s="70"/>
      <c r="P331" s="70"/>
      <c r="Q331" s="70"/>
      <c r="R331" s="70"/>
      <c r="S331" s="70"/>
      <c r="T331" s="70"/>
    </row>
    <row r="332" spans="1:20" ht="45" x14ac:dyDescent="0.25">
      <c r="A332" s="65"/>
      <c r="B332" s="65"/>
      <c r="C332" s="65"/>
      <c r="D332" s="65"/>
      <c r="E332" s="69"/>
      <c r="F332" s="65"/>
      <c r="G332" s="65"/>
      <c r="H332" s="65" t="s">
        <v>1317</v>
      </c>
      <c r="I332" s="70">
        <v>1</v>
      </c>
      <c r="J332" s="70"/>
      <c r="K332" s="70"/>
      <c r="L332" s="70">
        <v>1</v>
      </c>
      <c r="M332" s="70"/>
      <c r="N332" s="70"/>
      <c r="O332" s="70">
        <v>1</v>
      </c>
      <c r="P332" s="70"/>
      <c r="Q332" s="70"/>
      <c r="R332" s="70">
        <v>1</v>
      </c>
      <c r="S332" s="70"/>
      <c r="T332" s="70"/>
    </row>
    <row r="333" spans="1:20" ht="56.25" x14ac:dyDescent="0.25">
      <c r="A333" s="65"/>
      <c r="B333" s="65"/>
      <c r="C333" s="65"/>
      <c r="D333" s="65"/>
      <c r="E333" s="69" t="s">
        <v>1318</v>
      </c>
      <c r="F333" s="65"/>
      <c r="G333" s="65"/>
      <c r="H333" s="65"/>
      <c r="I333" s="70"/>
      <c r="J333" s="70"/>
      <c r="K333" s="70"/>
      <c r="L333" s="70"/>
      <c r="M333" s="70"/>
      <c r="N333" s="70"/>
      <c r="O333" s="70"/>
      <c r="P333" s="70"/>
      <c r="Q333" s="70"/>
      <c r="R333" s="70"/>
      <c r="S333" s="70"/>
      <c r="T333" s="70"/>
    </row>
    <row r="334" spans="1:20" ht="22.5" x14ac:dyDescent="0.25">
      <c r="A334" s="65"/>
      <c r="B334" s="65"/>
      <c r="C334" s="65"/>
      <c r="D334" s="65"/>
      <c r="E334" s="69"/>
      <c r="F334" s="66" t="s">
        <v>1319</v>
      </c>
      <c r="G334" s="66"/>
      <c r="H334" s="66"/>
      <c r="I334" s="68"/>
      <c r="J334" s="68"/>
      <c r="K334" s="68"/>
      <c r="L334" s="68"/>
      <c r="M334" s="68"/>
      <c r="N334" s="68"/>
      <c r="O334" s="68"/>
      <c r="P334" s="68"/>
      <c r="Q334" s="68"/>
      <c r="R334" s="68"/>
      <c r="S334" s="68"/>
      <c r="T334" s="68"/>
    </row>
    <row r="335" spans="1:20" x14ac:dyDescent="0.25">
      <c r="A335" s="65"/>
      <c r="B335" s="65"/>
      <c r="C335" s="65"/>
      <c r="D335" s="65"/>
      <c r="E335" s="69"/>
      <c r="F335" s="65"/>
      <c r="G335" s="65" t="s">
        <v>377</v>
      </c>
      <c r="H335" s="65"/>
      <c r="I335" s="70"/>
      <c r="J335" s="70"/>
      <c r="K335" s="70"/>
      <c r="L335" s="70"/>
      <c r="M335" s="70"/>
      <c r="N335" s="70"/>
      <c r="O335" s="70"/>
      <c r="P335" s="70"/>
      <c r="Q335" s="70"/>
      <c r="R335" s="70"/>
      <c r="S335" s="70"/>
      <c r="T335" s="70"/>
    </row>
    <row r="336" spans="1:20" ht="33.75" x14ac:dyDescent="0.25">
      <c r="A336" s="65"/>
      <c r="B336" s="65"/>
      <c r="C336" s="65"/>
      <c r="D336" s="65"/>
      <c r="E336" s="69"/>
      <c r="F336" s="65"/>
      <c r="G336" s="65"/>
      <c r="H336" s="65" t="s">
        <v>1320</v>
      </c>
      <c r="I336" s="70"/>
      <c r="J336" s="70"/>
      <c r="K336" s="70"/>
      <c r="L336" s="70"/>
      <c r="M336" s="70"/>
      <c r="N336" s="70"/>
      <c r="O336" s="70">
        <v>1</v>
      </c>
      <c r="P336" s="70"/>
      <c r="Q336" s="70"/>
      <c r="R336" s="70"/>
      <c r="S336" s="70"/>
      <c r="T336" s="70"/>
    </row>
    <row r="337" spans="1:20" ht="22.5" x14ac:dyDescent="0.25">
      <c r="A337" s="65"/>
      <c r="B337" s="65"/>
      <c r="C337" s="65"/>
      <c r="D337" s="65"/>
      <c r="E337" s="69" t="s">
        <v>1321</v>
      </c>
      <c r="F337" s="65"/>
      <c r="G337" s="65"/>
      <c r="H337" s="65"/>
      <c r="I337" s="70"/>
      <c r="J337" s="70"/>
      <c r="K337" s="70"/>
      <c r="L337" s="70"/>
      <c r="M337" s="70"/>
      <c r="N337" s="70"/>
      <c r="O337" s="70"/>
      <c r="P337" s="70"/>
      <c r="Q337" s="70"/>
      <c r="R337" s="70"/>
      <c r="S337" s="70"/>
      <c r="T337" s="70"/>
    </row>
    <row r="338" spans="1:20" ht="22.5" x14ac:dyDescent="0.25">
      <c r="A338" s="65"/>
      <c r="B338" s="65"/>
      <c r="C338" s="65"/>
      <c r="D338" s="65"/>
      <c r="E338" s="69"/>
      <c r="F338" s="66" t="s">
        <v>1322</v>
      </c>
      <c r="G338" s="66"/>
      <c r="H338" s="66"/>
      <c r="I338" s="68"/>
      <c r="J338" s="68"/>
      <c r="K338" s="68"/>
      <c r="L338" s="68"/>
      <c r="M338" s="68"/>
      <c r="N338" s="68"/>
      <c r="O338" s="68"/>
      <c r="P338" s="68"/>
      <c r="Q338" s="68"/>
      <c r="R338" s="68"/>
      <c r="S338" s="68"/>
      <c r="T338" s="68"/>
    </row>
    <row r="339" spans="1:20" x14ac:dyDescent="0.25">
      <c r="A339" s="65"/>
      <c r="B339" s="65"/>
      <c r="C339" s="65"/>
      <c r="D339" s="65"/>
      <c r="E339" s="69"/>
      <c r="F339" s="65"/>
      <c r="G339" s="65" t="s">
        <v>377</v>
      </c>
      <c r="H339" s="65"/>
      <c r="I339" s="70"/>
      <c r="J339" s="70"/>
      <c r="K339" s="70"/>
      <c r="L339" s="70"/>
      <c r="M339" s="70"/>
      <c r="N339" s="70"/>
      <c r="O339" s="70"/>
      <c r="P339" s="70"/>
      <c r="Q339" s="70"/>
      <c r="R339" s="70"/>
      <c r="S339" s="70"/>
      <c r="T339" s="70"/>
    </row>
    <row r="340" spans="1:20" ht="22.5" x14ac:dyDescent="0.25">
      <c r="A340" s="65"/>
      <c r="B340" s="65"/>
      <c r="C340" s="65"/>
      <c r="D340" s="65"/>
      <c r="E340" s="69"/>
      <c r="F340" s="65"/>
      <c r="G340" s="65"/>
      <c r="H340" s="65" t="s">
        <v>1323</v>
      </c>
      <c r="I340" s="70">
        <v>1</v>
      </c>
      <c r="J340" s="70">
        <v>1</v>
      </c>
      <c r="K340" s="70">
        <v>1</v>
      </c>
      <c r="L340" s="70">
        <v>1</v>
      </c>
      <c r="M340" s="70">
        <v>1</v>
      </c>
      <c r="N340" s="70">
        <v>1</v>
      </c>
      <c r="O340" s="70">
        <v>1</v>
      </c>
      <c r="P340" s="70">
        <v>1</v>
      </c>
      <c r="Q340" s="70">
        <v>1</v>
      </c>
      <c r="R340" s="70">
        <v>1</v>
      </c>
      <c r="S340" s="70">
        <v>1</v>
      </c>
      <c r="T340" s="70">
        <v>1</v>
      </c>
    </row>
    <row r="341" spans="1:20" ht="33.75" x14ac:dyDescent="0.25">
      <c r="A341" s="65"/>
      <c r="B341" s="65"/>
      <c r="C341" s="65"/>
      <c r="D341" s="65"/>
      <c r="E341" s="69" t="s">
        <v>1324</v>
      </c>
      <c r="F341" s="65"/>
      <c r="G341" s="65"/>
      <c r="H341" s="65"/>
      <c r="I341" s="70"/>
      <c r="J341" s="70"/>
      <c r="K341" s="70"/>
      <c r="L341" s="70"/>
      <c r="M341" s="70"/>
      <c r="N341" s="70"/>
      <c r="O341" s="70"/>
      <c r="P341" s="70"/>
      <c r="Q341" s="70"/>
      <c r="R341" s="70"/>
      <c r="S341" s="70"/>
      <c r="T341" s="70"/>
    </row>
    <row r="342" spans="1:20" ht="45" x14ac:dyDescent="0.25">
      <c r="A342" s="65"/>
      <c r="B342" s="65"/>
      <c r="C342" s="65"/>
      <c r="D342" s="65"/>
      <c r="E342" s="69"/>
      <c r="F342" s="66" t="s">
        <v>1325</v>
      </c>
      <c r="G342" s="66"/>
      <c r="H342" s="66"/>
      <c r="I342" s="68"/>
      <c r="J342" s="68"/>
      <c r="K342" s="68"/>
      <c r="L342" s="68"/>
      <c r="M342" s="68"/>
      <c r="N342" s="68"/>
      <c r="O342" s="68"/>
      <c r="P342" s="68"/>
      <c r="Q342" s="68"/>
      <c r="R342" s="68"/>
      <c r="S342" s="68"/>
      <c r="T342" s="68"/>
    </row>
    <row r="343" spans="1:20" x14ac:dyDescent="0.25">
      <c r="A343" s="65"/>
      <c r="B343" s="65"/>
      <c r="C343" s="65"/>
      <c r="D343" s="65"/>
      <c r="E343" s="69"/>
      <c r="F343" s="65"/>
      <c r="G343" s="65" t="s">
        <v>377</v>
      </c>
      <c r="H343" s="65"/>
      <c r="I343" s="70"/>
      <c r="J343" s="70"/>
      <c r="K343" s="70"/>
      <c r="L343" s="70"/>
      <c r="M343" s="70"/>
      <c r="N343" s="70"/>
      <c r="O343" s="70"/>
      <c r="P343" s="70"/>
      <c r="Q343" s="70"/>
      <c r="R343" s="70"/>
      <c r="S343" s="70"/>
      <c r="T343" s="70"/>
    </row>
    <row r="344" spans="1:20" ht="33.75" x14ac:dyDescent="0.25">
      <c r="A344" s="65"/>
      <c r="B344" s="65"/>
      <c r="C344" s="65"/>
      <c r="D344" s="65"/>
      <c r="E344" s="69"/>
      <c r="F344" s="65"/>
      <c r="G344" s="65"/>
      <c r="H344" s="65" t="s">
        <v>1326</v>
      </c>
      <c r="I344" s="70"/>
      <c r="J344" s="70">
        <v>1</v>
      </c>
      <c r="K344" s="70"/>
      <c r="L344" s="70">
        <v>1</v>
      </c>
      <c r="M344" s="70"/>
      <c r="N344" s="70"/>
      <c r="O344" s="70">
        <v>1</v>
      </c>
      <c r="P344" s="70"/>
      <c r="Q344" s="70"/>
      <c r="R344" s="70">
        <v>1</v>
      </c>
      <c r="S344" s="70"/>
      <c r="T344" s="70"/>
    </row>
    <row r="345" spans="1:20" ht="33.75" x14ac:dyDescent="0.25">
      <c r="A345" s="65"/>
      <c r="B345" s="65"/>
      <c r="C345" s="65"/>
      <c r="D345" s="65"/>
      <c r="E345" s="69" t="s">
        <v>1327</v>
      </c>
      <c r="F345" s="65"/>
      <c r="G345" s="65"/>
      <c r="H345" s="65"/>
      <c r="I345" s="70"/>
      <c r="J345" s="70"/>
      <c r="K345" s="70"/>
      <c r="L345" s="70"/>
      <c r="M345" s="70"/>
      <c r="N345" s="70"/>
      <c r="O345" s="70"/>
      <c r="P345" s="70"/>
      <c r="Q345" s="70"/>
      <c r="R345" s="70"/>
      <c r="S345" s="70"/>
      <c r="T345" s="70"/>
    </row>
    <row r="346" spans="1:20" ht="56.25" x14ac:dyDescent="0.25">
      <c r="A346" s="65"/>
      <c r="B346" s="65"/>
      <c r="C346" s="65"/>
      <c r="D346" s="65"/>
      <c r="E346" s="69"/>
      <c r="F346" s="66" t="s">
        <v>1328</v>
      </c>
      <c r="G346" s="66"/>
      <c r="H346" s="66"/>
      <c r="I346" s="68"/>
      <c r="J346" s="68"/>
      <c r="K346" s="68"/>
      <c r="L346" s="68"/>
      <c r="M346" s="68"/>
      <c r="N346" s="68"/>
      <c r="O346" s="68"/>
      <c r="P346" s="68"/>
      <c r="Q346" s="68"/>
      <c r="R346" s="68"/>
      <c r="S346" s="68"/>
      <c r="T346" s="68"/>
    </row>
    <row r="347" spans="1:20" x14ac:dyDescent="0.25">
      <c r="A347" s="65"/>
      <c r="B347" s="65"/>
      <c r="C347" s="65"/>
      <c r="D347" s="65"/>
      <c r="E347" s="69"/>
      <c r="F347" s="65"/>
      <c r="G347" s="65" t="s">
        <v>377</v>
      </c>
      <c r="H347" s="65"/>
      <c r="I347" s="70"/>
      <c r="J347" s="70"/>
      <c r="K347" s="70"/>
      <c r="L347" s="70"/>
      <c r="M347" s="70"/>
      <c r="N347" s="70"/>
      <c r="O347" s="70"/>
      <c r="P347" s="70"/>
      <c r="Q347" s="70"/>
      <c r="R347" s="70"/>
      <c r="S347" s="70"/>
      <c r="T347" s="70"/>
    </row>
    <row r="348" spans="1:20" ht="45" x14ac:dyDescent="0.25">
      <c r="A348" s="65"/>
      <c r="B348" s="65"/>
      <c r="C348" s="65"/>
      <c r="D348" s="65"/>
      <c r="E348" s="69"/>
      <c r="F348" s="65"/>
      <c r="G348" s="65"/>
      <c r="H348" s="65" t="s">
        <v>1329</v>
      </c>
      <c r="I348" s="70">
        <v>1</v>
      </c>
      <c r="J348" s="70">
        <v>1</v>
      </c>
      <c r="K348" s="70">
        <v>1</v>
      </c>
      <c r="L348" s="70">
        <v>1</v>
      </c>
      <c r="M348" s="70">
        <v>1</v>
      </c>
      <c r="N348" s="70">
        <v>1</v>
      </c>
      <c r="O348" s="70">
        <v>1</v>
      </c>
      <c r="P348" s="70">
        <v>1</v>
      </c>
      <c r="Q348" s="70">
        <v>1</v>
      </c>
      <c r="R348" s="70">
        <v>1</v>
      </c>
      <c r="S348" s="70">
        <v>1</v>
      </c>
      <c r="T348" s="70">
        <v>1</v>
      </c>
    </row>
    <row r="349" spans="1:20" ht="22.5" x14ac:dyDescent="0.25">
      <c r="A349" s="65"/>
      <c r="B349" s="65"/>
      <c r="C349" s="65"/>
      <c r="D349" s="65"/>
      <c r="E349" s="69" t="s">
        <v>1330</v>
      </c>
      <c r="F349" s="65"/>
      <c r="G349" s="65"/>
      <c r="H349" s="65"/>
      <c r="I349" s="70"/>
      <c r="J349" s="70"/>
      <c r="K349" s="70"/>
      <c r="L349" s="70"/>
      <c r="M349" s="70"/>
      <c r="N349" s="70"/>
      <c r="O349" s="70"/>
      <c r="P349" s="70"/>
      <c r="Q349" s="70"/>
      <c r="R349" s="70"/>
      <c r="S349" s="70"/>
      <c r="T349" s="70"/>
    </row>
    <row r="350" spans="1:20" ht="33.75" x14ac:dyDescent="0.25">
      <c r="A350" s="65"/>
      <c r="B350" s="65"/>
      <c r="C350" s="65"/>
      <c r="D350" s="65"/>
      <c r="E350" s="69"/>
      <c r="F350" s="66" t="s">
        <v>1331</v>
      </c>
      <c r="G350" s="66"/>
      <c r="H350" s="66"/>
      <c r="I350" s="68"/>
      <c r="J350" s="68"/>
      <c r="K350" s="68"/>
      <c r="L350" s="68"/>
      <c r="M350" s="68"/>
      <c r="N350" s="68"/>
      <c r="O350" s="68"/>
      <c r="P350" s="68"/>
      <c r="Q350" s="68"/>
      <c r="R350" s="68"/>
      <c r="S350" s="68"/>
      <c r="T350" s="68"/>
    </row>
    <row r="351" spans="1:20" x14ac:dyDescent="0.25">
      <c r="A351" s="65"/>
      <c r="B351" s="65"/>
      <c r="C351" s="65"/>
      <c r="D351" s="65"/>
      <c r="E351" s="69"/>
      <c r="F351" s="65"/>
      <c r="G351" s="65" t="s">
        <v>377</v>
      </c>
      <c r="H351" s="65"/>
      <c r="I351" s="70"/>
      <c r="J351" s="70"/>
      <c r="K351" s="70"/>
      <c r="L351" s="70"/>
      <c r="M351" s="70"/>
      <c r="N351" s="70"/>
      <c r="O351" s="70"/>
      <c r="P351" s="70"/>
      <c r="Q351" s="70"/>
      <c r="R351" s="70"/>
      <c r="S351" s="70"/>
      <c r="T351" s="70"/>
    </row>
    <row r="352" spans="1:20" ht="33.75" x14ac:dyDescent="0.25">
      <c r="A352" s="65"/>
      <c r="B352" s="65"/>
      <c r="C352" s="65"/>
      <c r="D352" s="65"/>
      <c r="E352" s="69"/>
      <c r="F352" s="65"/>
      <c r="G352" s="65"/>
      <c r="H352" s="65" t="s">
        <v>1332</v>
      </c>
      <c r="I352" s="70"/>
      <c r="J352" s="70">
        <v>1</v>
      </c>
      <c r="K352" s="70"/>
      <c r="L352" s="70"/>
      <c r="M352" s="70"/>
      <c r="N352" s="70"/>
      <c r="O352" s="70"/>
      <c r="P352" s="70"/>
      <c r="Q352" s="70"/>
      <c r="R352" s="70"/>
      <c r="S352" s="70"/>
      <c r="T352" s="70"/>
    </row>
    <row r="353" spans="1:20" x14ac:dyDescent="0.25">
      <c r="A353" s="62" t="s">
        <v>1333</v>
      </c>
      <c r="B353" s="62"/>
      <c r="C353" s="62"/>
      <c r="D353" s="62"/>
      <c r="E353" s="63"/>
      <c r="F353" s="62"/>
      <c r="G353" s="62"/>
      <c r="H353" s="62"/>
      <c r="I353" s="64"/>
      <c r="J353" s="64"/>
      <c r="K353" s="64"/>
      <c r="L353" s="64"/>
      <c r="M353" s="64"/>
      <c r="N353" s="64"/>
      <c r="O353" s="64"/>
      <c r="P353" s="64"/>
      <c r="Q353" s="64"/>
      <c r="R353" s="64"/>
      <c r="S353" s="64"/>
      <c r="T353" s="64"/>
    </row>
    <row r="354" spans="1:20" ht="22.5" x14ac:dyDescent="0.25">
      <c r="A354" s="65"/>
      <c r="B354" s="66" t="s">
        <v>1334</v>
      </c>
      <c r="C354" s="66"/>
      <c r="D354" s="66"/>
      <c r="E354" s="67"/>
      <c r="F354" s="66"/>
      <c r="G354" s="66"/>
      <c r="H354" s="66"/>
      <c r="I354" s="68"/>
      <c r="J354" s="68"/>
      <c r="K354" s="68"/>
      <c r="L354" s="68"/>
      <c r="M354" s="68"/>
      <c r="N354" s="68"/>
      <c r="O354" s="68"/>
      <c r="P354" s="68"/>
      <c r="Q354" s="68"/>
      <c r="R354" s="68"/>
      <c r="S354" s="68"/>
      <c r="T354" s="68"/>
    </row>
    <row r="355" spans="1:20" ht="22.5" x14ac:dyDescent="0.25">
      <c r="A355" s="65"/>
      <c r="B355" s="65"/>
      <c r="C355" s="65" t="s">
        <v>1335</v>
      </c>
      <c r="D355" s="65"/>
      <c r="E355" s="69"/>
      <c r="F355" s="65"/>
      <c r="G355" s="65"/>
      <c r="H355" s="65"/>
      <c r="I355" s="70"/>
      <c r="J355" s="70"/>
      <c r="K355" s="70"/>
      <c r="L355" s="70"/>
      <c r="M355" s="70"/>
      <c r="N355" s="70"/>
      <c r="O355" s="70"/>
      <c r="P355" s="70"/>
      <c r="Q355" s="70"/>
      <c r="R355" s="70"/>
      <c r="S355" s="70"/>
      <c r="T355" s="70"/>
    </row>
    <row r="356" spans="1:20" ht="22.5" x14ac:dyDescent="0.25">
      <c r="A356" s="65"/>
      <c r="B356" s="65"/>
      <c r="C356" s="65"/>
      <c r="D356" s="66" t="s">
        <v>1336</v>
      </c>
      <c r="E356" s="67"/>
      <c r="F356" s="66"/>
      <c r="G356" s="66"/>
      <c r="H356" s="66"/>
      <c r="I356" s="68"/>
      <c r="J356" s="68"/>
      <c r="K356" s="68"/>
      <c r="L356" s="68"/>
      <c r="M356" s="68"/>
      <c r="N356" s="68"/>
      <c r="O356" s="68"/>
      <c r="P356" s="68"/>
      <c r="Q356" s="68"/>
      <c r="R356" s="68"/>
      <c r="S356" s="68"/>
      <c r="T356" s="68"/>
    </row>
    <row r="357" spans="1:20" ht="33.75" x14ac:dyDescent="0.25">
      <c r="A357" s="65"/>
      <c r="B357" s="65"/>
      <c r="C357" s="65"/>
      <c r="D357" s="65"/>
      <c r="E357" s="69" t="s">
        <v>1337</v>
      </c>
      <c r="F357" s="65"/>
      <c r="G357" s="65"/>
      <c r="H357" s="65"/>
      <c r="I357" s="70"/>
      <c r="J357" s="70"/>
      <c r="K357" s="70"/>
      <c r="L357" s="70"/>
      <c r="M357" s="70"/>
      <c r="N357" s="70"/>
      <c r="O357" s="70"/>
      <c r="P357" s="70"/>
      <c r="Q357" s="70"/>
      <c r="R357" s="70"/>
      <c r="S357" s="70"/>
      <c r="T357" s="70"/>
    </row>
    <row r="358" spans="1:20" ht="22.5" x14ac:dyDescent="0.25">
      <c r="A358" s="65"/>
      <c r="B358" s="65"/>
      <c r="C358" s="65"/>
      <c r="D358" s="65"/>
      <c r="E358" s="69"/>
      <c r="F358" s="66" t="s">
        <v>1338</v>
      </c>
      <c r="G358" s="66"/>
      <c r="H358" s="66"/>
      <c r="I358" s="68"/>
      <c r="J358" s="68"/>
      <c r="K358" s="68"/>
      <c r="L358" s="68"/>
      <c r="M358" s="68"/>
      <c r="N358" s="68"/>
      <c r="O358" s="68"/>
      <c r="P358" s="68"/>
      <c r="Q358" s="68"/>
      <c r="R358" s="68"/>
      <c r="S358" s="68"/>
      <c r="T358" s="68"/>
    </row>
    <row r="359" spans="1:20" ht="33.75" x14ac:dyDescent="0.25">
      <c r="A359" s="65"/>
      <c r="B359" s="65"/>
      <c r="C359" s="65"/>
      <c r="D359" s="65"/>
      <c r="E359" s="69"/>
      <c r="F359" s="65"/>
      <c r="G359" s="65" t="s">
        <v>1339</v>
      </c>
      <c r="H359" s="65"/>
      <c r="I359" s="70"/>
      <c r="J359" s="70"/>
      <c r="K359" s="70"/>
      <c r="L359" s="70"/>
      <c r="M359" s="70"/>
      <c r="N359" s="70"/>
      <c r="O359" s="70"/>
      <c r="P359" s="70"/>
      <c r="Q359" s="70"/>
      <c r="R359" s="70"/>
      <c r="S359" s="70"/>
      <c r="T359" s="70"/>
    </row>
    <row r="360" spans="1:20" x14ac:dyDescent="0.25">
      <c r="A360" s="65"/>
      <c r="B360" s="65"/>
      <c r="C360" s="65"/>
      <c r="D360" s="65"/>
      <c r="E360" s="69"/>
      <c r="F360" s="65"/>
      <c r="G360" s="65"/>
      <c r="H360" s="65" t="s">
        <v>1340</v>
      </c>
      <c r="I360" s="70">
        <v>0.85</v>
      </c>
      <c r="J360" s="70">
        <v>0.85</v>
      </c>
      <c r="K360" s="70">
        <v>0.85</v>
      </c>
      <c r="L360" s="70">
        <v>0.85</v>
      </c>
      <c r="M360" s="70">
        <v>0.85</v>
      </c>
      <c r="N360" s="70">
        <v>0.85</v>
      </c>
      <c r="O360" s="70">
        <v>0.85</v>
      </c>
      <c r="P360" s="70">
        <v>0.85</v>
      </c>
      <c r="Q360" s="70">
        <v>0.85</v>
      </c>
      <c r="R360" s="70">
        <v>0.85</v>
      </c>
      <c r="S360" s="70">
        <v>0.85</v>
      </c>
      <c r="T360" s="70">
        <v>0.85</v>
      </c>
    </row>
    <row r="361" spans="1:20" ht="45" x14ac:dyDescent="0.25">
      <c r="A361" s="65"/>
      <c r="B361" s="65"/>
      <c r="C361" s="65"/>
      <c r="D361" s="65"/>
      <c r="E361" s="69" t="s">
        <v>1341</v>
      </c>
      <c r="F361" s="65"/>
      <c r="G361" s="65"/>
      <c r="H361" s="65"/>
      <c r="I361" s="70"/>
      <c r="J361" s="70"/>
      <c r="K361" s="70"/>
      <c r="L361" s="70"/>
      <c r="M361" s="70"/>
      <c r="N361" s="70"/>
      <c r="O361" s="70"/>
      <c r="P361" s="70"/>
      <c r="Q361" s="70"/>
      <c r="R361" s="70"/>
      <c r="S361" s="70"/>
      <c r="T361" s="70"/>
    </row>
    <row r="362" spans="1:20" ht="22.5" x14ac:dyDescent="0.25">
      <c r="A362" s="65"/>
      <c r="B362" s="65"/>
      <c r="C362" s="65"/>
      <c r="D362" s="65"/>
      <c r="E362" s="69"/>
      <c r="F362" s="66" t="s">
        <v>1342</v>
      </c>
      <c r="G362" s="66"/>
      <c r="H362" s="66"/>
      <c r="I362" s="68"/>
      <c r="J362" s="68"/>
      <c r="K362" s="68"/>
      <c r="L362" s="68"/>
      <c r="M362" s="68"/>
      <c r="N362" s="68"/>
      <c r="O362" s="68"/>
      <c r="P362" s="68"/>
      <c r="Q362" s="68"/>
      <c r="R362" s="68"/>
      <c r="S362" s="68"/>
      <c r="T362" s="68"/>
    </row>
    <row r="363" spans="1:20" x14ac:dyDescent="0.25">
      <c r="A363" s="65"/>
      <c r="B363" s="65"/>
      <c r="C363" s="65"/>
      <c r="D363" s="65"/>
      <c r="E363" s="69"/>
      <c r="F363" s="65"/>
      <c r="G363" s="65" t="s">
        <v>377</v>
      </c>
      <c r="H363" s="65"/>
      <c r="I363" s="70"/>
      <c r="J363" s="70"/>
      <c r="K363" s="70"/>
      <c r="L363" s="70"/>
      <c r="M363" s="70"/>
      <c r="N363" s="70"/>
      <c r="O363" s="70"/>
      <c r="P363" s="70"/>
      <c r="Q363" s="70"/>
      <c r="R363" s="70"/>
      <c r="S363" s="70"/>
      <c r="T363" s="70"/>
    </row>
    <row r="364" spans="1:20" x14ac:dyDescent="0.25">
      <c r="A364" s="65"/>
      <c r="B364" s="65"/>
      <c r="C364" s="65"/>
      <c r="D364" s="65"/>
      <c r="E364" s="69"/>
      <c r="F364" s="65"/>
      <c r="G364" s="65"/>
      <c r="H364" s="65" t="s">
        <v>1343</v>
      </c>
      <c r="I364" s="70"/>
      <c r="J364" s="70"/>
      <c r="K364" s="70">
        <v>2</v>
      </c>
      <c r="L364" s="70">
        <v>2</v>
      </c>
      <c r="M364" s="70">
        <v>2</v>
      </c>
      <c r="N364" s="70">
        <v>1</v>
      </c>
      <c r="O364" s="70">
        <v>1</v>
      </c>
      <c r="P364" s="70">
        <v>2</v>
      </c>
      <c r="Q364" s="70">
        <v>2</v>
      </c>
      <c r="R364" s="70">
        <v>2</v>
      </c>
      <c r="S364" s="70">
        <v>2</v>
      </c>
      <c r="T364" s="70"/>
    </row>
    <row r="365" spans="1:20" ht="33.75" x14ac:dyDescent="0.25">
      <c r="A365" s="65"/>
      <c r="B365" s="65"/>
      <c r="C365" s="65"/>
      <c r="D365" s="65"/>
      <c r="E365" s="69" t="s">
        <v>1344</v>
      </c>
      <c r="F365" s="65"/>
      <c r="G365" s="65"/>
      <c r="H365" s="65"/>
      <c r="I365" s="70"/>
      <c r="J365" s="70"/>
      <c r="K365" s="70"/>
      <c r="L365" s="70"/>
      <c r="M365" s="70"/>
      <c r="N365" s="70"/>
      <c r="O365" s="70"/>
      <c r="P365" s="70"/>
      <c r="Q365" s="70"/>
      <c r="R365" s="70"/>
      <c r="S365" s="70"/>
      <c r="T365" s="70"/>
    </row>
    <row r="366" spans="1:20" ht="33.75" x14ac:dyDescent="0.25">
      <c r="A366" s="65"/>
      <c r="B366" s="65"/>
      <c r="C366" s="65"/>
      <c r="D366" s="65"/>
      <c r="E366" s="69"/>
      <c r="F366" s="66" t="s">
        <v>1345</v>
      </c>
      <c r="G366" s="66"/>
      <c r="H366" s="66"/>
      <c r="I366" s="68"/>
      <c r="J366" s="68"/>
      <c r="K366" s="68"/>
      <c r="L366" s="68"/>
      <c r="M366" s="68"/>
      <c r="N366" s="68"/>
      <c r="O366" s="68"/>
      <c r="P366" s="68"/>
      <c r="Q366" s="68"/>
      <c r="R366" s="68"/>
      <c r="S366" s="68"/>
      <c r="T366" s="68"/>
    </row>
    <row r="367" spans="1:20" x14ac:dyDescent="0.25">
      <c r="A367" s="65"/>
      <c r="B367" s="65"/>
      <c r="C367" s="65"/>
      <c r="D367" s="65"/>
      <c r="E367" s="69"/>
      <c r="F367" s="65"/>
      <c r="G367" s="65" t="s">
        <v>377</v>
      </c>
      <c r="H367" s="65"/>
      <c r="I367" s="70"/>
      <c r="J367" s="70"/>
      <c r="K367" s="70"/>
      <c r="L367" s="70"/>
      <c r="M367" s="70"/>
      <c r="N367" s="70"/>
      <c r="O367" s="70"/>
      <c r="P367" s="70"/>
      <c r="Q367" s="70"/>
      <c r="R367" s="70"/>
      <c r="S367" s="70"/>
      <c r="T367" s="70"/>
    </row>
    <row r="368" spans="1:20" ht="22.5" x14ac:dyDescent="0.25">
      <c r="A368" s="65"/>
      <c r="B368" s="65"/>
      <c r="C368" s="65"/>
      <c r="D368" s="65"/>
      <c r="E368" s="69"/>
      <c r="F368" s="65"/>
      <c r="G368" s="65"/>
      <c r="H368" s="65" t="s">
        <v>1346</v>
      </c>
      <c r="I368" s="70">
        <v>1</v>
      </c>
      <c r="J368" s="70">
        <v>1</v>
      </c>
      <c r="K368" s="70">
        <v>1</v>
      </c>
      <c r="L368" s="70">
        <v>1</v>
      </c>
      <c r="M368" s="70">
        <v>1</v>
      </c>
      <c r="N368" s="70">
        <v>1</v>
      </c>
      <c r="O368" s="70">
        <v>1</v>
      </c>
      <c r="P368" s="70">
        <v>1</v>
      </c>
      <c r="Q368" s="70">
        <v>1</v>
      </c>
      <c r="R368" s="70">
        <v>1</v>
      </c>
      <c r="S368" s="70">
        <v>1</v>
      </c>
      <c r="T368" s="70">
        <v>1</v>
      </c>
    </row>
    <row r="369" spans="1:20" ht="33.75" x14ac:dyDescent="0.25">
      <c r="A369" s="65"/>
      <c r="B369" s="65"/>
      <c r="C369" s="65"/>
      <c r="D369" s="66" t="s">
        <v>1347</v>
      </c>
      <c r="E369" s="67"/>
      <c r="F369" s="66"/>
      <c r="G369" s="66"/>
      <c r="H369" s="66"/>
      <c r="I369" s="68"/>
      <c r="J369" s="68"/>
      <c r="K369" s="68"/>
      <c r="L369" s="68"/>
      <c r="M369" s="68"/>
      <c r="N369" s="68"/>
      <c r="O369" s="68"/>
      <c r="P369" s="68"/>
      <c r="Q369" s="68"/>
      <c r="R369" s="68"/>
      <c r="S369" s="68"/>
      <c r="T369" s="68"/>
    </row>
    <row r="370" spans="1:20" ht="33.75" x14ac:dyDescent="0.25">
      <c r="A370" s="65"/>
      <c r="B370" s="65"/>
      <c r="C370" s="65"/>
      <c r="D370" s="65"/>
      <c r="E370" s="69" t="s">
        <v>1348</v>
      </c>
      <c r="F370" s="65"/>
      <c r="G370" s="65"/>
      <c r="H370" s="65"/>
      <c r="I370" s="70"/>
      <c r="J370" s="70"/>
      <c r="K370" s="70"/>
      <c r="L370" s="70"/>
      <c r="M370" s="70"/>
      <c r="N370" s="70"/>
      <c r="O370" s="70"/>
      <c r="P370" s="70"/>
      <c r="Q370" s="70"/>
      <c r="R370" s="70"/>
      <c r="S370" s="70"/>
      <c r="T370" s="70"/>
    </row>
    <row r="371" spans="1:20" ht="33.75" x14ac:dyDescent="0.25">
      <c r="A371" s="65"/>
      <c r="B371" s="65"/>
      <c r="C371" s="65"/>
      <c r="D371" s="65"/>
      <c r="E371" s="69"/>
      <c r="F371" s="66" t="s">
        <v>1349</v>
      </c>
      <c r="G371" s="66"/>
      <c r="H371" s="66"/>
      <c r="I371" s="68"/>
      <c r="J371" s="68"/>
      <c r="K371" s="68"/>
      <c r="L371" s="68"/>
      <c r="M371" s="68"/>
      <c r="N371" s="68"/>
      <c r="O371" s="68"/>
      <c r="P371" s="68"/>
      <c r="Q371" s="68"/>
      <c r="R371" s="68"/>
      <c r="S371" s="68"/>
      <c r="T371" s="68"/>
    </row>
    <row r="372" spans="1:20" ht="33.75" x14ac:dyDescent="0.25">
      <c r="A372" s="65"/>
      <c r="B372" s="65"/>
      <c r="C372" s="65"/>
      <c r="D372" s="65"/>
      <c r="E372" s="69"/>
      <c r="F372" s="65"/>
      <c r="G372" s="65" t="s">
        <v>1350</v>
      </c>
      <c r="H372" s="65"/>
      <c r="I372" s="70"/>
      <c r="J372" s="70"/>
      <c r="K372" s="70"/>
      <c r="L372" s="70"/>
      <c r="M372" s="70"/>
      <c r="N372" s="70"/>
      <c r="O372" s="70"/>
      <c r="P372" s="70"/>
      <c r="Q372" s="70"/>
      <c r="R372" s="70"/>
      <c r="S372" s="70"/>
      <c r="T372" s="70"/>
    </row>
    <row r="373" spans="1:20" ht="33.75" x14ac:dyDescent="0.25">
      <c r="A373" s="65"/>
      <c r="B373" s="65"/>
      <c r="C373" s="65"/>
      <c r="D373" s="65"/>
      <c r="E373" s="69"/>
      <c r="F373" s="65"/>
      <c r="G373" s="65"/>
      <c r="H373" s="65" t="s">
        <v>1351</v>
      </c>
      <c r="I373" s="70"/>
      <c r="J373" s="70">
        <v>0.05</v>
      </c>
      <c r="K373" s="70">
        <v>0.05</v>
      </c>
      <c r="L373" s="70">
        <v>0.05</v>
      </c>
      <c r="M373" s="70">
        <v>0.05</v>
      </c>
      <c r="N373" s="70">
        <v>0.05</v>
      </c>
      <c r="O373" s="70">
        <v>0.05</v>
      </c>
      <c r="P373" s="70">
        <v>0.05</v>
      </c>
      <c r="Q373" s="70">
        <v>0.05</v>
      </c>
      <c r="R373" s="70">
        <v>0.05</v>
      </c>
      <c r="S373" s="70">
        <v>0.05</v>
      </c>
      <c r="T373" s="70"/>
    </row>
    <row r="374" spans="1:20" ht="33.75" x14ac:dyDescent="0.25">
      <c r="A374" s="65"/>
      <c r="B374" s="65"/>
      <c r="C374" s="65"/>
      <c r="D374" s="65"/>
      <c r="E374" s="69" t="s">
        <v>1352</v>
      </c>
      <c r="F374" s="65"/>
      <c r="G374" s="65"/>
      <c r="H374" s="65"/>
      <c r="I374" s="70"/>
      <c r="J374" s="70"/>
      <c r="K374" s="70"/>
      <c r="L374" s="70"/>
      <c r="M374" s="70"/>
      <c r="N374" s="70"/>
      <c r="O374" s="70"/>
      <c r="P374" s="70"/>
      <c r="Q374" s="70"/>
      <c r="R374" s="70"/>
      <c r="S374" s="70"/>
      <c r="T374" s="70"/>
    </row>
    <row r="375" spans="1:20" ht="33.75" x14ac:dyDescent="0.25">
      <c r="A375" s="65"/>
      <c r="B375" s="65"/>
      <c r="C375" s="65"/>
      <c r="D375" s="65"/>
      <c r="E375" s="69"/>
      <c r="F375" s="66" t="s">
        <v>1353</v>
      </c>
      <c r="G375" s="66"/>
      <c r="H375" s="66"/>
      <c r="I375" s="68"/>
      <c r="J375" s="68"/>
      <c r="K375" s="68"/>
      <c r="L375" s="68"/>
      <c r="M375" s="68"/>
      <c r="N375" s="68"/>
      <c r="O375" s="68"/>
      <c r="P375" s="68"/>
      <c r="Q375" s="68"/>
      <c r="R375" s="68"/>
      <c r="S375" s="68"/>
      <c r="T375" s="68"/>
    </row>
    <row r="376" spans="1:20" ht="45" x14ac:dyDescent="0.25">
      <c r="A376" s="65"/>
      <c r="B376" s="65"/>
      <c r="C376" s="65"/>
      <c r="D376" s="65"/>
      <c r="E376" s="69"/>
      <c r="F376" s="65"/>
      <c r="G376" s="65" t="s">
        <v>1354</v>
      </c>
      <c r="H376" s="65"/>
      <c r="I376" s="70"/>
      <c r="J376" s="70"/>
      <c r="K376" s="70"/>
      <c r="L376" s="70"/>
      <c r="M376" s="70"/>
      <c r="N376" s="70"/>
      <c r="O376" s="70"/>
      <c r="P376" s="70"/>
      <c r="Q376" s="70"/>
      <c r="R376" s="70"/>
      <c r="S376" s="70"/>
      <c r="T376" s="70"/>
    </row>
    <row r="377" spans="1:20" x14ac:dyDescent="0.25">
      <c r="A377" s="65"/>
      <c r="B377" s="65"/>
      <c r="C377" s="65"/>
      <c r="D377" s="65"/>
      <c r="E377" s="69"/>
      <c r="F377" s="65"/>
      <c r="G377" s="65"/>
      <c r="H377" s="65" t="s">
        <v>1355</v>
      </c>
      <c r="I377" s="70">
        <v>24</v>
      </c>
      <c r="J377" s="70">
        <v>24</v>
      </c>
      <c r="K377" s="70">
        <v>24</v>
      </c>
      <c r="L377" s="70">
        <v>24</v>
      </c>
      <c r="M377" s="70">
        <v>24</v>
      </c>
      <c r="N377" s="70">
        <v>24</v>
      </c>
      <c r="O377" s="70">
        <v>24</v>
      </c>
      <c r="P377" s="70">
        <v>24</v>
      </c>
      <c r="Q377" s="70">
        <v>24</v>
      </c>
      <c r="R377" s="70">
        <v>24</v>
      </c>
      <c r="S377" s="70">
        <v>24</v>
      </c>
      <c r="T377" s="70">
        <v>24</v>
      </c>
    </row>
    <row r="378" spans="1:20" ht="22.5" x14ac:dyDescent="0.25">
      <c r="A378" s="65"/>
      <c r="B378" s="66" t="s">
        <v>1356</v>
      </c>
      <c r="C378" s="66"/>
      <c r="D378" s="66"/>
      <c r="E378" s="67"/>
      <c r="F378" s="66"/>
      <c r="G378" s="66"/>
      <c r="H378" s="66"/>
      <c r="I378" s="68"/>
      <c r="J378" s="68"/>
      <c r="K378" s="68"/>
      <c r="L378" s="68"/>
      <c r="M378" s="68"/>
      <c r="N378" s="68"/>
      <c r="O378" s="68"/>
      <c r="P378" s="68"/>
      <c r="Q378" s="68"/>
      <c r="R378" s="68"/>
      <c r="S378" s="68"/>
      <c r="T378" s="68"/>
    </row>
    <row r="379" spans="1:20" ht="45" x14ac:dyDescent="0.25">
      <c r="A379" s="65"/>
      <c r="B379" s="65"/>
      <c r="C379" s="65" t="s">
        <v>1357</v>
      </c>
      <c r="D379" s="65"/>
      <c r="E379" s="69"/>
      <c r="F379" s="65"/>
      <c r="G379" s="65"/>
      <c r="H379" s="65"/>
      <c r="I379" s="70"/>
      <c r="J379" s="70"/>
      <c r="K379" s="70"/>
      <c r="L379" s="70"/>
      <c r="M379" s="70"/>
      <c r="N379" s="70"/>
      <c r="O379" s="70"/>
      <c r="P379" s="70"/>
      <c r="Q379" s="70"/>
      <c r="R379" s="70"/>
      <c r="S379" s="70"/>
      <c r="T379" s="70"/>
    </row>
    <row r="380" spans="1:20" ht="22.5" x14ac:dyDescent="0.25">
      <c r="A380" s="65"/>
      <c r="B380" s="65"/>
      <c r="C380" s="65"/>
      <c r="D380" s="66" t="s">
        <v>1358</v>
      </c>
      <c r="E380" s="67"/>
      <c r="F380" s="66"/>
      <c r="G380" s="66"/>
      <c r="H380" s="66"/>
      <c r="I380" s="68"/>
      <c r="J380" s="68"/>
      <c r="K380" s="68"/>
      <c r="L380" s="68"/>
      <c r="M380" s="68"/>
      <c r="N380" s="68"/>
      <c r="O380" s="68"/>
      <c r="P380" s="68"/>
      <c r="Q380" s="68"/>
      <c r="R380" s="68"/>
      <c r="S380" s="68"/>
      <c r="T380" s="68"/>
    </row>
    <row r="381" spans="1:20" ht="33.75" x14ac:dyDescent="0.25">
      <c r="A381" s="65"/>
      <c r="B381" s="65"/>
      <c r="C381" s="65"/>
      <c r="D381" s="65"/>
      <c r="E381" s="69" t="s">
        <v>1359</v>
      </c>
      <c r="F381" s="65"/>
      <c r="G381" s="65"/>
      <c r="H381" s="65"/>
      <c r="I381" s="70"/>
      <c r="J381" s="70"/>
      <c r="K381" s="70"/>
      <c r="L381" s="70"/>
      <c r="M381" s="70"/>
      <c r="N381" s="70"/>
      <c r="O381" s="70"/>
      <c r="P381" s="70"/>
      <c r="Q381" s="70"/>
      <c r="R381" s="70"/>
      <c r="S381" s="70"/>
      <c r="T381" s="70"/>
    </row>
    <row r="382" spans="1:20" ht="33.75" x14ac:dyDescent="0.25">
      <c r="A382" s="65"/>
      <c r="B382" s="65"/>
      <c r="C382" s="65"/>
      <c r="D382" s="65"/>
      <c r="E382" s="69"/>
      <c r="F382" s="66" t="s">
        <v>1360</v>
      </c>
      <c r="G382" s="66"/>
      <c r="H382" s="66"/>
      <c r="I382" s="68"/>
      <c r="J382" s="68"/>
      <c r="K382" s="68"/>
      <c r="L382" s="68"/>
      <c r="M382" s="68"/>
      <c r="N382" s="68"/>
      <c r="O382" s="68"/>
      <c r="P382" s="68"/>
      <c r="Q382" s="68"/>
      <c r="R382" s="68"/>
      <c r="S382" s="68"/>
      <c r="T382" s="68"/>
    </row>
    <row r="383" spans="1:20" x14ac:dyDescent="0.25">
      <c r="A383" s="65"/>
      <c r="B383" s="65"/>
      <c r="C383" s="65"/>
      <c r="D383" s="65"/>
      <c r="E383" s="69"/>
      <c r="F383" s="65"/>
      <c r="G383" s="65" t="s">
        <v>377</v>
      </c>
      <c r="H383" s="65"/>
      <c r="I383" s="70"/>
      <c r="J383" s="70"/>
      <c r="K383" s="70"/>
      <c r="L383" s="70"/>
      <c r="M383" s="70"/>
      <c r="N383" s="70"/>
      <c r="O383" s="70"/>
      <c r="P383" s="70"/>
      <c r="Q383" s="70"/>
      <c r="R383" s="70"/>
      <c r="S383" s="70"/>
      <c r="T383" s="70"/>
    </row>
    <row r="384" spans="1:20" ht="22.5" x14ac:dyDescent="0.25">
      <c r="A384" s="65"/>
      <c r="B384" s="65"/>
      <c r="C384" s="65"/>
      <c r="D384" s="65"/>
      <c r="E384" s="69"/>
      <c r="F384" s="65"/>
      <c r="G384" s="65"/>
      <c r="H384" s="65" t="s">
        <v>1361</v>
      </c>
      <c r="I384" s="70"/>
      <c r="J384" s="70"/>
      <c r="K384" s="70"/>
      <c r="L384" s="70"/>
      <c r="M384" s="70"/>
      <c r="N384" s="70">
        <v>1</v>
      </c>
      <c r="O384" s="70"/>
      <c r="P384" s="70"/>
      <c r="Q384" s="70"/>
      <c r="R384" s="70"/>
      <c r="S384" s="70"/>
      <c r="T384" s="70">
        <v>1</v>
      </c>
    </row>
    <row r="385" spans="1:20" ht="22.5" x14ac:dyDescent="0.25">
      <c r="A385" s="65"/>
      <c r="B385" s="65"/>
      <c r="C385" s="65"/>
      <c r="D385" s="65"/>
      <c r="E385" s="69" t="s">
        <v>1362</v>
      </c>
      <c r="F385" s="65"/>
      <c r="G385" s="65"/>
      <c r="H385" s="65"/>
      <c r="I385" s="70"/>
      <c r="J385" s="70"/>
      <c r="K385" s="70"/>
      <c r="L385" s="70"/>
      <c r="M385" s="70"/>
      <c r="N385" s="70"/>
      <c r="O385" s="70"/>
      <c r="P385" s="70"/>
      <c r="Q385" s="70"/>
      <c r="R385" s="70"/>
      <c r="S385" s="70"/>
      <c r="T385" s="70"/>
    </row>
    <row r="386" spans="1:20" x14ac:dyDescent="0.25">
      <c r="A386" s="65"/>
      <c r="B386" s="65"/>
      <c r="C386" s="65"/>
      <c r="D386" s="65"/>
      <c r="E386" s="69"/>
      <c r="F386" s="66" t="s">
        <v>1363</v>
      </c>
      <c r="G386" s="66"/>
      <c r="H386" s="66"/>
      <c r="I386" s="68"/>
      <c r="J386" s="68"/>
      <c r="K386" s="68"/>
      <c r="L386" s="68"/>
      <c r="M386" s="68"/>
      <c r="N386" s="68"/>
      <c r="O386" s="68"/>
      <c r="P386" s="68"/>
      <c r="Q386" s="68"/>
      <c r="R386" s="68"/>
      <c r="S386" s="68"/>
      <c r="T386" s="68"/>
    </row>
    <row r="387" spans="1:20" x14ac:dyDescent="0.25">
      <c r="A387" s="65"/>
      <c r="B387" s="65"/>
      <c r="C387" s="65"/>
      <c r="D387" s="65"/>
      <c r="E387" s="69"/>
      <c r="F387" s="65"/>
      <c r="G387" s="65" t="s">
        <v>377</v>
      </c>
      <c r="H387" s="65"/>
      <c r="I387" s="70"/>
      <c r="J387" s="70"/>
      <c r="K387" s="70"/>
      <c r="L387" s="70"/>
      <c r="M387" s="70"/>
      <c r="N387" s="70"/>
      <c r="O387" s="70"/>
      <c r="P387" s="70"/>
      <c r="Q387" s="70"/>
      <c r="R387" s="70"/>
      <c r="S387" s="70"/>
      <c r="T387" s="70"/>
    </row>
    <row r="388" spans="1:20" ht="33.75" x14ac:dyDescent="0.25">
      <c r="A388" s="65"/>
      <c r="B388" s="65"/>
      <c r="C388" s="65"/>
      <c r="D388" s="65"/>
      <c r="E388" s="69"/>
      <c r="F388" s="65"/>
      <c r="G388" s="65"/>
      <c r="H388" s="65" t="s">
        <v>1364</v>
      </c>
      <c r="I388" s="70"/>
      <c r="J388" s="70"/>
      <c r="K388" s="70"/>
      <c r="L388" s="70"/>
      <c r="M388" s="70"/>
      <c r="N388" s="70"/>
      <c r="O388" s="70"/>
      <c r="P388" s="70"/>
      <c r="Q388" s="70"/>
      <c r="R388" s="70"/>
      <c r="S388" s="70"/>
      <c r="T388" s="70">
        <v>1</v>
      </c>
    </row>
    <row r="389" spans="1:20" ht="33.75" x14ac:dyDescent="0.25">
      <c r="A389" s="65"/>
      <c r="B389" s="65"/>
      <c r="C389" s="65"/>
      <c r="D389" s="65"/>
      <c r="E389" s="69" t="s">
        <v>1365</v>
      </c>
      <c r="F389" s="65"/>
      <c r="G389" s="65"/>
      <c r="H389" s="65"/>
      <c r="I389" s="70"/>
      <c r="J389" s="70"/>
      <c r="K389" s="70"/>
      <c r="L389" s="70"/>
      <c r="M389" s="70"/>
      <c r="N389" s="70"/>
      <c r="O389" s="70"/>
      <c r="P389" s="70"/>
      <c r="Q389" s="70"/>
      <c r="R389" s="70"/>
      <c r="S389" s="70"/>
      <c r="T389" s="70"/>
    </row>
    <row r="390" spans="1:20" ht="67.5" x14ac:dyDescent="0.25">
      <c r="A390" s="65"/>
      <c r="B390" s="65"/>
      <c r="C390" s="65"/>
      <c r="D390" s="65"/>
      <c r="E390" s="69"/>
      <c r="F390" s="66" t="s">
        <v>1366</v>
      </c>
      <c r="G390" s="66"/>
      <c r="H390" s="66"/>
      <c r="I390" s="68"/>
      <c r="J390" s="68"/>
      <c r="K390" s="68"/>
      <c r="L390" s="68"/>
      <c r="M390" s="68"/>
      <c r="N390" s="68"/>
      <c r="O390" s="68"/>
      <c r="P390" s="68"/>
      <c r="Q390" s="68"/>
      <c r="R390" s="68"/>
      <c r="S390" s="68"/>
      <c r="T390" s="68"/>
    </row>
    <row r="391" spans="1:20" x14ac:dyDescent="0.25">
      <c r="A391" s="65"/>
      <c r="B391" s="65"/>
      <c r="C391" s="65"/>
      <c r="D391" s="65"/>
      <c r="E391" s="69"/>
      <c r="F391" s="65"/>
      <c r="G391" s="65" t="s">
        <v>377</v>
      </c>
      <c r="H391" s="65"/>
      <c r="I391" s="70"/>
      <c r="J391" s="70"/>
      <c r="K391" s="70"/>
      <c r="L391" s="70"/>
      <c r="M391" s="70"/>
      <c r="N391" s="70"/>
      <c r="O391" s="70"/>
      <c r="P391" s="70"/>
      <c r="Q391" s="70"/>
      <c r="R391" s="70"/>
      <c r="S391" s="70"/>
      <c r="T391" s="70"/>
    </row>
    <row r="392" spans="1:20" ht="33.75" x14ac:dyDescent="0.25">
      <c r="A392" s="65"/>
      <c r="B392" s="65"/>
      <c r="C392" s="65"/>
      <c r="D392" s="65"/>
      <c r="E392" s="69"/>
      <c r="F392" s="65"/>
      <c r="G392" s="65"/>
      <c r="H392" s="65" t="s">
        <v>1367</v>
      </c>
      <c r="I392" s="70"/>
      <c r="J392" s="70"/>
      <c r="K392" s="70">
        <v>1</v>
      </c>
      <c r="L392" s="70"/>
      <c r="M392" s="70"/>
      <c r="N392" s="70">
        <v>1</v>
      </c>
      <c r="O392" s="70"/>
      <c r="P392" s="70"/>
      <c r="Q392" s="70">
        <v>1</v>
      </c>
      <c r="R392" s="70"/>
      <c r="S392" s="70"/>
      <c r="T392" s="70">
        <v>1</v>
      </c>
    </row>
    <row r="393" spans="1:20" ht="33.75" x14ac:dyDescent="0.25">
      <c r="A393" s="65"/>
      <c r="B393" s="65"/>
      <c r="C393" s="65"/>
      <c r="D393" s="65"/>
      <c r="E393" s="69" t="s">
        <v>1368</v>
      </c>
      <c r="F393" s="65"/>
      <c r="G393" s="65"/>
      <c r="H393" s="65"/>
      <c r="I393" s="70"/>
      <c r="J393" s="70"/>
      <c r="K393" s="70"/>
      <c r="L393" s="70"/>
      <c r="M393" s="70"/>
      <c r="N393" s="70"/>
      <c r="O393" s="70"/>
      <c r="P393" s="70"/>
      <c r="Q393" s="70"/>
      <c r="R393" s="70"/>
      <c r="S393" s="70"/>
      <c r="T393" s="70"/>
    </row>
    <row r="394" spans="1:20" ht="33.75" x14ac:dyDescent="0.25">
      <c r="A394" s="65"/>
      <c r="B394" s="65"/>
      <c r="C394" s="65"/>
      <c r="D394" s="65"/>
      <c r="E394" s="69"/>
      <c r="F394" s="66" t="s">
        <v>1369</v>
      </c>
      <c r="G394" s="66"/>
      <c r="H394" s="66"/>
      <c r="I394" s="68"/>
      <c r="J394" s="68"/>
      <c r="K394" s="68"/>
      <c r="L394" s="68"/>
      <c r="M394" s="68"/>
      <c r="N394" s="68"/>
      <c r="O394" s="68"/>
      <c r="P394" s="68"/>
      <c r="Q394" s="68"/>
      <c r="R394" s="68"/>
      <c r="S394" s="68"/>
      <c r="T394" s="68"/>
    </row>
    <row r="395" spans="1:20" x14ac:dyDescent="0.25">
      <c r="A395" s="65"/>
      <c r="B395" s="65"/>
      <c r="C395" s="65"/>
      <c r="D395" s="65"/>
      <c r="E395" s="69"/>
      <c r="F395" s="65"/>
      <c r="G395" s="65" t="s">
        <v>377</v>
      </c>
      <c r="H395" s="65"/>
      <c r="I395" s="70"/>
      <c r="J395" s="70"/>
      <c r="K395" s="70"/>
      <c r="L395" s="70"/>
      <c r="M395" s="70"/>
      <c r="N395" s="70"/>
      <c r="O395" s="70"/>
      <c r="P395" s="70"/>
      <c r="Q395" s="70"/>
      <c r="R395" s="70"/>
      <c r="S395" s="70"/>
      <c r="T395" s="70"/>
    </row>
    <row r="396" spans="1:20" ht="56.25" x14ac:dyDescent="0.25">
      <c r="A396" s="65"/>
      <c r="B396" s="65"/>
      <c r="C396" s="65"/>
      <c r="D396" s="65"/>
      <c r="E396" s="69"/>
      <c r="F396" s="65"/>
      <c r="G396" s="65"/>
      <c r="H396" s="65" t="s">
        <v>1370</v>
      </c>
      <c r="I396" s="70">
        <v>1</v>
      </c>
      <c r="J396" s="70"/>
      <c r="K396" s="70"/>
      <c r="L396" s="70"/>
      <c r="M396" s="70"/>
      <c r="N396" s="70"/>
      <c r="O396" s="70"/>
      <c r="P396" s="70"/>
      <c r="Q396" s="70"/>
      <c r="R396" s="70"/>
      <c r="S396" s="70"/>
      <c r="T396" s="70"/>
    </row>
    <row r="397" spans="1:20" ht="33.75" x14ac:dyDescent="0.25">
      <c r="A397" s="65"/>
      <c r="B397" s="65"/>
      <c r="C397" s="65"/>
      <c r="D397" s="65"/>
      <c r="E397" s="69"/>
      <c r="F397" s="66" t="s">
        <v>1371</v>
      </c>
      <c r="G397" s="66"/>
      <c r="H397" s="66"/>
      <c r="I397" s="68"/>
      <c r="J397" s="68"/>
      <c r="K397" s="68"/>
      <c r="L397" s="68"/>
      <c r="M397" s="68"/>
      <c r="N397" s="68"/>
      <c r="O397" s="68"/>
      <c r="P397" s="68"/>
      <c r="Q397" s="68"/>
      <c r="R397" s="68"/>
      <c r="S397" s="68"/>
      <c r="T397" s="68"/>
    </row>
    <row r="398" spans="1:20" x14ac:dyDescent="0.25">
      <c r="A398" s="65"/>
      <c r="B398" s="65"/>
      <c r="C398" s="65"/>
      <c r="D398" s="65"/>
      <c r="E398" s="69"/>
      <c r="F398" s="65"/>
      <c r="G398" s="65" t="s">
        <v>377</v>
      </c>
      <c r="H398" s="65"/>
      <c r="I398" s="70"/>
      <c r="J398" s="70"/>
      <c r="K398" s="70"/>
      <c r="L398" s="70"/>
      <c r="M398" s="70"/>
      <c r="N398" s="70"/>
      <c r="O398" s="70"/>
      <c r="P398" s="70"/>
      <c r="Q398" s="70"/>
      <c r="R398" s="70"/>
      <c r="S398" s="70"/>
      <c r="T398" s="70"/>
    </row>
    <row r="399" spans="1:20" ht="56.25" x14ac:dyDescent="0.25">
      <c r="A399" s="65"/>
      <c r="B399" s="65"/>
      <c r="C399" s="65"/>
      <c r="D399" s="65"/>
      <c r="E399" s="69"/>
      <c r="F399" s="65"/>
      <c r="G399" s="65"/>
      <c r="H399" s="65" t="s">
        <v>1370</v>
      </c>
      <c r="I399" s="70"/>
      <c r="J399" s="70">
        <v>1</v>
      </c>
      <c r="K399" s="70"/>
      <c r="L399" s="70"/>
      <c r="M399" s="70"/>
      <c r="N399" s="70"/>
      <c r="O399" s="70"/>
      <c r="P399" s="70"/>
      <c r="Q399" s="70"/>
      <c r="R399" s="70"/>
      <c r="S399" s="70"/>
      <c r="T399" s="70"/>
    </row>
    <row r="400" spans="1:20" ht="45" x14ac:dyDescent="0.25">
      <c r="A400" s="65"/>
      <c r="B400" s="65"/>
      <c r="C400" s="65"/>
      <c r="D400" s="65"/>
      <c r="E400" s="69"/>
      <c r="F400" s="66" t="s">
        <v>1372</v>
      </c>
      <c r="G400" s="66"/>
      <c r="H400" s="66"/>
      <c r="I400" s="68"/>
      <c r="J400" s="68"/>
      <c r="K400" s="68"/>
      <c r="L400" s="68"/>
      <c r="M400" s="68"/>
      <c r="N400" s="68"/>
      <c r="O400" s="68"/>
      <c r="P400" s="68"/>
      <c r="Q400" s="68"/>
      <c r="R400" s="68"/>
      <c r="S400" s="68"/>
      <c r="T400" s="68"/>
    </row>
    <row r="401" spans="1:20" x14ac:dyDescent="0.25">
      <c r="A401" s="65"/>
      <c r="B401" s="65"/>
      <c r="C401" s="65"/>
      <c r="D401" s="65"/>
      <c r="E401" s="69"/>
      <c r="F401" s="65"/>
      <c r="G401" s="65" t="s">
        <v>377</v>
      </c>
      <c r="H401" s="65"/>
      <c r="I401" s="70"/>
      <c r="J401" s="70"/>
      <c r="K401" s="70"/>
      <c r="L401" s="70"/>
      <c r="M401" s="70"/>
      <c r="N401" s="70"/>
      <c r="O401" s="70"/>
      <c r="P401" s="70"/>
      <c r="Q401" s="70"/>
      <c r="R401" s="70"/>
      <c r="S401" s="70"/>
      <c r="T401" s="70"/>
    </row>
    <row r="402" spans="1:20" ht="56.25" x14ac:dyDescent="0.25">
      <c r="A402" s="65"/>
      <c r="B402" s="65"/>
      <c r="C402" s="65"/>
      <c r="D402" s="65"/>
      <c r="E402" s="69"/>
      <c r="F402" s="65"/>
      <c r="G402" s="65"/>
      <c r="H402" s="65" t="s">
        <v>1370</v>
      </c>
      <c r="I402" s="70"/>
      <c r="J402" s="70"/>
      <c r="K402" s="70">
        <v>1</v>
      </c>
      <c r="L402" s="70"/>
      <c r="M402" s="70"/>
      <c r="N402" s="70"/>
      <c r="O402" s="70"/>
      <c r="P402" s="70"/>
      <c r="Q402" s="70"/>
      <c r="R402" s="70"/>
      <c r="S402" s="70"/>
      <c r="T402" s="70"/>
    </row>
    <row r="403" spans="1:20" ht="33.75" x14ac:dyDescent="0.25">
      <c r="A403" s="65"/>
      <c r="B403" s="65"/>
      <c r="C403" s="65"/>
      <c r="D403" s="65"/>
      <c r="E403" s="69"/>
      <c r="F403" s="66" t="s">
        <v>1373</v>
      </c>
      <c r="G403" s="66"/>
      <c r="H403" s="66"/>
      <c r="I403" s="68"/>
      <c r="J403" s="68"/>
      <c r="K403" s="68"/>
      <c r="L403" s="68"/>
      <c r="M403" s="68"/>
      <c r="N403" s="68"/>
      <c r="O403" s="68"/>
      <c r="P403" s="68"/>
      <c r="Q403" s="68"/>
      <c r="R403" s="68"/>
      <c r="S403" s="68"/>
      <c r="T403" s="68"/>
    </row>
    <row r="404" spans="1:20" x14ac:dyDescent="0.25">
      <c r="A404" s="65"/>
      <c r="B404" s="65"/>
      <c r="C404" s="65"/>
      <c r="D404" s="65"/>
      <c r="E404" s="69"/>
      <c r="F404" s="65"/>
      <c r="G404" s="65" t="s">
        <v>377</v>
      </c>
      <c r="H404" s="65"/>
      <c r="I404" s="70"/>
      <c r="J404" s="70"/>
      <c r="K404" s="70"/>
      <c r="L404" s="70"/>
      <c r="M404" s="70"/>
      <c r="N404" s="70"/>
      <c r="O404" s="70"/>
      <c r="P404" s="70"/>
      <c r="Q404" s="70"/>
      <c r="R404" s="70"/>
      <c r="S404" s="70"/>
      <c r="T404" s="70"/>
    </row>
    <row r="405" spans="1:20" ht="56.25" x14ac:dyDescent="0.25">
      <c r="A405" s="65"/>
      <c r="B405" s="65"/>
      <c r="C405" s="65"/>
      <c r="D405" s="65"/>
      <c r="E405" s="69"/>
      <c r="F405" s="65"/>
      <c r="G405" s="65"/>
      <c r="H405" s="65" t="s">
        <v>1370</v>
      </c>
      <c r="I405" s="70"/>
      <c r="J405" s="70"/>
      <c r="K405" s="70"/>
      <c r="L405" s="70">
        <v>1</v>
      </c>
      <c r="M405" s="70"/>
      <c r="N405" s="70"/>
      <c r="O405" s="70"/>
      <c r="P405" s="70"/>
      <c r="Q405" s="70"/>
      <c r="R405" s="70"/>
      <c r="S405" s="70"/>
      <c r="T405" s="70"/>
    </row>
    <row r="406" spans="1:20" ht="45" x14ac:dyDescent="0.25">
      <c r="A406" s="65"/>
      <c r="B406" s="65"/>
      <c r="C406" s="65"/>
      <c r="D406" s="65"/>
      <c r="E406" s="69"/>
      <c r="F406" s="66" t="s">
        <v>1374</v>
      </c>
      <c r="G406" s="66"/>
      <c r="H406" s="66"/>
      <c r="I406" s="68"/>
      <c r="J406" s="68"/>
      <c r="K406" s="68"/>
      <c r="L406" s="68"/>
      <c r="M406" s="68"/>
      <c r="N406" s="68"/>
      <c r="O406" s="68"/>
      <c r="P406" s="68"/>
      <c r="Q406" s="68"/>
      <c r="R406" s="68"/>
      <c r="S406" s="68"/>
      <c r="T406" s="68"/>
    </row>
    <row r="407" spans="1:20" x14ac:dyDescent="0.25">
      <c r="A407" s="65"/>
      <c r="B407" s="65"/>
      <c r="C407" s="65"/>
      <c r="D407" s="65"/>
      <c r="E407" s="69"/>
      <c r="F407" s="65"/>
      <c r="G407" s="65" t="s">
        <v>377</v>
      </c>
      <c r="H407" s="65"/>
      <c r="I407" s="70"/>
      <c r="J407" s="70"/>
      <c r="K407" s="70"/>
      <c r="L407" s="70"/>
      <c r="M407" s="70"/>
      <c r="N407" s="70"/>
      <c r="O407" s="70"/>
      <c r="P407" s="70"/>
      <c r="Q407" s="70"/>
      <c r="R407" s="70"/>
      <c r="S407" s="70"/>
      <c r="T407" s="70"/>
    </row>
    <row r="408" spans="1:20" ht="56.25" x14ac:dyDescent="0.25">
      <c r="A408" s="65"/>
      <c r="B408" s="65"/>
      <c r="C408" s="65"/>
      <c r="D408" s="65"/>
      <c r="E408" s="69"/>
      <c r="F408" s="65"/>
      <c r="G408" s="65"/>
      <c r="H408" s="65" t="s">
        <v>1370</v>
      </c>
      <c r="I408" s="70"/>
      <c r="J408" s="70"/>
      <c r="K408" s="70"/>
      <c r="L408" s="70"/>
      <c r="M408" s="70">
        <v>1</v>
      </c>
      <c r="N408" s="70"/>
      <c r="O408" s="70"/>
      <c r="P408" s="70"/>
      <c r="Q408" s="70"/>
      <c r="R408" s="70"/>
      <c r="S408" s="70"/>
      <c r="T408" s="70"/>
    </row>
    <row r="409" spans="1:20" ht="45" x14ac:dyDescent="0.25">
      <c r="A409" s="65"/>
      <c r="B409" s="65"/>
      <c r="C409" s="65"/>
      <c r="D409" s="65"/>
      <c r="E409" s="69"/>
      <c r="F409" s="66" t="s">
        <v>1375</v>
      </c>
      <c r="G409" s="66"/>
      <c r="H409" s="66"/>
      <c r="I409" s="68"/>
      <c r="J409" s="68"/>
      <c r="K409" s="68"/>
      <c r="L409" s="68"/>
      <c r="M409" s="68"/>
      <c r="N409" s="68"/>
      <c r="O409" s="68"/>
      <c r="P409" s="68"/>
      <c r="Q409" s="68"/>
      <c r="R409" s="68"/>
      <c r="S409" s="68"/>
      <c r="T409" s="68"/>
    </row>
    <row r="410" spans="1:20" x14ac:dyDescent="0.25">
      <c r="A410" s="65"/>
      <c r="B410" s="65"/>
      <c r="C410" s="65"/>
      <c r="D410" s="65"/>
      <c r="E410" s="69"/>
      <c r="F410" s="65"/>
      <c r="G410" s="65" t="s">
        <v>377</v>
      </c>
      <c r="H410" s="65"/>
      <c r="I410" s="70"/>
      <c r="J410" s="70"/>
      <c r="K410" s="70"/>
      <c r="L410" s="70"/>
      <c r="M410" s="70"/>
      <c r="N410" s="70"/>
      <c r="O410" s="70"/>
      <c r="P410" s="70"/>
      <c r="Q410" s="70"/>
      <c r="R410" s="70"/>
      <c r="S410" s="70"/>
      <c r="T410" s="70"/>
    </row>
    <row r="411" spans="1:20" ht="56.25" x14ac:dyDescent="0.25">
      <c r="A411" s="65"/>
      <c r="B411" s="65"/>
      <c r="C411" s="65"/>
      <c r="D411" s="65"/>
      <c r="E411" s="69"/>
      <c r="F411" s="65"/>
      <c r="G411" s="65"/>
      <c r="H411" s="65" t="s">
        <v>1370</v>
      </c>
      <c r="I411" s="70"/>
      <c r="J411" s="70"/>
      <c r="K411" s="70"/>
      <c r="L411" s="70"/>
      <c r="M411" s="70"/>
      <c r="N411" s="70">
        <v>1</v>
      </c>
      <c r="O411" s="70"/>
      <c r="P411" s="70"/>
      <c r="Q411" s="70"/>
      <c r="R411" s="70"/>
      <c r="S411" s="70"/>
      <c r="T411" s="70"/>
    </row>
    <row r="412" spans="1:20" ht="45" x14ac:dyDescent="0.25">
      <c r="A412" s="65"/>
      <c r="B412" s="65"/>
      <c r="C412" s="65"/>
      <c r="D412" s="65"/>
      <c r="E412" s="69"/>
      <c r="F412" s="66" t="s">
        <v>1376</v>
      </c>
      <c r="G412" s="66"/>
      <c r="H412" s="66"/>
      <c r="I412" s="68"/>
      <c r="J412" s="68"/>
      <c r="K412" s="68"/>
      <c r="L412" s="68"/>
      <c r="M412" s="68"/>
      <c r="N412" s="68"/>
      <c r="O412" s="68"/>
      <c r="P412" s="68"/>
      <c r="Q412" s="68"/>
      <c r="R412" s="68"/>
      <c r="S412" s="68"/>
      <c r="T412" s="68"/>
    </row>
    <row r="413" spans="1:20" x14ac:dyDescent="0.25">
      <c r="A413" s="65"/>
      <c r="B413" s="65"/>
      <c r="C413" s="65"/>
      <c r="D413" s="65"/>
      <c r="E413" s="69"/>
      <c r="F413" s="65"/>
      <c r="G413" s="65" t="s">
        <v>377</v>
      </c>
      <c r="H413" s="65"/>
      <c r="I413" s="70"/>
      <c r="J413" s="70"/>
      <c r="K413" s="70"/>
      <c r="L413" s="70"/>
      <c r="M413" s="70"/>
      <c r="N413" s="70"/>
      <c r="O413" s="70"/>
      <c r="P413" s="70"/>
      <c r="Q413" s="70"/>
      <c r="R413" s="70"/>
      <c r="S413" s="70"/>
      <c r="T413" s="70"/>
    </row>
    <row r="414" spans="1:20" ht="56.25" x14ac:dyDescent="0.25">
      <c r="A414" s="65"/>
      <c r="B414" s="65"/>
      <c r="C414" s="65"/>
      <c r="D414" s="65"/>
      <c r="E414" s="69"/>
      <c r="F414" s="65"/>
      <c r="G414" s="65"/>
      <c r="H414" s="65" t="s">
        <v>1370</v>
      </c>
      <c r="I414" s="70"/>
      <c r="J414" s="70"/>
      <c r="K414" s="70"/>
      <c r="L414" s="70"/>
      <c r="M414" s="70"/>
      <c r="N414" s="70"/>
      <c r="O414" s="70">
        <v>1</v>
      </c>
      <c r="P414" s="70"/>
      <c r="Q414" s="70"/>
      <c r="R414" s="70"/>
      <c r="S414" s="70"/>
      <c r="T414" s="70"/>
    </row>
    <row r="415" spans="1:20" ht="33.75" x14ac:dyDescent="0.25">
      <c r="A415" s="65"/>
      <c r="B415" s="65"/>
      <c r="C415" s="65"/>
      <c r="D415" s="65"/>
      <c r="E415" s="69"/>
      <c r="F415" s="66" t="s">
        <v>1377</v>
      </c>
      <c r="G415" s="66"/>
      <c r="H415" s="66"/>
      <c r="I415" s="68"/>
      <c r="J415" s="68"/>
      <c r="K415" s="68"/>
      <c r="L415" s="68"/>
      <c r="M415" s="68"/>
      <c r="N415" s="68"/>
      <c r="O415" s="68"/>
      <c r="P415" s="68"/>
      <c r="Q415" s="68"/>
      <c r="R415" s="68"/>
      <c r="S415" s="68"/>
      <c r="T415" s="68"/>
    </row>
    <row r="416" spans="1:20" x14ac:dyDescent="0.25">
      <c r="A416" s="65"/>
      <c r="B416" s="65"/>
      <c r="C416" s="65"/>
      <c r="D416" s="65"/>
      <c r="E416" s="69"/>
      <c r="F416" s="65"/>
      <c r="G416" s="65" t="s">
        <v>377</v>
      </c>
      <c r="H416" s="65"/>
      <c r="I416" s="70"/>
      <c r="J416" s="70"/>
      <c r="K416" s="70"/>
      <c r="L416" s="70"/>
      <c r="M416" s="70"/>
      <c r="N416" s="70"/>
      <c r="O416" s="70"/>
      <c r="P416" s="70"/>
      <c r="Q416" s="70"/>
      <c r="R416" s="70"/>
      <c r="S416" s="70"/>
      <c r="T416" s="70"/>
    </row>
    <row r="417" spans="1:20" ht="56.25" x14ac:dyDescent="0.25">
      <c r="A417" s="65"/>
      <c r="B417" s="65"/>
      <c r="C417" s="65"/>
      <c r="D417" s="65"/>
      <c r="E417" s="69"/>
      <c r="F417" s="65"/>
      <c r="G417" s="65"/>
      <c r="H417" s="65" t="s">
        <v>1370</v>
      </c>
      <c r="I417" s="70"/>
      <c r="J417" s="70"/>
      <c r="K417" s="70"/>
      <c r="L417" s="70"/>
      <c r="M417" s="70"/>
      <c r="N417" s="70"/>
      <c r="O417" s="70"/>
      <c r="P417" s="70">
        <v>1</v>
      </c>
      <c r="Q417" s="70"/>
      <c r="R417" s="70"/>
      <c r="S417" s="70"/>
      <c r="T417" s="70"/>
    </row>
    <row r="418" spans="1:20" ht="22.5" x14ac:dyDescent="0.25">
      <c r="A418" s="65"/>
      <c r="B418" s="65"/>
      <c r="C418" s="65"/>
      <c r="D418" s="65"/>
      <c r="E418" s="69" t="s">
        <v>1378</v>
      </c>
      <c r="F418" s="65"/>
      <c r="G418" s="65"/>
      <c r="H418" s="65"/>
      <c r="I418" s="70"/>
      <c r="J418" s="70"/>
      <c r="K418" s="70"/>
      <c r="L418" s="70"/>
      <c r="M418" s="70"/>
      <c r="N418" s="70"/>
      <c r="O418" s="70"/>
      <c r="P418" s="70"/>
      <c r="Q418" s="70"/>
      <c r="R418" s="70"/>
      <c r="S418" s="70"/>
      <c r="T418" s="70"/>
    </row>
    <row r="419" spans="1:20" ht="22.5" x14ac:dyDescent="0.25">
      <c r="A419" s="65"/>
      <c r="B419" s="65"/>
      <c r="C419" s="65"/>
      <c r="D419" s="65"/>
      <c r="E419" s="69"/>
      <c r="F419" s="66" t="s">
        <v>1379</v>
      </c>
      <c r="G419" s="66"/>
      <c r="H419" s="66"/>
      <c r="I419" s="68"/>
      <c r="J419" s="68"/>
      <c r="K419" s="68"/>
      <c r="L419" s="68"/>
      <c r="M419" s="68"/>
      <c r="N419" s="68"/>
      <c r="O419" s="68"/>
      <c r="P419" s="68"/>
      <c r="Q419" s="68"/>
      <c r="R419" s="68"/>
      <c r="S419" s="68"/>
      <c r="T419" s="68"/>
    </row>
    <row r="420" spans="1:20" x14ac:dyDescent="0.25">
      <c r="A420" s="65"/>
      <c r="B420" s="65"/>
      <c r="C420" s="65"/>
      <c r="D420" s="65"/>
      <c r="E420" s="69"/>
      <c r="F420" s="65"/>
      <c r="G420" s="65" t="s">
        <v>377</v>
      </c>
      <c r="H420" s="65"/>
      <c r="I420" s="70"/>
      <c r="J420" s="70"/>
      <c r="K420" s="70"/>
      <c r="L420" s="70"/>
      <c r="M420" s="70"/>
      <c r="N420" s="70"/>
      <c r="O420" s="70"/>
      <c r="P420" s="70"/>
      <c r="Q420" s="70"/>
      <c r="R420" s="70"/>
      <c r="S420" s="70"/>
      <c r="T420" s="70"/>
    </row>
    <row r="421" spans="1:20" ht="45" x14ac:dyDescent="0.25">
      <c r="A421" s="65"/>
      <c r="B421" s="65"/>
      <c r="C421" s="65"/>
      <c r="D421" s="65"/>
      <c r="E421" s="69"/>
      <c r="F421" s="65"/>
      <c r="G421" s="65"/>
      <c r="H421" s="65" t="s">
        <v>1380</v>
      </c>
      <c r="I421" s="70"/>
      <c r="J421" s="70"/>
      <c r="K421" s="70">
        <v>1</v>
      </c>
      <c r="L421" s="70"/>
      <c r="M421" s="70"/>
      <c r="N421" s="70"/>
      <c r="O421" s="70"/>
      <c r="P421" s="70"/>
      <c r="Q421" s="70"/>
      <c r="R421" s="70"/>
      <c r="S421" s="70"/>
      <c r="T421" s="70"/>
    </row>
    <row r="422" spans="1:20" ht="22.5" x14ac:dyDescent="0.25">
      <c r="A422" s="65"/>
      <c r="B422" s="65"/>
      <c r="C422" s="65"/>
      <c r="D422" s="65"/>
      <c r="E422" s="69" t="s">
        <v>1381</v>
      </c>
      <c r="F422" s="65"/>
      <c r="G422" s="65"/>
      <c r="H422" s="65"/>
      <c r="I422" s="70"/>
      <c r="J422" s="70"/>
      <c r="K422" s="70"/>
      <c r="L422" s="70"/>
      <c r="M422" s="70"/>
      <c r="N422" s="70"/>
      <c r="O422" s="70"/>
      <c r="P422" s="70"/>
      <c r="Q422" s="70"/>
      <c r="R422" s="70"/>
      <c r="S422" s="70"/>
      <c r="T422" s="70"/>
    </row>
    <row r="423" spans="1:20" ht="22.5" x14ac:dyDescent="0.25">
      <c r="A423" s="65"/>
      <c r="B423" s="65"/>
      <c r="C423" s="65"/>
      <c r="D423" s="65"/>
      <c r="E423" s="69"/>
      <c r="F423" s="66" t="s">
        <v>1382</v>
      </c>
      <c r="G423" s="66"/>
      <c r="H423" s="66"/>
      <c r="I423" s="68"/>
      <c r="J423" s="68"/>
      <c r="K423" s="68"/>
      <c r="L423" s="68"/>
      <c r="M423" s="68"/>
      <c r="N423" s="68"/>
      <c r="O423" s="68"/>
      <c r="P423" s="68"/>
      <c r="Q423" s="68"/>
      <c r="R423" s="68"/>
      <c r="S423" s="68"/>
      <c r="T423" s="68"/>
    </row>
    <row r="424" spans="1:20" x14ac:dyDescent="0.25">
      <c r="A424" s="65"/>
      <c r="B424" s="65"/>
      <c r="C424" s="65"/>
      <c r="D424" s="65"/>
      <c r="E424" s="69"/>
      <c r="F424" s="65"/>
      <c r="G424" s="65" t="s">
        <v>377</v>
      </c>
      <c r="H424" s="65"/>
      <c r="I424" s="70"/>
      <c r="J424" s="70"/>
      <c r="K424" s="70"/>
      <c r="L424" s="70"/>
      <c r="M424" s="70"/>
      <c r="N424" s="70"/>
      <c r="O424" s="70"/>
      <c r="P424" s="70"/>
      <c r="Q424" s="70"/>
      <c r="R424" s="70"/>
      <c r="S424" s="70"/>
      <c r="T424" s="70"/>
    </row>
    <row r="425" spans="1:20" ht="45" x14ac:dyDescent="0.25">
      <c r="A425" s="65"/>
      <c r="B425" s="65"/>
      <c r="C425" s="65"/>
      <c r="D425" s="65"/>
      <c r="E425" s="69"/>
      <c r="F425" s="65"/>
      <c r="G425" s="65"/>
      <c r="H425" s="65" t="s">
        <v>1383</v>
      </c>
      <c r="I425" s="70"/>
      <c r="J425" s="70"/>
      <c r="K425" s="70">
        <v>1</v>
      </c>
      <c r="L425" s="70"/>
      <c r="M425" s="70"/>
      <c r="N425" s="70"/>
      <c r="O425" s="70"/>
      <c r="P425" s="70"/>
      <c r="Q425" s="70"/>
      <c r="R425" s="70"/>
      <c r="S425" s="70"/>
      <c r="T425" s="70"/>
    </row>
    <row r="426" spans="1:20" ht="22.5" x14ac:dyDescent="0.25">
      <c r="A426" s="65"/>
      <c r="B426" s="65"/>
      <c r="C426" s="65"/>
      <c r="D426" s="66" t="s">
        <v>1384</v>
      </c>
      <c r="E426" s="67"/>
      <c r="F426" s="66"/>
      <c r="G426" s="66"/>
      <c r="H426" s="66"/>
      <c r="I426" s="68"/>
      <c r="J426" s="68"/>
      <c r="K426" s="68"/>
      <c r="L426" s="68"/>
      <c r="M426" s="68"/>
      <c r="N426" s="68"/>
      <c r="O426" s="68"/>
      <c r="P426" s="68"/>
      <c r="Q426" s="68"/>
      <c r="R426" s="68"/>
      <c r="S426" s="68"/>
      <c r="T426" s="68"/>
    </row>
    <row r="427" spans="1:20" ht="56.25" x14ac:dyDescent="0.25">
      <c r="A427" s="65"/>
      <c r="B427" s="65"/>
      <c r="C427" s="65"/>
      <c r="D427" s="65"/>
      <c r="E427" s="69" t="s">
        <v>1385</v>
      </c>
      <c r="F427" s="65"/>
      <c r="G427" s="65"/>
      <c r="H427" s="65"/>
      <c r="I427" s="70"/>
      <c r="J427" s="70"/>
      <c r="K427" s="70"/>
      <c r="L427" s="70"/>
      <c r="M427" s="70"/>
      <c r="N427" s="70"/>
      <c r="O427" s="70"/>
      <c r="P427" s="70"/>
      <c r="Q427" s="70"/>
      <c r="R427" s="70"/>
      <c r="S427" s="70"/>
      <c r="T427" s="70"/>
    </row>
    <row r="428" spans="1:20" ht="22.5" x14ac:dyDescent="0.25">
      <c r="A428" s="65"/>
      <c r="B428" s="65"/>
      <c r="C428" s="65"/>
      <c r="D428" s="65"/>
      <c r="E428" s="69"/>
      <c r="F428" s="66" t="s">
        <v>1386</v>
      </c>
      <c r="G428" s="66"/>
      <c r="H428" s="66"/>
      <c r="I428" s="68"/>
      <c r="J428" s="68"/>
      <c r="K428" s="68"/>
      <c r="L428" s="68"/>
      <c r="M428" s="68"/>
      <c r="N428" s="68"/>
      <c r="O428" s="68"/>
      <c r="P428" s="68"/>
      <c r="Q428" s="68"/>
      <c r="R428" s="68"/>
      <c r="S428" s="68"/>
      <c r="T428" s="68"/>
    </row>
    <row r="429" spans="1:20" x14ac:dyDescent="0.25">
      <c r="A429" s="65"/>
      <c r="B429" s="65"/>
      <c r="C429" s="65"/>
      <c r="D429" s="65"/>
      <c r="E429" s="69"/>
      <c r="F429" s="65"/>
      <c r="G429" s="65" t="s">
        <v>377</v>
      </c>
      <c r="H429" s="65"/>
      <c r="I429" s="70"/>
      <c r="J429" s="70"/>
      <c r="K429" s="70"/>
      <c r="L429" s="70"/>
      <c r="M429" s="70"/>
      <c r="N429" s="70"/>
      <c r="O429" s="70"/>
      <c r="P429" s="70"/>
      <c r="Q429" s="70"/>
      <c r="R429" s="70"/>
      <c r="S429" s="70"/>
      <c r="T429" s="70"/>
    </row>
    <row r="430" spans="1:20" x14ac:dyDescent="0.25">
      <c r="A430" s="65"/>
      <c r="B430" s="65"/>
      <c r="C430" s="65"/>
      <c r="D430" s="65"/>
      <c r="E430" s="69"/>
      <c r="F430" s="65"/>
      <c r="G430" s="65"/>
      <c r="H430" s="65" t="s">
        <v>1120</v>
      </c>
      <c r="I430" s="70"/>
      <c r="J430" s="70"/>
      <c r="K430" s="70">
        <v>1</v>
      </c>
      <c r="L430" s="70"/>
      <c r="M430" s="70"/>
      <c r="N430" s="70"/>
      <c r="O430" s="70"/>
      <c r="P430" s="70"/>
      <c r="Q430" s="70">
        <v>1</v>
      </c>
      <c r="R430" s="70"/>
      <c r="S430" s="70"/>
      <c r="T430" s="70"/>
    </row>
    <row r="431" spans="1:20" ht="45" x14ac:dyDescent="0.25">
      <c r="A431" s="65"/>
      <c r="B431" s="65"/>
      <c r="C431" s="65"/>
      <c r="D431" s="65"/>
      <c r="E431" s="69" t="s">
        <v>1387</v>
      </c>
      <c r="F431" s="65"/>
      <c r="G431" s="65"/>
      <c r="H431" s="65"/>
      <c r="I431" s="70"/>
      <c r="J431" s="70"/>
      <c r="K431" s="70"/>
      <c r="L431" s="70"/>
      <c r="M431" s="70"/>
      <c r="N431" s="70"/>
      <c r="O431" s="70"/>
      <c r="P431" s="70"/>
      <c r="Q431" s="70"/>
      <c r="R431" s="70"/>
      <c r="S431" s="70"/>
      <c r="T431" s="70"/>
    </row>
    <row r="432" spans="1:20" ht="22.5" x14ac:dyDescent="0.25">
      <c r="A432" s="65"/>
      <c r="B432" s="65"/>
      <c r="C432" s="65"/>
      <c r="D432" s="65"/>
      <c r="E432" s="69"/>
      <c r="F432" s="66" t="s">
        <v>1388</v>
      </c>
      <c r="G432" s="66"/>
      <c r="H432" s="66"/>
      <c r="I432" s="68"/>
      <c r="J432" s="68"/>
      <c r="K432" s="68"/>
      <c r="L432" s="68"/>
      <c r="M432" s="68"/>
      <c r="N432" s="68"/>
      <c r="O432" s="68"/>
      <c r="P432" s="68"/>
      <c r="Q432" s="68"/>
      <c r="R432" s="68"/>
      <c r="S432" s="68"/>
      <c r="T432" s="68"/>
    </row>
    <row r="433" spans="1:20" x14ac:dyDescent="0.25">
      <c r="A433" s="65"/>
      <c r="B433" s="65"/>
      <c r="C433" s="65"/>
      <c r="D433" s="65"/>
      <c r="E433" s="69"/>
      <c r="F433" s="65"/>
      <c r="G433" s="65" t="s">
        <v>377</v>
      </c>
      <c r="H433" s="65"/>
      <c r="I433" s="70"/>
      <c r="J433" s="70"/>
      <c r="K433" s="70"/>
      <c r="L433" s="70"/>
      <c r="M433" s="70"/>
      <c r="N433" s="70"/>
      <c r="O433" s="70"/>
      <c r="P433" s="70"/>
      <c r="Q433" s="70"/>
      <c r="R433" s="70"/>
      <c r="S433" s="70"/>
      <c r="T433" s="70"/>
    </row>
    <row r="434" spans="1:20" ht="22.5" x14ac:dyDescent="0.25">
      <c r="A434" s="65"/>
      <c r="B434" s="65"/>
      <c r="C434" s="65"/>
      <c r="D434" s="65"/>
      <c r="E434" s="69"/>
      <c r="F434" s="65"/>
      <c r="G434" s="65"/>
      <c r="H434" s="65" t="s">
        <v>1389</v>
      </c>
      <c r="I434" s="70"/>
      <c r="J434" s="70"/>
      <c r="K434" s="70">
        <v>9</v>
      </c>
      <c r="L434" s="70"/>
      <c r="M434" s="70"/>
      <c r="N434" s="70">
        <v>9</v>
      </c>
      <c r="O434" s="70"/>
      <c r="P434" s="70"/>
      <c r="Q434" s="70">
        <v>9</v>
      </c>
      <c r="R434" s="70"/>
      <c r="S434" s="70"/>
      <c r="T434" s="70">
        <v>9</v>
      </c>
    </row>
    <row r="435" spans="1:20" ht="33.75" x14ac:dyDescent="0.25">
      <c r="A435" s="65"/>
      <c r="B435" s="65"/>
      <c r="C435" s="65"/>
      <c r="D435" s="65"/>
      <c r="E435" s="69" t="s">
        <v>1390</v>
      </c>
      <c r="F435" s="65"/>
      <c r="G435" s="65"/>
      <c r="H435" s="65"/>
      <c r="I435" s="70"/>
      <c r="J435" s="70"/>
      <c r="K435" s="70"/>
      <c r="L435" s="70"/>
      <c r="M435" s="70"/>
      <c r="N435" s="70"/>
      <c r="O435" s="70"/>
      <c r="P435" s="70"/>
      <c r="Q435" s="70"/>
      <c r="R435" s="70"/>
      <c r="S435" s="70"/>
      <c r="T435" s="70"/>
    </row>
    <row r="436" spans="1:20" ht="22.5" x14ac:dyDescent="0.25">
      <c r="A436" s="65"/>
      <c r="B436" s="65"/>
      <c r="C436" s="65"/>
      <c r="D436" s="65"/>
      <c r="E436" s="69"/>
      <c r="F436" s="66" t="s">
        <v>1391</v>
      </c>
      <c r="G436" s="66"/>
      <c r="H436" s="66"/>
      <c r="I436" s="68"/>
      <c r="J436" s="68"/>
      <c r="K436" s="68"/>
      <c r="L436" s="68"/>
      <c r="M436" s="68"/>
      <c r="N436" s="68"/>
      <c r="O436" s="68"/>
      <c r="P436" s="68"/>
      <c r="Q436" s="68"/>
      <c r="R436" s="68"/>
      <c r="S436" s="68"/>
      <c r="T436" s="68"/>
    </row>
    <row r="437" spans="1:20" x14ac:dyDescent="0.25">
      <c r="A437" s="65"/>
      <c r="B437" s="65"/>
      <c r="C437" s="65"/>
      <c r="D437" s="65"/>
      <c r="E437" s="69"/>
      <c r="F437" s="65"/>
      <c r="G437" s="65" t="s">
        <v>377</v>
      </c>
      <c r="H437" s="65"/>
      <c r="I437" s="70"/>
      <c r="J437" s="70"/>
      <c r="K437" s="70"/>
      <c r="L437" s="70"/>
      <c r="M437" s="70"/>
      <c r="N437" s="70"/>
      <c r="O437" s="70"/>
      <c r="P437" s="70"/>
      <c r="Q437" s="70"/>
      <c r="R437" s="70"/>
      <c r="S437" s="70"/>
      <c r="T437" s="70"/>
    </row>
    <row r="438" spans="1:20" x14ac:dyDescent="0.25">
      <c r="A438" s="65"/>
      <c r="B438" s="65"/>
      <c r="C438" s="65"/>
      <c r="D438" s="65"/>
      <c r="E438" s="69"/>
      <c r="F438" s="65"/>
      <c r="G438" s="65"/>
      <c r="H438" s="65" t="s">
        <v>1391</v>
      </c>
      <c r="I438" s="70"/>
      <c r="J438" s="70"/>
      <c r="K438" s="70"/>
      <c r="L438" s="70"/>
      <c r="M438" s="70"/>
      <c r="N438" s="70"/>
      <c r="O438" s="70"/>
      <c r="P438" s="70"/>
      <c r="Q438" s="70"/>
      <c r="R438" s="70"/>
      <c r="S438" s="70"/>
      <c r="T438" s="70">
        <v>1</v>
      </c>
    </row>
    <row r="439" spans="1:20" ht="45" x14ac:dyDescent="0.25">
      <c r="A439" s="65"/>
      <c r="B439" s="65"/>
      <c r="C439" s="65"/>
      <c r="D439" s="65"/>
      <c r="E439" s="69" t="s">
        <v>1392</v>
      </c>
      <c r="F439" s="65"/>
      <c r="G439" s="65"/>
      <c r="H439" s="65"/>
      <c r="I439" s="70"/>
      <c r="J439" s="70"/>
      <c r="K439" s="70"/>
      <c r="L439" s="70"/>
      <c r="M439" s="70"/>
      <c r="N439" s="70"/>
      <c r="O439" s="70"/>
      <c r="P439" s="70"/>
      <c r="Q439" s="70"/>
      <c r="R439" s="70"/>
      <c r="S439" s="70"/>
      <c r="T439" s="70"/>
    </row>
    <row r="440" spans="1:20" ht="22.5" x14ac:dyDescent="0.25">
      <c r="A440" s="65"/>
      <c r="B440" s="65"/>
      <c r="C440" s="65"/>
      <c r="D440" s="65"/>
      <c r="E440" s="69"/>
      <c r="F440" s="66" t="s">
        <v>1393</v>
      </c>
      <c r="G440" s="66"/>
      <c r="H440" s="66"/>
      <c r="I440" s="68"/>
      <c r="J440" s="68"/>
      <c r="K440" s="68"/>
      <c r="L440" s="68"/>
      <c r="M440" s="68"/>
      <c r="N440" s="68"/>
      <c r="O440" s="68"/>
      <c r="P440" s="68"/>
      <c r="Q440" s="68"/>
      <c r="R440" s="68"/>
      <c r="S440" s="68"/>
      <c r="T440" s="68"/>
    </row>
    <row r="441" spans="1:20" x14ac:dyDescent="0.25">
      <c r="A441" s="65"/>
      <c r="B441" s="65"/>
      <c r="C441" s="65"/>
      <c r="D441" s="65"/>
      <c r="E441" s="69"/>
      <c r="F441" s="65"/>
      <c r="G441" s="65" t="s">
        <v>377</v>
      </c>
      <c r="H441" s="65"/>
      <c r="I441" s="70"/>
      <c r="J441" s="70"/>
      <c r="K441" s="70"/>
      <c r="L441" s="70"/>
      <c r="M441" s="70"/>
      <c r="N441" s="70"/>
      <c r="O441" s="70"/>
      <c r="P441" s="70"/>
      <c r="Q441" s="70"/>
      <c r="R441" s="70"/>
      <c r="S441" s="70"/>
      <c r="T441" s="70"/>
    </row>
    <row r="442" spans="1:20" ht="33.75" x14ac:dyDescent="0.25">
      <c r="A442" s="65"/>
      <c r="B442" s="65"/>
      <c r="C442" s="65"/>
      <c r="D442" s="65"/>
      <c r="E442" s="69"/>
      <c r="F442" s="65"/>
      <c r="G442" s="65"/>
      <c r="H442" s="65" t="s">
        <v>1394</v>
      </c>
      <c r="I442" s="70"/>
      <c r="J442" s="70"/>
      <c r="K442" s="70"/>
      <c r="L442" s="70"/>
      <c r="M442" s="70"/>
      <c r="N442" s="70"/>
      <c r="O442" s="70"/>
      <c r="P442" s="70">
        <v>1</v>
      </c>
      <c r="Q442" s="70"/>
      <c r="R442" s="70"/>
      <c r="S442" s="70"/>
      <c r="T442" s="70">
        <v>1</v>
      </c>
    </row>
    <row r="443" spans="1:20" ht="67.5" x14ac:dyDescent="0.25">
      <c r="A443" s="65"/>
      <c r="B443" s="65"/>
      <c r="C443" s="65"/>
      <c r="D443" s="65"/>
      <c r="E443" s="69" t="s">
        <v>1395</v>
      </c>
      <c r="F443" s="65"/>
      <c r="G443" s="65"/>
      <c r="H443" s="65"/>
      <c r="I443" s="70"/>
      <c r="J443" s="70"/>
      <c r="K443" s="70"/>
      <c r="L443" s="70"/>
      <c r="M443" s="70"/>
      <c r="N443" s="70"/>
      <c r="O443" s="70"/>
      <c r="P443" s="70"/>
      <c r="Q443" s="70"/>
      <c r="R443" s="70"/>
      <c r="S443" s="70"/>
      <c r="T443" s="70"/>
    </row>
    <row r="444" spans="1:20" ht="22.5" x14ac:dyDescent="0.25">
      <c r="A444" s="65"/>
      <c r="B444" s="65"/>
      <c r="C444" s="65"/>
      <c r="D444" s="65"/>
      <c r="E444" s="69"/>
      <c r="F444" s="66" t="s">
        <v>1396</v>
      </c>
      <c r="G444" s="66"/>
      <c r="H444" s="66"/>
      <c r="I444" s="68"/>
      <c r="J444" s="68"/>
      <c r="K444" s="68"/>
      <c r="L444" s="68"/>
      <c r="M444" s="68"/>
      <c r="N444" s="68"/>
      <c r="O444" s="68"/>
      <c r="P444" s="68"/>
      <c r="Q444" s="68"/>
      <c r="R444" s="68"/>
      <c r="S444" s="68"/>
      <c r="T444" s="68"/>
    </row>
    <row r="445" spans="1:20" x14ac:dyDescent="0.25">
      <c r="A445" s="65"/>
      <c r="B445" s="65"/>
      <c r="C445" s="65"/>
      <c r="D445" s="65"/>
      <c r="E445" s="69"/>
      <c r="F445" s="65"/>
      <c r="G445" s="65" t="s">
        <v>377</v>
      </c>
      <c r="H445" s="65"/>
      <c r="I445" s="70"/>
      <c r="J445" s="70"/>
      <c r="K445" s="70"/>
      <c r="L445" s="70"/>
      <c r="M445" s="70"/>
      <c r="N445" s="70"/>
      <c r="O445" s="70"/>
      <c r="P445" s="70"/>
      <c r="Q445" s="70"/>
      <c r="R445" s="70"/>
      <c r="S445" s="70"/>
      <c r="T445" s="70"/>
    </row>
    <row r="446" spans="1:20" ht="33.75" x14ac:dyDescent="0.25">
      <c r="A446" s="65"/>
      <c r="B446" s="65"/>
      <c r="C446" s="65"/>
      <c r="D446" s="65"/>
      <c r="E446" s="69"/>
      <c r="F446" s="65"/>
      <c r="G446" s="65"/>
      <c r="H446" s="65" t="s">
        <v>1394</v>
      </c>
      <c r="I446" s="70"/>
      <c r="J446" s="70"/>
      <c r="K446" s="70"/>
      <c r="L446" s="70"/>
      <c r="M446" s="70"/>
      <c r="N446" s="70"/>
      <c r="O446" s="70"/>
      <c r="P446" s="70"/>
      <c r="Q446" s="70">
        <v>1</v>
      </c>
      <c r="R446" s="70"/>
      <c r="S446" s="70"/>
      <c r="T446" s="70"/>
    </row>
    <row r="447" spans="1:20" ht="33.75" x14ac:dyDescent="0.25">
      <c r="A447" s="65"/>
      <c r="B447" s="65"/>
      <c r="C447" s="65"/>
      <c r="D447" s="65"/>
      <c r="E447" s="69" t="s">
        <v>1397</v>
      </c>
      <c r="F447" s="65"/>
      <c r="G447" s="65"/>
      <c r="H447" s="65"/>
      <c r="I447" s="70"/>
      <c r="J447" s="70"/>
      <c r="K447" s="70"/>
      <c r="L447" s="70"/>
      <c r="M447" s="70"/>
      <c r="N447" s="70"/>
      <c r="O447" s="70"/>
      <c r="P447" s="70"/>
      <c r="Q447" s="70"/>
      <c r="R447" s="70"/>
      <c r="S447" s="70"/>
      <c r="T447" s="70"/>
    </row>
    <row r="448" spans="1:20" ht="33.75" x14ac:dyDescent="0.25">
      <c r="A448" s="65"/>
      <c r="B448" s="65"/>
      <c r="C448" s="65"/>
      <c r="D448" s="65"/>
      <c r="E448" s="69"/>
      <c r="F448" s="66" t="s">
        <v>1398</v>
      </c>
      <c r="G448" s="66"/>
      <c r="H448" s="66"/>
      <c r="I448" s="68"/>
      <c r="J448" s="68"/>
      <c r="K448" s="68"/>
      <c r="L448" s="68"/>
      <c r="M448" s="68"/>
      <c r="N448" s="68"/>
      <c r="O448" s="68"/>
      <c r="P448" s="68"/>
      <c r="Q448" s="68"/>
      <c r="R448" s="68"/>
      <c r="S448" s="68"/>
      <c r="T448" s="68"/>
    </row>
    <row r="449" spans="1:20" x14ac:dyDescent="0.25">
      <c r="A449" s="65"/>
      <c r="B449" s="65"/>
      <c r="C449" s="65"/>
      <c r="D449" s="65"/>
      <c r="E449" s="69"/>
      <c r="F449" s="65"/>
      <c r="G449" s="65" t="s">
        <v>377</v>
      </c>
      <c r="H449" s="65"/>
      <c r="I449" s="70"/>
      <c r="J449" s="70"/>
      <c r="K449" s="70"/>
      <c r="L449" s="70"/>
      <c r="M449" s="70"/>
      <c r="N449" s="70"/>
      <c r="O449" s="70"/>
      <c r="P449" s="70"/>
      <c r="Q449" s="70"/>
      <c r="R449" s="70"/>
      <c r="S449" s="70"/>
      <c r="T449" s="70"/>
    </row>
    <row r="450" spans="1:20" ht="45" x14ac:dyDescent="0.25">
      <c r="A450" s="65"/>
      <c r="B450" s="65"/>
      <c r="C450" s="65"/>
      <c r="D450" s="65"/>
      <c r="E450" s="69"/>
      <c r="F450" s="65"/>
      <c r="G450" s="65"/>
      <c r="H450" s="65" t="s">
        <v>1399</v>
      </c>
      <c r="I450" s="70"/>
      <c r="J450" s="70"/>
      <c r="K450" s="70"/>
      <c r="L450" s="70">
        <v>5</v>
      </c>
      <c r="M450" s="70"/>
      <c r="N450" s="70"/>
      <c r="O450" s="70"/>
      <c r="P450" s="70">
        <v>5</v>
      </c>
      <c r="Q450" s="70"/>
      <c r="R450" s="70"/>
      <c r="S450" s="70"/>
      <c r="T450" s="70">
        <v>5</v>
      </c>
    </row>
    <row r="451" spans="1:20" ht="45" x14ac:dyDescent="0.25">
      <c r="A451" s="65"/>
      <c r="B451" s="65"/>
      <c r="C451" s="65"/>
      <c r="D451" s="65"/>
      <c r="E451" s="69" t="s">
        <v>1400</v>
      </c>
      <c r="F451" s="65"/>
      <c r="G451" s="65"/>
      <c r="H451" s="65"/>
      <c r="I451" s="70"/>
      <c r="J451" s="70"/>
      <c r="K451" s="70"/>
      <c r="L451" s="70"/>
      <c r="M451" s="70"/>
      <c r="N451" s="70"/>
      <c r="O451" s="70"/>
      <c r="P451" s="70"/>
      <c r="Q451" s="70"/>
      <c r="R451" s="70"/>
      <c r="S451" s="70"/>
      <c r="T451" s="70"/>
    </row>
    <row r="452" spans="1:20" ht="22.5" x14ac:dyDescent="0.25">
      <c r="A452" s="65"/>
      <c r="B452" s="65"/>
      <c r="C452" s="65"/>
      <c r="D452" s="65"/>
      <c r="E452" s="69"/>
      <c r="F452" s="66" t="s">
        <v>1401</v>
      </c>
      <c r="G452" s="66"/>
      <c r="H452" s="66"/>
      <c r="I452" s="68"/>
      <c r="J452" s="68"/>
      <c r="K452" s="68"/>
      <c r="L452" s="68"/>
      <c r="M452" s="68"/>
      <c r="N452" s="68"/>
      <c r="O452" s="68"/>
      <c r="P452" s="68"/>
      <c r="Q452" s="68"/>
      <c r="R452" s="68"/>
      <c r="S452" s="68"/>
      <c r="T452" s="68"/>
    </row>
    <row r="453" spans="1:20" x14ac:dyDescent="0.25">
      <c r="A453" s="65"/>
      <c r="B453" s="65"/>
      <c r="C453" s="65"/>
      <c r="D453" s="65"/>
      <c r="E453" s="69"/>
      <c r="F453" s="65"/>
      <c r="G453" s="65" t="s">
        <v>377</v>
      </c>
      <c r="H453" s="65"/>
      <c r="I453" s="70"/>
      <c r="J453" s="70"/>
      <c r="K453" s="70"/>
      <c r="L453" s="70"/>
      <c r="M453" s="70"/>
      <c r="N453" s="70"/>
      <c r="O453" s="70"/>
      <c r="P453" s="70"/>
      <c r="Q453" s="70"/>
      <c r="R453" s="70"/>
      <c r="S453" s="70"/>
      <c r="T453" s="70"/>
    </row>
    <row r="454" spans="1:20" ht="22.5" x14ac:dyDescent="0.25">
      <c r="A454" s="65"/>
      <c r="B454" s="65"/>
      <c r="C454" s="65"/>
      <c r="D454" s="65"/>
      <c r="E454" s="69"/>
      <c r="F454" s="65"/>
      <c r="G454" s="65"/>
      <c r="H454" s="65" t="s">
        <v>1402</v>
      </c>
      <c r="I454" s="70"/>
      <c r="J454" s="70"/>
      <c r="K454" s="70">
        <v>2</v>
      </c>
      <c r="L454" s="70"/>
      <c r="M454" s="70"/>
      <c r="N454" s="70">
        <v>2</v>
      </c>
      <c r="O454" s="70"/>
      <c r="P454" s="70"/>
      <c r="Q454" s="70">
        <v>2</v>
      </c>
      <c r="R454" s="70"/>
      <c r="S454" s="70"/>
      <c r="T454" s="70"/>
    </row>
    <row r="455" spans="1:20" ht="33.75" x14ac:dyDescent="0.25">
      <c r="A455" s="65"/>
      <c r="B455" s="65"/>
      <c r="C455" s="65" t="s">
        <v>1403</v>
      </c>
      <c r="D455" s="65"/>
      <c r="E455" s="69"/>
      <c r="F455" s="65"/>
      <c r="G455" s="65"/>
      <c r="H455" s="65"/>
      <c r="I455" s="70"/>
      <c r="J455" s="70"/>
      <c r="K455" s="70"/>
      <c r="L455" s="70"/>
      <c r="M455" s="70"/>
      <c r="N455" s="70"/>
      <c r="O455" s="70"/>
      <c r="P455" s="70"/>
      <c r="Q455" s="70"/>
      <c r="R455" s="70"/>
      <c r="S455" s="70"/>
      <c r="T455" s="70"/>
    </row>
    <row r="456" spans="1:20" ht="22.5" x14ac:dyDescent="0.25">
      <c r="A456" s="65"/>
      <c r="B456" s="65"/>
      <c r="C456" s="65"/>
      <c r="D456" s="66" t="s">
        <v>1404</v>
      </c>
      <c r="E456" s="67"/>
      <c r="F456" s="66"/>
      <c r="G456" s="66"/>
      <c r="H456" s="66"/>
      <c r="I456" s="68"/>
      <c r="J456" s="68"/>
      <c r="K456" s="68"/>
      <c r="L456" s="68"/>
      <c r="M456" s="68"/>
      <c r="N456" s="68"/>
      <c r="O456" s="68"/>
      <c r="P456" s="68"/>
      <c r="Q456" s="68"/>
      <c r="R456" s="68"/>
      <c r="S456" s="68"/>
      <c r="T456" s="68"/>
    </row>
    <row r="457" spans="1:20" ht="22.5" x14ac:dyDescent="0.25">
      <c r="A457" s="65"/>
      <c r="B457" s="65"/>
      <c r="C457" s="65"/>
      <c r="D457" s="65"/>
      <c r="E457" s="69" t="s">
        <v>1405</v>
      </c>
      <c r="F457" s="65"/>
      <c r="G457" s="65"/>
      <c r="H457" s="65"/>
      <c r="I457" s="70"/>
      <c r="J457" s="70"/>
      <c r="K457" s="70"/>
      <c r="L457" s="70"/>
      <c r="M457" s="70"/>
      <c r="N457" s="70"/>
      <c r="O457" s="70"/>
      <c r="P457" s="70"/>
      <c r="Q457" s="70"/>
      <c r="R457" s="70"/>
      <c r="S457" s="70"/>
      <c r="T457" s="70"/>
    </row>
    <row r="458" spans="1:20" ht="33.75" x14ac:dyDescent="0.25">
      <c r="A458" s="65"/>
      <c r="B458" s="65"/>
      <c r="C458" s="65"/>
      <c r="D458" s="65"/>
      <c r="E458" s="69"/>
      <c r="F458" s="66" t="s">
        <v>1406</v>
      </c>
      <c r="G458" s="66"/>
      <c r="H458" s="66"/>
      <c r="I458" s="68"/>
      <c r="J458" s="68"/>
      <c r="K458" s="68"/>
      <c r="L458" s="68"/>
      <c r="M458" s="68"/>
      <c r="N458" s="68"/>
      <c r="O458" s="68"/>
      <c r="P458" s="68"/>
      <c r="Q458" s="68"/>
      <c r="R458" s="68"/>
      <c r="S458" s="68"/>
      <c r="T458" s="68"/>
    </row>
    <row r="459" spans="1:20" x14ac:dyDescent="0.25">
      <c r="A459" s="65"/>
      <c r="B459" s="65"/>
      <c r="C459" s="65"/>
      <c r="D459" s="65"/>
      <c r="E459" s="69"/>
      <c r="F459" s="65"/>
      <c r="G459" s="65" t="s">
        <v>377</v>
      </c>
      <c r="H459" s="65"/>
      <c r="I459" s="70"/>
      <c r="J459" s="70"/>
      <c r="K459" s="70"/>
      <c r="L459" s="70"/>
      <c r="M459" s="70"/>
      <c r="N459" s="70"/>
      <c r="O459" s="70"/>
      <c r="P459" s="70"/>
      <c r="Q459" s="70"/>
      <c r="R459" s="70"/>
      <c r="S459" s="70"/>
      <c r="T459" s="70"/>
    </row>
    <row r="460" spans="1:20" ht="22.5" x14ac:dyDescent="0.25">
      <c r="A460" s="65"/>
      <c r="B460" s="65"/>
      <c r="C460" s="65"/>
      <c r="D460" s="65"/>
      <c r="E460" s="69"/>
      <c r="F460" s="65"/>
      <c r="G460" s="65"/>
      <c r="H460" s="65" t="s">
        <v>1361</v>
      </c>
      <c r="I460" s="70"/>
      <c r="J460" s="70"/>
      <c r="K460" s="70">
        <v>1</v>
      </c>
      <c r="L460" s="70"/>
      <c r="M460" s="70"/>
      <c r="N460" s="70">
        <v>1</v>
      </c>
      <c r="O460" s="70"/>
      <c r="P460" s="70"/>
      <c r="Q460" s="70">
        <v>1</v>
      </c>
      <c r="R460" s="70"/>
      <c r="S460" s="70"/>
      <c r="T460" s="70">
        <v>1</v>
      </c>
    </row>
    <row r="461" spans="1:20" ht="22.5" x14ac:dyDescent="0.25">
      <c r="A461" s="65"/>
      <c r="B461" s="66" t="s">
        <v>1407</v>
      </c>
      <c r="C461" s="66"/>
      <c r="D461" s="66"/>
      <c r="E461" s="67"/>
      <c r="F461" s="66"/>
      <c r="G461" s="66"/>
      <c r="H461" s="66"/>
      <c r="I461" s="68"/>
      <c r="J461" s="68"/>
      <c r="K461" s="68"/>
      <c r="L461" s="68"/>
      <c r="M461" s="68"/>
      <c r="N461" s="68"/>
      <c r="O461" s="68"/>
      <c r="P461" s="68"/>
      <c r="Q461" s="68"/>
      <c r="R461" s="68"/>
      <c r="S461" s="68"/>
      <c r="T461" s="68"/>
    </row>
    <row r="462" spans="1:20" ht="22.5" x14ac:dyDescent="0.25">
      <c r="A462" s="65"/>
      <c r="B462" s="65"/>
      <c r="C462" s="65" t="s">
        <v>1407</v>
      </c>
      <c r="D462" s="65"/>
      <c r="E462" s="69"/>
      <c r="F462" s="65"/>
      <c r="G462" s="65"/>
      <c r="H462" s="65"/>
      <c r="I462" s="70"/>
      <c r="J462" s="70"/>
      <c r="K462" s="70"/>
      <c r="L462" s="70"/>
      <c r="M462" s="70"/>
      <c r="N462" s="70"/>
      <c r="O462" s="70"/>
      <c r="P462" s="70"/>
      <c r="Q462" s="70"/>
      <c r="R462" s="70"/>
      <c r="S462" s="70"/>
      <c r="T462" s="70"/>
    </row>
    <row r="463" spans="1:20" ht="22.5" x14ac:dyDescent="0.25">
      <c r="A463" s="65"/>
      <c r="B463" s="65"/>
      <c r="C463" s="65"/>
      <c r="D463" s="66" t="s">
        <v>1407</v>
      </c>
      <c r="E463" s="67"/>
      <c r="F463" s="66"/>
      <c r="G463" s="66"/>
      <c r="H463" s="66"/>
      <c r="I463" s="68"/>
      <c r="J463" s="68"/>
      <c r="K463" s="68"/>
      <c r="L463" s="68"/>
      <c r="M463" s="68"/>
      <c r="N463" s="68"/>
      <c r="O463" s="68"/>
      <c r="P463" s="68"/>
      <c r="Q463" s="68"/>
      <c r="R463" s="68"/>
      <c r="S463" s="68"/>
      <c r="T463" s="68"/>
    </row>
    <row r="464" spans="1:20" ht="33.75" x14ac:dyDescent="0.25">
      <c r="A464" s="65"/>
      <c r="B464" s="65"/>
      <c r="C464" s="65"/>
      <c r="D464" s="65"/>
      <c r="E464" s="69" t="s">
        <v>1408</v>
      </c>
      <c r="F464" s="65"/>
      <c r="G464" s="65"/>
      <c r="H464" s="65"/>
      <c r="I464" s="70"/>
      <c r="J464" s="70"/>
      <c r="K464" s="70"/>
      <c r="L464" s="70"/>
      <c r="M464" s="70"/>
      <c r="N464" s="70"/>
      <c r="O464" s="70"/>
      <c r="P464" s="70"/>
      <c r="Q464" s="70"/>
      <c r="R464" s="70"/>
      <c r="S464" s="70"/>
      <c r="T464" s="70"/>
    </row>
    <row r="465" spans="1:20" ht="22.5" x14ac:dyDescent="0.25">
      <c r="A465" s="65"/>
      <c r="B465" s="65"/>
      <c r="C465" s="65"/>
      <c r="D465" s="65"/>
      <c r="E465" s="69"/>
      <c r="F465" s="66" t="s">
        <v>1409</v>
      </c>
      <c r="G465" s="66"/>
      <c r="H465" s="66"/>
      <c r="I465" s="68"/>
      <c r="J465" s="68"/>
      <c r="K465" s="68"/>
      <c r="L465" s="68"/>
      <c r="M465" s="68"/>
      <c r="N465" s="68"/>
      <c r="O465" s="68"/>
      <c r="P465" s="68"/>
      <c r="Q465" s="68"/>
      <c r="R465" s="68"/>
      <c r="S465" s="68"/>
      <c r="T465" s="68"/>
    </row>
    <row r="466" spans="1:20" ht="33.75" x14ac:dyDescent="0.25">
      <c r="A466" s="65"/>
      <c r="B466" s="65"/>
      <c r="C466" s="65"/>
      <c r="D466" s="65"/>
      <c r="E466" s="69"/>
      <c r="F466" s="65"/>
      <c r="G466" s="65" t="s">
        <v>1410</v>
      </c>
      <c r="H466" s="65"/>
      <c r="I466" s="70"/>
      <c r="J466" s="70"/>
      <c r="K466" s="70"/>
      <c r="L466" s="70"/>
      <c r="M466" s="70"/>
      <c r="N466" s="70"/>
      <c r="O466" s="70"/>
      <c r="P466" s="70"/>
      <c r="Q466" s="70"/>
      <c r="R466" s="70"/>
      <c r="S466" s="70"/>
      <c r="T466" s="70"/>
    </row>
    <row r="467" spans="1:20" ht="33.75" x14ac:dyDescent="0.25">
      <c r="A467" s="65"/>
      <c r="B467" s="65"/>
      <c r="C467" s="65"/>
      <c r="D467" s="65"/>
      <c r="E467" s="69"/>
      <c r="F467" s="65"/>
      <c r="G467" s="65"/>
      <c r="H467" s="65" t="s">
        <v>1411</v>
      </c>
      <c r="I467" s="70">
        <v>1</v>
      </c>
      <c r="J467" s="70">
        <v>1</v>
      </c>
      <c r="K467" s="70">
        <v>1</v>
      </c>
      <c r="L467" s="70">
        <v>1</v>
      </c>
      <c r="M467" s="70">
        <v>1</v>
      </c>
      <c r="N467" s="70">
        <v>1</v>
      </c>
      <c r="O467" s="70">
        <v>1</v>
      </c>
      <c r="P467" s="70">
        <v>1</v>
      </c>
      <c r="Q467" s="70">
        <v>1</v>
      </c>
      <c r="R467" s="70">
        <v>1</v>
      </c>
      <c r="S467" s="70">
        <v>1</v>
      </c>
      <c r="T467" s="70">
        <v>1</v>
      </c>
    </row>
    <row r="468" spans="1:20" ht="22.5" x14ac:dyDescent="0.25">
      <c r="A468" s="65"/>
      <c r="B468" s="65"/>
      <c r="C468" s="65"/>
      <c r="D468" s="65"/>
      <c r="E468" s="69" t="s">
        <v>1412</v>
      </c>
      <c r="F468" s="65"/>
      <c r="G468" s="65"/>
      <c r="H468" s="65"/>
      <c r="I468" s="70"/>
      <c r="J468" s="70"/>
      <c r="K468" s="70"/>
      <c r="L468" s="70"/>
      <c r="M468" s="70"/>
      <c r="N468" s="70"/>
      <c r="O468" s="70"/>
      <c r="P468" s="70"/>
      <c r="Q468" s="70"/>
      <c r="R468" s="70"/>
      <c r="S468" s="70"/>
      <c r="T468" s="70"/>
    </row>
    <row r="469" spans="1:20" ht="22.5" x14ac:dyDescent="0.25">
      <c r="A469" s="65"/>
      <c r="B469" s="65"/>
      <c r="C469" s="65"/>
      <c r="D469" s="65"/>
      <c r="E469" s="69"/>
      <c r="F469" s="66" t="s">
        <v>1413</v>
      </c>
      <c r="G469" s="66"/>
      <c r="H469" s="66"/>
      <c r="I469" s="68"/>
      <c r="J469" s="68"/>
      <c r="K469" s="68"/>
      <c r="L469" s="68"/>
      <c r="M469" s="68"/>
      <c r="N469" s="68"/>
      <c r="O469" s="68"/>
      <c r="P469" s="68"/>
      <c r="Q469" s="68"/>
      <c r="R469" s="68"/>
      <c r="S469" s="68"/>
      <c r="T469" s="68"/>
    </row>
    <row r="470" spans="1:20" ht="45" x14ac:dyDescent="0.25">
      <c r="A470" s="65"/>
      <c r="B470" s="65"/>
      <c r="C470" s="65"/>
      <c r="D470" s="65"/>
      <c r="E470" s="69"/>
      <c r="F470" s="65"/>
      <c r="G470" s="65" t="s">
        <v>1414</v>
      </c>
      <c r="H470" s="65"/>
      <c r="I470" s="70"/>
      <c r="J470" s="70"/>
      <c r="K470" s="70"/>
      <c r="L470" s="70"/>
      <c r="M470" s="70"/>
      <c r="N470" s="70"/>
      <c r="O470" s="70"/>
      <c r="P470" s="70"/>
      <c r="Q470" s="70"/>
      <c r="R470" s="70"/>
      <c r="S470" s="70"/>
      <c r="T470" s="70"/>
    </row>
    <row r="471" spans="1:20" ht="33.75" x14ac:dyDescent="0.25">
      <c r="A471" s="65"/>
      <c r="B471" s="65"/>
      <c r="C471" s="65"/>
      <c r="D471" s="65"/>
      <c r="E471" s="69"/>
      <c r="F471" s="65"/>
      <c r="G471" s="65"/>
      <c r="H471" s="65" t="s">
        <v>1411</v>
      </c>
      <c r="I471" s="70">
        <v>0.9</v>
      </c>
      <c r="J471" s="70">
        <v>0.9</v>
      </c>
      <c r="K471" s="70">
        <v>0.9</v>
      </c>
      <c r="L471" s="70">
        <v>0.9</v>
      </c>
      <c r="M471" s="70">
        <v>0.9</v>
      </c>
      <c r="N471" s="70">
        <v>0.9</v>
      </c>
      <c r="O471" s="70">
        <v>0.9</v>
      </c>
      <c r="P471" s="70">
        <v>0.9</v>
      </c>
      <c r="Q471" s="70">
        <v>0.9</v>
      </c>
      <c r="R471" s="70">
        <v>0.9</v>
      </c>
      <c r="S471" s="70">
        <v>0.9</v>
      </c>
      <c r="T471" s="70">
        <v>0.9</v>
      </c>
    </row>
    <row r="472" spans="1:20" ht="33.75" x14ac:dyDescent="0.25">
      <c r="A472" s="65"/>
      <c r="B472" s="65"/>
      <c r="C472" s="65"/>
      <c r="D472" s="65"/>
      <c r="E472" s="69" t="s">
        <v>1415</v>
      </c>
      <c r="F472" s="65"/>
      <c r="G472" s="65"/>
      <c r="H472" s="65"/>
      <c r="I472" s="70"/>
      <c r="J472" s="70"/>
      <c r="K472" s="70"/>
      <c r="L472" s="70"/>
      <c r="M472" s="70"/>
      <c r="N472" s="70"/>
      <c r="O472" s="70"/>
      <c r="P472" s="70"/>
      <c r="Q472" s="70"/>
      <c r="R472" s="70"/>
      <c r="S472" s="70"/>
      <c r="T472" s="70"/>
    </row>
    <row r="473" spans="1:20" ht="22.5" x14ac:dyDescent="0.25">
      <c r="A473" s="65"/>
      <c r="B473" s="65"/>
      <c r="C473" s="65"/>
      <c r="D473" s="65"/>
      <c r="E473" s="69"/>
      <c r="F473" s="66" t="s">
        <v>1416</v>
      </c>
      <c r="G473" s="66"/>
      <c r="H473" s="66"/>
      <c r="I473" s="68"/>
      <c r="J473" s="68"/>
      <c r="K473" s="68"/>
      <c r="L473" s="68"/>
      <c r="M473" s="68"/>
      <c r="N473" s="68"/>
      <c r="O473" s="68"/>
      <c r="P473" s="68"/>
      <c r="Q473" s="68"/>
      <c r="R473" s="68"/>
      <c r="S473" s="68"/>
      <c r="T473" s="68"/>
    </row>
    <row r="474" spans="1:20" ht="33.75" x14ac:dyDescent="0.25">
      <c r="A474" s="65"/>
      <c r="B474" s="65"/>
      <c r="C474" s="65"/>
      <c r="D474" s="65"/>
      <c r="E474" s="69"/>
      <c r="F474" s="65"/>
      <c r="G474" s="65" t="s">
        <v>1417</v>
      </c>
      <c r="H474" s="65"/>
      <c r="I474" s="70"/>
      <c r="J474" s="70"/>
      <c r="K474" s="70"/>
      <c r="L474" s="70"/>
      <c r="M474" s="70"/>
      <c r="N474" s="70"/>
      <c r="O474" s="70"/>
      <c r="P474" s="70"/>
      <c r="Q474" s="70"/>
      <c r="R474" s="70"/>
      <c r="S474" s="70"/>
      <c r="T474" s="70"/>
    </row>
    <row r="475" spans="1:20" ht="22.5" x14ac:dyDescent="0.25">
      <c r="A475" s="65"/>
      <c r="B475" s="65"/>
      <c r="C475" s="65"/>
      <c r="D475" s="65"/>
      <c r="E475" s="69"/>
      <c r="F475" s="65"/>
      <c r="G475" s="65"/>
      <c r="H475" s="65" t="s">
        <v>1361</v>
      </c>
      <c r="I475" s="70">
        <v>0.8</v>
      </c>
      <c r="J475" s="70">
        <v>0.8</v>
      </c>
      <c r="K475" s="70">
        <v>0.8</v>
      </c>
      <c r="L475" s="70">
        <v>0.8</v>
      </c>
      <c r="M475" s="70">
        <v>0.8</v>
      </c>
      <c r="N475" s="70">
        <v>0.8</v>
      </c>
      <c r="O475" s="70">
        <v>0.8</v>
      </c>
      <c r="P475" s="70">
        <v>0.8</v>
      </c>
      <c r="Q475" s="70">
        <v>0.8</v>
      </c>
      <c r="R475" s="70">
        <v>0.8</v>
      </c>
      <c r="S475" s="70">
        <v>0.8</v>
      </c>
      <c r="T475" s="70">
        <v>0.8</v>
      </c>
    </row>
    <row r="476" spans="1:20" ht="33.75" x14ac:dyDescent="0.25">
      <c r="A476" s="65"/>
      <c r="B476" s="65"/>
      <c r="C476" s="65"/>
      <c r="D476" s="65"/>
      <c r="E476" s="69" t="s">
        <v>1418</v>
      </c>
      <c r="F476" s="65"/>
      <c r="G476" s="65"/>
      <c r="H476" s="65"/>
      <c r="I476" s="70"/>
      <c r="J476" s="70"/>
      <c r="K476" s="70"/>
      <c r="L476" s="70"/>
      <c r="M476" s="70"/>
      <c r="N476" s="70"/>
      <c r="O476" s="70"/>
      <c r="P476" s="70"/>
      <c r="Q476" s="70"/>
      <c r="R476" s="70"/>
      <c r="S476" s="70"/>
      <c r="T476" s="70"/>
    </row>
    <row r="477" spans="1:20" ht="22.5" x14ac:dyDescent="0.25">
      <c r="A477" s="65"/>
      <c r="B477" s="65"/>
      <c r="C477" s="65"/>
      <c r="D477" s="65"/>
      <c r="E477" s="69"/>
      <c r="F477" s="66" t="s">
        <v>1419</v>
      </c>
      <c r="G477" s="66"/>
      <c r="H477" s="66"/>
      <c r="I477" s="68"/>
      <c r="J477" s="68"/>
      <c r="K477" s="68"/>
      <c r="L477" s="68"/>
      <c r="M477" s="68"/>
      <c r="N477" s="68"/>
      <c r="O477" s="68"/>
      <c r="P477" s="68"/>
      <c r="Q477" s="68"/>
      <c r="R477" s="68"/>
      <c r="S477" s="68"/>
      <c r="T477" s="68"/>
    </row>
    <row r="478" spans="1:20" ht="33.75" x14ac:dyDescent="0.25">
      <c r="A478" s="65"/>
      <c r="B478" s="65"/>
      <c r="C478" s="65"/>
      <c r="D478" s="65"/>
      <c r="E478" s="69"/>
      <c r="F478" s="65"/>
      <c r="G478" s="65" t="s">
        <v>1420</v>
      </c>
      <c r="H478" s="65"/>
      <c r="I478" s="70"/>
      <c r="J478" s="70"/>
      <c r="K478" s="70"/>
      <c r="L478" s="70"/>
      <c r="M478" s="70"/>
      <c r="N478" s="70"/>
      <c r="O478" s="70"/>
      <c r="P478" s="70"/>
      <c r="Q478" s="70"/>
      <c r="R478" s="70"/>
      <c r="S478" s="70"/>
      <c r="T478" s="70"/>
    </row>
    <row r="479" spans="1:20" ht="33.75" x14ac:dyDescent="0.25">
      <c r="A479" s="65"/>
      <c r="B479" s="65"/>
      <c r="C479" s="65"/>
      <c r="D479" s="65"/>
      <c r="E479" s="69"/>
      <c r="F479" s="65"/>
      <c r="G479" s="65"/>
      <c r="H479" s="65" t="s">
        <v>1411</v>
      </c>
      <c r="I479" s="70">
        <v>1</v>
      </c>
      <c r="J479" s="70">
        <v>1</v>
      </c>
      <c r="K479" s="70">
        <v>1</v>
      </c>
      <c r="L479" s="70">
        <v>1</v>
      </c>
      <c r="M479" s="70">
        <v>1</v>
      </c>
      <c r="N479" s="70">
        <v>1</v>
      </c>
      <c r="O479" s="70">
        <v>1</v>
      </c>
      <c r="P479" s="70">
        <v>1</v>
      </c>
      <c r="Q479" s="70">
        <v>1</v>
      </c>
      <c r="R479" s="70">
        <v>1</v>
      </c>
      <c r="S479" s="70">
        <v>1</v>
      </c>
      <c r="T479" s="70">
        <v>1</v>
      </c>
    </row>
    <row r="480" spans="1:20" ht="45" x14ac:dyDescent="0.25">
      <c r="A480" s="65"/>
      <c r="B480" s="65"/>
      <c r="C480" s="65"/>
      <c r="D480" s="65"/>
      <c r="E480" s="69" t="s">
        <v>1421</v>
      </c>
      <c r="F480" s="65"/>
      <c r="G480" s="65"/>
      <c r="H480" s="65"/>
      <c r="I480" s="70"/>
      <c r="J480" s="70"/>
      <c r="K480" s="70"/>
      <c r="L480" s="70"/>
      <c r="M480" s="70"/>
      <c r="N480" s="70"/>
      <c r="O480" s="70"/>
      <c r="P480" s="70"/>
      <c r="Q480" s="70"/>
      <c r="R480" s="70"/>
      <c r="S480" s="70"/>
      <c r="T480" s="70"/>
    </row>
    <row r="481" spans="1:20" ht="22.5" x14ac:dyDescent="0.25">
      <c r="A481" s="65"/>
      <c r="B481" s="65"/>
      <c r="C481" s="65"/>
      <c r="D481" s="65"/>
      <c r="E481" s="69"/>
      <c r="F481" s="66" t="s">
        <v>1422</v>
      </c>
      <c r="G481" s="66"/>
      <c r="H481" s="66"/>
      <c r="I481" s="68"/>
      <c r="J481" s="68"/>
      <c r="K481" s="68"/>
      <c r="L481" s="68"/>
      <c r="M481" s="68"/>
      <c r="N481" s="68"/>
      <c r="O481" s="68"/>
      <c r="P481" s="68"/>
      <c r="Q481" s="68"/>
      <c r="R481" s="68"/>
      <c r="S481" s="68"/>
      <c r="T481" s="68"/>
    </row>
    <row r="482" spans="1:20" ht="33.75" x14ac:dyDescent="0.25">
      <c r="A482" s="65"/>
      <c r="B482" s="65"/>
      <c r="C482" s="65"/>
      <c r="D482" s="65"/>
      <c r="E482" s="69"/>
      <c r="F482" s="65"/>
      <c r="G482" s="65" t="s">
        <v>1423</v>
      </c>
      <c r="H482" s="65"/>
      <c r="I482" s="70"/>
      <c r="J482" s="70"/>
      <c r="K482" s="70"/>
      <c r="L482" s="70"/>
      <c r="M482" s="70"/>
      <c r="N482" s="70"/>
      <c r="O482" s="70"/>
      <c r="P482" s="70"/>
      <c r="Q482" s="70"/>
      <c r="R482" s="70"/>
      <c r="S482" s="70"/>
      <c r="T482" s="70"/>
    </row>
    <row r="483" spans="1:20" ht="33.75" x14ac:dyDescent="0.25">
      <c r="A483" s="65"/>
      <c r="B483" s="65"/>
      <c r="C483" s="65"/>
      <c r="D483" s="65"/>
      <c r="E483" s="69"/>
      <c r="F483" s="65"/>
      <c r="G483" s="65"/>
      <c r="H483" s="65" t="s">
        <v>1411</v>
      </c>
      <c r="I483" s="70">
        <v>0.85</v>
      </c>
      <c r="J483" s="70">
        <v>0.85</v>
      </c>
      <c r="K483" s="70">
        <v>0.85</v>
      </c>
      <c r="L483" s="70">
        <v>0.85</v>
      </c>
      <c r="M483" s="70">
        <v>0.85</v>
      </c>
      <c r="N483" s="70">
        <v>0.85</v>
      </c>
      <c r="O483" s="70">
        <v>0.85</v>
      </c>
      <c r="P483" s="70">
        <v>0.85</v>
      </c>
      <c r="Q483" s="70">
        <v>0.85</v>
      </c>
      <c r="R483" s="70">
        <v>0.85</v>
      </c>
      <c r="S483" s="70">
        <v>0.85</v>
      </c>
      <c r="T483" s="70">
        <v>0.85</v>
      </c>
    </row>
    <row r="484" spans="1:20" ht="45" x14ac:dyDescent="0.25">
      <c r="A484" s="65"/>
      <c r="B484" s="65"/>
      <c r="C484" s="65"/>
      <c r="D484" s="65"/>
      <c r="E484" s="69" t="s">
        <v>1424</v>
      </c>
      <c r="F484" s="65"/>
      <c r="G484" s="65"/>
      <c r="H484" s="65"/>
      <c r="I484" s="70"/>
      <c r="J484" s="70"/>
      <c r="K484" s="70"/>
      <c r="L484" s="70"/>
      <c r="M484" s="70"/>
      <c r="N484" s="70"/>
      <c r="O484" s="70"/>
      <c r="P484" s="70"/>
      <c r="Q484" s="70"/>
      <c r="R484" s="70"/>
      <c r="S484" s="70"/>
      <c r="T484" s="70"/>
    </row>
    <row r="485" spans="1:20" ht="22.5" x14ac:dyDescent="0.25">
      <c r="A485" s="65"/>
      <c r="B485" s="65"/>
      <c r="C485" s="65"/>
      <c r="D485" s="65"/>
      <c r="E485" s="69"/>
      <c r="F485" s="66" t="s">
        <v>1425</v>
      </c>
      <c r="G485" s="66"/>
      <c r="H485" s="66"/>
      <c r="I485" s="68"/>
      <c r="J485" s="68"/>
      <c r="K485" s="68"/>
      <c r="L485" s="68"/>
      <c r="M485" s="68"/>
      <c r="N485" s="68"/>
      <c r="O485" s="68"/>
      <c r="P485" s="68"/>
      <c r="Q485" s="68"/>
      <c r="R485" s="68"/>
      <c r="S485" s="68"/>
      <c r="T485" s="68"/>
    </row>
    <row r="486" spans="1:20" ht="33.75" x14ac:dyDescent="0.25">
      <c r="A486" s="65"/>
      <c r="B486" s="65"/>
      <c r="C486" s="65"/>
      <c r="D486" s="65"/>
      <c r="E486" s="69"/>
      <c r="F486" s="65"/>
      <c r="G486" s="65" t="s">
        <v>1426</v>
      </c>
      <c r="H486" s="65"/>
      <c r="I486" s="70"/>
      <c r="J486" s="70"/>
      <c r="K486" s="70"/>
      <c r="L486" s="70"/>
      <c r="M486" s="70"/>
      <c r="N486" s="70"/>
      <c r="O486" s="70"/>
      <c r="P486" s="70"/>
      <c r="Q486" s="70"/>
      <c r="R486" s="70"/>
      <c r="S486" s="70"/>
      <c r="T486" s="70"/>
    </row>
    <row r="487" spans="1:20" ht="33.75" x14ac:dyDescent="0.25">
      <c r="A487" s="65"/>
      <c r="B487" s="65"/>
      <c r="C487" s="65"/>
      <c r="D487" s="65"/>
      <c r="E487" s="69"/>
      <c r="F487" s="65"/>
      <c r="G487" s="65"/>
      <c r="H487" s="65" t="s">
        <v>1411</v>
      </c>
      <c r="I487" s="70">
        <v>0.9</v>
      </c>
      <c r="J487" s="70">
        <v>0.9</v>
      </c>
      <c r="K487" s="70">
        <v>0.9</v>
      </c>
      <c r="L487" s="70">
        <v>0.9</v>
      </c>
      <c r="M487" s="70">
        <v>0.9</v>
      </c>
      <c r="N487" s="70">
        <v>0.9</v>
      </c>
      <c r="O487" s="70">
        <v>0.9</v>
      </c>
      <c r="P487" s="70">
        <v>0.9</v>
      </c>
      <c r="Q487" s="70">
        <v>0.9</v>
      </c>
      <c r="R487" s="70">
        <v>0.9</v>
      </c>
      <c r="S487" s="70">
        <v>0.9</v>
      </c>
      <c r="T487" s="70">
        <v>0.9</v>
      </c>
    </row>
    <row r="488" spans="1:20" ht="22.5" x14ac:dyDescent="0.25">
      <c r="A488" s="65"/>
      <c r="B488" s="65"/>
      <c r="C488" s="65"/>
      <c r="D488" s="65"/>
      <c r="E488" s="69" t="s">
        <v>1427</v>
      </c>
      <c r="F488" s="65"/>
      <c r="G488" s="65"/>
      <c r="H488" s="65"/>
      <c r="I488" s="70"/>
      <c r="J488" s="70"/>
      <c r="K488" s="70"/>
      <c r="L488" s="70"/>
      <c r="M488" s="70"/>
      <c r="N488" s="70"/>
      <c r="O488" s="70"/>
      <c r="P488" s="70"/>
      <c r="Q488" s="70"/>
      <c r="R488" s="70"/>
      <c r="S488" s="70"/>
      <c r="T488" s="70"/>
    </row>
    <row r="489" spans="1:20" ht="22.5" x14ac:dyDescent="0.25">
      <c r="A489" s="65"/>
      <c r="B489" s="65"/>
      <c r="C489" s="65"/>
      <c r="D489" s="65"/>
      <c r="E489" s="69"/>
      <c r="F489" s="66" t="s">
        <v>1428</v>
      </c>
      <c r="G489" s="66"/>
      <c r="H489" s="66"/>
      <c r="I489" s="68"/>
      <c r="J489" s="68"/>
      <c r="K489" s="68"/>
      <c r="L489" s="68"/>
      <c r="M489" s="68"/>
      <c r="N489" s="68"/>
      <c r="O489" s="68"/>
      <c r="P489" s="68"/>
      <c r="Q489" s="68"/>
      <c r="R489" s="68"/>
      <c r="S489" s="68"/>
      <c r="T489" s="68"/>
    </row>
    <row r="490" spans="1:20" ht="45" x14ac:dyDescent="0.25">
      <c r="A490" s="65"/>
      <c r="B490" s="65"/>
      <c r="C490" s="65"/>
      <c r="D490" s="65"/>
      <c r="E490" s="69"/>
      <c r="F490" s="65"/>
      <c r="G490" s="65" t="s">
        <v>1429</v>
      </c>
      <c r="H490" s="65"/>
      <c r="I490" s="70"/>
      <c r="J490" s="70"/>
      <c r="K490" s="70"/>
      <c r="L490" s="70"/>
      <c r="M490" s="70"/>
      <c r="N490" s="70"/>
      <c r="O490" s="70"/>
      <c r="P490" s="70"/>
      <c r="Q490" s="70"/>
      <c r="R490" s="70"/>
      <c r="S490" s="70"/>
      <c r="T490" s="70"/>
    </row>
    <row r="491" spans="1:20" ht="33.75" x14ac:dyDescent="0.25">
      <c r="A491" s="65"/>
      <c r="B491" s="65"/>
      <c r="C491" s="65"/>
      <c r="D491" s="65"/>
      <c r="E491" s="69"/>
      <c r="F491" s="65"/>
      <c r="G491" s="65"/>
      <c r="H491" s="65" t="s">
        <v>1411</v>
      </c>
      <c r="I491" s="70">
        <v>0.95</v>
      </c>
      <c r="J491" s="70">
        <v>0.95</v>
      </c>
      <c r="K491" s="70">
        <v>0.95</v>
      </c>
      <c r="L491" s="70">
        <v>0.95</v>
      </c>
      <c r="M491" s="70">
        <v>0.95</v>
      </c>
      <c r="N491" s="70">
        <v>0.95</v>
      </c>
      <c r="O491" s="70">
        <v>0.95</v>
      </c>
      <c r="P491" s="70">
        <v>0.95</v>
      </c>
      <c r="Q491" s="70">
        <v>0.95</v>
      </c>
      <c r="R491" s="70">
        <v>0.95</v>
      </c>
      <c r="S491" s="70">
        <v>0.95</v>
      </c>
      <c r="T491" s="70">
        <v>0.95</v>
      </c>
    </row>
    <row r="492" spans="1:20" ht="33.75" x14ac:dyDescent="0.25">
      <c r="A492" s="65"/>
      <c r="B492" s="65"/>
      <c r="C492" s="65"/>
      <c r="D492" s="65"/>
      <c r="E492" s="69" t="s">
        <v>1430</v>
      </c>
      <c r="F492" s="65"/>
      <c r="G492" s="65"/>
      <c r="H492" s="65"/>
      <c r="I492" s="70"/>
      <c r="J492" s="70"/>
      <c r="K492" s="70"/>
      <c r="L492" s="70"/>
      <c r="M492" s="70"/>
      <c r="N492" s="70"/>
      <c r="O492" s="70"/>
      <c r="P492" s="70"/>
      <c r="Q492" s="70"/>
      <c r="R492" s="70"/>
      <c r="S492" s="70"/>
      <c r="T492" s="70"/>
    </row>
    <row r="493" spans="1:20" ht="22.5" x14ac:dyDescent="0.25">
      <c r="A493" s="65"/>
      <c r="B493" s="65"/>
      <c r="C493" s="65"/>
      <c r="D493" s="65"/>
      <c r="E493" s="69"/>
      <c r="F493" s="66" t="s">
        <v>1431</v>
      </c>
      <c r="G493" s="66"/>
      <c r="H493" s="66"/>
      <c r="I493" s="68"/>
      <c r="J493" s="68"/>
      <c r="K493" s="68"/>
      <c r="L493" s="68"/>
      <c r="M493" s="68"/>
      <c r="N493" s="68"/>
      <c r="O493" s="68"/>
      <c r="P493" s="68"/>
      <c r="Q493" s="68"/>
      <c r="R493" s="68"/>
      <c r="S493" s="68"/>
      <c r="T493" s="68"/>
    </row>
    <row r="494" spans="1:20" ht="45" x14ac:dyDescent="0.25">
      <c r="A494" s="65"/>
      <c r="B494" s="65"/>
      <c r="C494" s="65"/>
      <c r="D494" s="65"/>
      <c r="E494" s="69"/>
      <c r="F494" s="65"/>
      <c r="G494" s="65" t="s">
        <v>1432</v>
      </c>
      <c r="H494" s="65"/>
      <c r="I494" s="70"/>
      <c r="J494" s="70"/>
      <c r="K494" s="70"/>
      <c r="L494" s="70"/>
      <c r="M494" s="70"/>
      <c r="N494" s="70"/>
      <c r="O494" s="70"/>
      <c r="P494" s="70"/>
      <c r="Q494" s="70"/>
      <c r="R494" s="70"/>
      <c r="S494" s="70"/>
      <c r="T494" s="70"/>
    </row>
    <row r="495" spans="1:20" ht="33.75" x14ac:dyDescent="0.25">
      <c r="A495" s="65"/>
      <c r="B495" s="65"/>
      <c r="C495" s="65"/>
      <c r="D495" s="65"/>
      <c r="E495" s="69"/>
      <c r="F495" s="65"/>
      <c r="G495" s="65"/>
      <c r="H495" s="65" t="s">
        <v>1411</v>
      </c>
      <c r="I495" s="70">
        <v>0.95</v>
      </c>
      <c r="J495" s="70">
        <v>0.95</v>
      </c>
      <c r="K495" s="70">
        <v>0.95</v>
      </c>
      <c r="L495" s="70">
        <v>0.95</v>
      </c>
      <c r="M495" s="70">
        <v>0.95</v>
      </c>
      <c r="N495" s="70">
        <v>0.95</v>
      </c>
      <c r="O495" s="70">
        <v>0.95</v>
      </c>
      <c r="P495" s="70">
        <v>0.95</v>
      </c>
      <c r="Q495" s="70">
        <v>0.95</v>
      </c>
      <c r="R495" s="70">
        <v>0.95</v>
      </c>
      <c r="S495" s="70">
        <v>0.95</v>
      </c>
      <c r="T495" s="70">
        <v>0.95</v>
      </c>
    </row>
    <row r="496" spans="1:20" x14ac:dyDescent="0.25">
      <c r="A496" s="62" t="s">
        <v>903</v>
      </c>
      <c r="B496" s="62"/>
      <c r="C496" s="62"/>
      <c r="D496" s="62"/>
      <c r="E496" s="63"/>
      <c r="F496" s="62"/>
      <c r="G496" s="62"/>
      <c r="H496" s="62"/>
      <c r="I496" s="64"/>
      <c r="J496" s="64"/>
      <c r="K496" s="64"/>
      <c r="L496" s="64"/>
      <c r="M496" s="64"/>
      <c r="N496" s="64"/>
      <c r="O496" s="64"/>
      <c r="P496" s="64"/>
      <c r="Q496" s="64"/>
      <c r="R496" s="64"/>
      <c r="S496" s="64"/>
      <c r="T496" s="64"/>
    </row>
    <row r="497" spans="1:20" x14ac:dyDescent="0.25">
      <c r="A497" s="65"/>
      <c r="B497" s="66" t="s">
        <v>1433</v>
      </c>
      <c r="C497" s="66"/>
      <c r="D497" s="66"/>
      <c r="E497" s="67"/>
      <c r="F497" s="66"/>
      <c r="G497" s="66"/>
      <c r="H497" s="66"/>
      <c r="I497" s="68"/>
      <c r="J497" s="68"/>
      <c r="K497" s="68"/>
      <c r="L497" s="68"/>
      <c r="M497" s="68"/>
      <c r="N497" s="68"/>
      <c r="O497" s="68"/>
      <c r="P497" s="68"/>
      <c r="Q497" s="68"/>
      <c r="R497" s="68"/>
      <c r="S497" s="68"/>
      <c r="T497" s="68"/>
    </row>
    <row r="498" spans="1:20" x14ac:dyDescent="0.25">
      <c r="A498" s="65"/>
      <c r="B498" s="65"/>
      <c r="C498" s="65" t="s">
        <v>1434</v>
      </c>
      <c r="D498" s="65"/>
      <c r="E498" s="69"/>
      <c r="F498" s="65"/>
      <c r="G498" s="65"/>
      <c r="H498" s="65"/>
      <c r="I498" s="70"/>
      <c r="J498" s="70"/>
      <c r="K498" s="70"/>
      <c r="L498" s="70"/>
      <c r="M498" s="70"/>
      <c r="N498" s="70"/>
      <c r="O498" s="70"/>
      <c r="P498" s="70"/>
      <c r="Q498" s="70"/>
      <c r="R498" s="70"/>
      <c r="S498" s="70"/>
      <c r="T498" s="70"/>
    </row>
    <row r="499" spans="1:20" x14ac:dyDescent="0.25">
      <c r="A499" s="65"/>
      <c r="B499" s="65"/>
      <c r="C499" s="65"/>
      <c r="D499" s="66" t="s">
        <v>1434</v>
      </c>
      <c r="E499" s="67"/>
      <c r="F499" s="66"/>
      <c r="G499" s="66"/>
      <c r="H499" s="66"/>
      <c r="I499" s="68"/>
      <c r="J499" s="68"/>
      <c r="K499" s="68"/>
      <c r="L499" s="68"/>
      <c r="M499" s="68"/>
      <c r="N499" s="68"/>
      <c r="O499" s="68"/>
      <c r="P499" s="68"/>
      <c r="Q499" s="68"/>
      <c r="R499" s="68"/>
      <c r="S499" s="68"/>
      <c r="T499" s="68"/>
    </row>
    <row r="500" spans="1:20" ht="56.25" x14ac:dyDescent="0.25">
      <c r="A500" s="65"/>
      <c r="B500" s="65"/>
      <c r="C500" s="65"/>
      <c r="D500" s="65"/>
      <c r="E500" s="69" t="s">
        <v>1435</v>
      </c>
      <c r="F500" s="65"/>
      <c r="G500" s="65"/>
      <c r="H500" s="65"/>
      <c r="I500" s="70"/>
      <c r="J500" s="70"/>
      <c r="K500" s="70"/>
      <c r="L500" s="70"/>
      <c r="M500" s="70"/>
      <c r="N500" s="70"/>
      <c r="O500" s="70"/>
      <c r="P500" s="70"/>
      <c r="Q500" s="70"/>
      <c r="R500" s="70"/>
      <c r="S500" s="70"/>
      <c r="T500" s="70"/>
    </row>
    <row r="501" spans="1:20" ht="33.75" x14ac:dyDescent="0.25">
      <c r="A501" s="65"/>
      <c r="B501" s="65"/>
      <c r="C501" s="65"/>
      <c r="D501" s="65"/>
      <c r="E501" s="69"/>
      <c r="F501" s="66" t="s">
        <v>1436</v>
      </c>
      <c r="G501" s="66"/>
      <c r="H501" s="66"/>
      <c r="I501" s="68"/>
      <c r="J501" s="68"/>
      <c r="K501" s="68"/>
      <c r="L501" s="68"/>
      <c r="M501" s="68"/>
      <c r="N501" s="68"/>
      <c r="O501" s="68"/>
      <c r="P501" s="68"/>
      <c r="Q501" s="68"/>
      <c r="R501" s="68"/>
      <c r="S501" s="68"/>
      <c r="T501" s="68"/>
    </row>
    <row r="502" spans="1:20" ht="45" x14ac:dyDescent="0.25">
      <c r="A502" s="65"/>
      <c r="B502" s="65"/>
      <c r="C502" s="65"/>
      <c r="D502" s="65"/>
      <c r="E502" s="69"/>
      <c r="F502" s="65"/>
      <c r="G502" s="65" t="s">
        <v>1437</v>
      </c>
      <c r="H502" s="65"/>
      <c r="I502" s="70"/>
      <c r="J502" s="70"/>
      <c r="K502" s="70"/>
      <c r="L502" s="70"/>
      <c r="M502" s="70"/>
      <c r="N502" s="70"/>
      <c r="O502" s="70"/>
      <c r="P502" s="70"/>
      <c r="Q502" s="70"/>
      <c r="R502" s="70"/>
      <c r="S502" s="70"/>
      <c r="T502" s="70"/>
    </row>
    <row r="503" spans="1:20" ht="45" x14ac:dyDescent="0.25">
      <c r="A503" s="65"/>
      <c r="B503" s="65"/>
      <c r="C503" s="65"/>
      <c r="D503" s="65"/>
      <c r="E503" s="69"/>
      <c r="F503" s="65"/>
      <c r="G503" s="65"/>
      <c r="H503" s="65" t="s">
        <v>1438</v>
      </c>
      <c r="I503" s="70"/>
      <c r="J503" s="70"/>
      <c r="K503" s="70"/>
      <c r="L503" s="70"/>
      <c r="M503" s="70"/>
      <c r="N503" s="70">
        <v>1</v>
      </c>
      <c r="O503" s="70"/>
      <c r="P503" s="70"/>
      <c r="Q503" s="70"/>
      <c r="R503" s="70"/>
      <c r="S503" s="70"/>
      <c r="T503" s="70">
        <v>1</v>
      </c>
    </row>
    <row r="504" spans="1:20" ht="22.5" x14ac:dyDescent="0.25">
      <c r="A504" s="65"/>
      <c r="B504" s="65"/>
      <c r="C504" s="65"/>
      <c r="D504" s="65"/>
      <c r="E504" s="69" t="s">
        <v>1439</v>
      </c>
      <c r="F504" s="65"/>
      <c r="G504" s="65"/>
      <c r="H504" s="65"/>
      <c r="I504" s="70"/>
      <c r="J504" s="70"/>
      <c r="K504" s="70"/>
      <c r="L504" s="70"/>
      <c r="M504" s="70"/>
      <c r="N504" s="70"/>
      <c r="O504" s="70"/>
      <c r="P504" s="70"/>
      <c r="Q504" s="70"/>
      <c r="R504" s="70"/>
      <c r="S504" s="70"/>
      <c r="T504" s="70"/>
    </row>
    <row r="505" spans="1:20" ht="22.5" x14ac:dyDescent="0.25">
      <c r="A505" s="65"/>
      <c r="B505" s="65"/>
      <c r="C505" s="65"/>
      <c r="D505" s="65"/>
      <c r="E505" s="69"/>
      <c r="F505" s="66" t="s">
        <v>1440</v>
      </c>
      <c r="G505" s="66"/>
      <c r="H505" s="66"/>
      <c r="I505" s="68"/>
      <c r="J505" s="68"/>
      <c r="K505" s="68"/>
      <c r="L505" s="68"/>
      <c r="M505" s="68"/>
      <c r="N505" s="68"/>
      <c r="O505" s="68"/>
      <c r="P505" s="68"/>
      <c r="Q505" s="68"/>
      <c r="R505" s="68"/>
      <c r="S505" s="68"/>
      <c r="T505" s="68"/>
    </row>
    <row r="506" spans="1:20" ht="45" x14ac:dyDescent="0.25">
      <c r="A506" s="65"/>
      <c r="B506" s="65"/>
      <c r="C506" s="65"/>
      <c r="D506" s="65"/>
      <c r="E506" s="69"/>
      <c r="F506" s="65"/>
      <c r="G506" s="65" t="s">
        <v>1441</v>
      </c>
      <c r="H506" s="65"/>
      <c r="I506" s="70"/>
      <c r="J506" s="70"/>
      <c r="K506" s="70"/>
      <c r="L506" s="70"/>
      <c r="M506" s="70"/>
      <c r="N506" s="70"/>
      <c r="O506" s="70"/>
      <c r="P506" s="70"/>
      <c r="Q506" s="70"/>
      <c r="R506" s="70"/>
      <c r="S506" s="70"/>
      <c r="T506" s="70"/>
    </row>
    <row r="507" spans="1:20" x14ac:dyDescent="0.25">
      <c r="A507" s="65"/>
      <c r="B507" s="65"/>
      <c r="C507" s="65"/>
      <c r="D507" s="65"/>
      <c r="E507" s="69"/>
      <c r="F507" s="65"/>
      <c r="G507" s="65"/>
      <c r="H507" s="65" t="s">
        <v>1442</v>
      </c>
      <c r="I507" s="70">
        <v>1</v>
      </c>
      <c r="J507" s="70">
        <v>1</v>
      </c>
      <c r="K507" s="70">
        <v>1</v>
      </c>
      <c r="L507" s="70">
        <v>1</v>
      </c>
      <c r="M507" s="70">
        <v>1</v>
      </c>
      <c r="N507" s="70">
        <v>1</v>
      </c>
      <c r="O507" s="70">
        <v>1</v>
      </c>
      <c r="P507" s="70">
        <v>1</v>
      </c>
      <c r="Q507" s="70">
        <v>1</v>
      </c>
      <c r="R507" s="70">
        <v>1</v>
      </c>
      <c r="S507" s="70">
        <v>1</v>
      </c>
      <c r="T507" s="70">
        <v>1</v>
      </c>
    </row>
    <row r="508" spans="1:20" ht="33.75" x14ac:dyDescent="0.25">
      <c r="A508" s="65"/>
      <c r="B508" s="65"/>
      <c r="C508" s="65"/>
      <c r="D508" s="65"/>
      <c r="E508" s="69" t="s">
        <v>1443</v>
      </c>
      <c r="F508" s="65"/>
      <c r="G508" s="65"/>
      <c r="H508" s="65"/>
      <c r="I508" s="70"/>
      <c r="J508" s="70"/>
      <c r="K508" s="70"/>
      <c r="L508" s="70"/>
      <c r="M508" s="70"/>
      <c r="N508" s="70"/>
      <c r="O508" s="70"/>
      <c r="P508" s="70"/>
      <c r="Q508" s="70"/>
      <c r="R508" s="70"/>
      <c r="S508" s="70"/>
      <c r="T508" s="70"/>
    </row>
    <row r="509" spans="1:20" x14ac:dyDescent="0.25">
      <c r="A509" s="65"/>
      <c r="B509" s="65"/>
      <c r="C509" s="65"/>
      <c r="D509" s="65"/>
      <c r="E509" s="69"/>
      <c r="F509" s="66" t="s">
        <v>1444</v>
      </c>
      <c r="G509" s="66"/>
      <c r="H509" s="66"/>
      <c r="I509" s="68"/>
      <c r="J509" s="68"/>
      <c r="K509" s="68"/>
      <c r="L509" s="68"/>
      <c r="M509" s="68"/>
      <c r="N509" s="68"/>
      <c r="O509" s="68"/>
      <c r="P509" s="68"/>
      <c r="Q509" s="68"/>
      <c r="R509" s="68"/>
      <c r="S509" s="68"/>
      <c r="T509" s="68"/>
    </row>
    <row r="510" spans="1:20" x14ac:dyDescent="0.25">
      <c r="A510" s="65"/>
      <c r="B510" s="65"/>
      <c r="C510" s="65"/>
      <c r="D510" s="65"/>
      <c r="E510" s="69"/>
      <c r="F510" s="65"/>
      <c r="G510" s="65" t="s">
        <v>377</v>
      </c>
      <c r="H510" s="65"/>
      <c r="I510" s="70"/>
      <c r="J510" s="70"/>
      <c r="K510" s="70"/>
      <c r="L510" s="70"/>
      <c r="M510" s="70"/>
      <c r="N510" s="70"/>
      <c r="O510" s="70"/>
      <c r="P510" s="70"/>
      <c r="Q510" s="70"/>
      <c r="R510" s="70"/>
      <c r="S510" s="70"/>
      <c r="T510" s="70"/>
    </row>
    <row r="511" spans="1:20" ht="22.5" x14ac:dyDescent="0.25">
      <c r="A511" s="65"/>
      <c r="B511" s="65"/>
      <c r="C511" s="65"/>
      <c r="D511" s="65"/>
      <c r="E511" s="69"/>
      <c r="F511" s="65"/>
      <c r="G511" s="65"/>
      <c r="H511" s="65" t="s">
        <v>1445</v>
      </c>
      <c r="I511" s="70"/>
      <c r="J511" s="70"/>
      <c r="K511" s="70"/>
      <c r="L511" s="70">
        <v>1</v>
      </c>
      <c r="M511" s="70"/>
      <c r="N511" s="70"/>
      <c r="O511" s="70"/>
      <c r="P511" s="70">
        <v>1</v>
      </c>
      <c r="Q511" s="70"/>
      <c r="R511" s="70"/>
      <c r="S511" s="70"/>
      <c r="T511" s="70">
        <v>1</v>
      </c>
    </row>
    <row r="512" spans="1:20" ht="22.5" x14ac:dyDescent="0.25">
      <c r="A512" s="65"/>
      <c r="B512" s="65"/>
      <c r="C512" s="65" t="s">
        <v>1446</v>
      </c>
      <c r="D512" s="65"/>
      <c r="E512" s="69"/>
      <c r="F512" s="65"/>
      <c r="G512" s="65"/>
      <c r="H512" s="65"/>
      <c r="I512" s="70"/>
      <c r="J512" s="70"/>
      <c r="K512" s="70"/>
      <c r="L512" s="70"/>
      <c r="M512" s="70"/>
      <c r="N512" s="70"/>
      <c r="O512" s="70"/>
      <c r="P512" s="70"/>
      <c r="Q512" s="70"/>
      <c r="R512" s="70"/>
      <c r="S512" s="70"/>
      <c r="T512" s="70"/>
    </row>
    <row r="513" spans="1:20" x14ac:dyDescent="0.25">
      <c r="A513" s="65"/>
      <c r="B513" s="65"/>
      <c r="C513" s="65"/>
      <c r="D513" s="66" t="s">
        <v>1447</v>
      </c>
      <c r="E513" s="67"/>
      <c r="F513" s="66"/>
      <c r="G513" s="66"/>
      <c r="H513" s="66"/>
      <c r="I513" s="68"/>
      <c r="J513" s="68"/>
      <c r="K513" s="68"/>
      <c r="L513" s="68"/>
      <c r="M513" s="68"/>
      <c r="N513" s="68"/>
      <c r="O513" s="68"/>
      <c r="P513" s="68"/>
      <c r="Q513" s="68"/>
      <c r="R513" s="68"/>
      <c r="S513" s="68"/>
      <c r="T513" s="68"/>
    </row>
    <row r="514" spans="1:20" ht="22.5" x14ac:dyDescent="0.25">
      <c r="A514" s="65"/>
      <c r="B514" s="65"/>
      <c r="C514" s="65"/>
      <c r="D514" s="65"/>
      <c r="E514" s="69" t="s">
        <v>1448</v>
      </c>
      <c r="F514" s="65"/>
      <c r="G514" s="65"/>
      <c r="H514" s="65"/>
      <c r="I514" s="70"/>
      <c r="J514" s="70"/>
      <c r="K514" s="70"/>
      <c r="L514" s="70"/>
      <c r="M514" s="70"/>
      <c r="N514" s="70"/>
      <c r="O514" s="70"/>
      <c r="P514" s="70"/>
      <c r="Q514" s="70"/>
      <c r="R514" s="70"/>
      <c r="S514" s="70"/>
      <c r="T514" s="70"/>
    </row>
    <row r="515" spans="1:20" ht="22.5" x14ac:dyDescent="0.25">
      <c r="A515" s="65"/>
      <c r="B515" s="65"/>
      <c r="C515" s="65"/>
      <c r="D515" s="65"/>
      <c r="E515" s="69"/>
      <c r="F515" s="66" t="s">
        <v>1440</v>
      </c>
      <c r="G515" s="66"/>
      <c r="H515" s="66"/>
      <c r="I515" s="68"/>
      <c r="J515" s="68"/>
      <c r="K515" s="68"/>
      <c r="L515" s="68"/>
      <c r="M515" s="68"/>
      <c r="N515" s="68"/>
      <c r="O515" s="68"/>
      <c r="P515" s="68"/>
      <c r="Q515" s="68"/>
      <c r="R515" s="68"/>
      <c r="S515" s="68"/>
      <c r="T515" s="68"/>
    </row>
    <row r="516" spans="1:20" ht="45" x14ac:dyDescent="0.25">
      <c r="A516" s="65"/>
      <c r="B516" s="65"/>
      <c r="C516" s="65"/>
      <c r="D516" s="65"/>
      <c r="E516" s="69"/>
      <c r="F516" s="65"/>
      <c r="G516" s="65" t="s">
        <v>1441</v>
      </c>
      <c r="H516" s="65"/>
      <c r="I516" s="70"/>
      <c r="J516" s="70"/>
      <c r="K516" s="70"/>
      <c r="L516" s="70"/>
      <c r="M516" s="70"/>
      <c r="N516" s="70"/>
      <c r="O516" s="70"/>
      <c r="P516" s="70"/>
      <c r="Q516" s="70"/>
      <c r="R516" s="70"/>
      <c r="S516" s="70"/>
      <c r="T516" s="70"/>
    </row>
    <row r="517" spans="1:20" ht="22.5" x14ac:dyDescent="0.25">
      <c r="A517" s="65"/>
      <c r="B517" s="65"/>
      <c r="C517" s="65"/>
      <c r="D517" s="65"/>
      <c r="E517" s="69"/>
      <c r="F517" s="65"/>
      <c r="G517" s="65"/>
      <c r="H517" s="65" t="s">
        <v>1449</v>
      </c>
      <c r="I517" s="70">
        <v>1</v>
      </c>
      <c r="J517" s="70">
        <v>1</v>
      </c>
      <c r="K517" s="70">
        <v>1</v>
      </c>
      <c r="L517" s="70">
        <v>1</v>
      </c>
      <c r="M517" s="70">
        <v>1</v>
      </c>
      <c r="N517" s="70">
        <v>1</v>
      </c>
      <c r="O517" s="70">
        <v>1</v>
      </c>
      <c r="P517" s="70">
        <v>1</v>
      </c>
      <c r="Q517" s="70">
        <v>1</v>
      </c>
      <c r="R517" s="70">
        <v>1</v>
      </c>
      <c r="S517" s="70">
        <v>1</v>
      </c>
      <c r="T517" s="70">
        <v>1</v>
      </c>
    </row>
    <row r="518" spans="1:20" ht="33.75" x14ac:dyDescent="0.25">
      <c r="A518" s="65"/>
      <c r="B518" s="65"/>
      <c r="C518" s="65"/>
      <c r="D518" s="65"/>
      <c r="E518" s="69" t="s">
        <v>1450</v>
      </c>
      <c r="F518" s="65"/>
      <c r="G518" s="65"/>
      <c r="H518" s="65"/>
      <c r="I518" s="70"/>
      <c r="J518" s="70"/>
      <c r="K518" s="70"/>
      <c r="L518" s="70"/>
      <c r="M518" s="70"/>
      <c r="N518" s="70"/>
      <c r="O518" s="70"/>
      <c r="P518" s="70"/>
      <c r="Q518" s="70"/>
      <c r="R518" s="70"/>
      <c r="S518" s="70"/>
      <c r="T518" s="70"/>
    </row>
    <row r="519" spans="1:20" ht="22.5" x14ac:dyDescent="0.25">
      <c r="A519" s="65"/>
      <c r="B519" s="65"/>
      <c r="C519" s="65"/>
      <c r="D519" s="65"/>
      <c r="E519" s="69"/>
      <c r="F519" s="66" t="s">
        <v>1451</v>
      </c>
      <c r="G519" s="66"/>
      <c r="H519" s="66"/>
      <c r="I519" s="68"/>
      <c r="J519" s="68"/>
      <c r="K519" s="68"/>
      <c r="L519" s="68"/>
      <c r="M519" s="68"/>
      <c r="N519" s="68"/>
      <c r="O519" s="68"/>
      <c r="P519" s="68"/>
      <c r="Q519" s="68"/>
      <c r="R519" s="68"/>
      <c r="S519" s="68"/>
      <c r="T519" s="68"/>
    </row>
    <row r="520" spans="1:20" x14ac:dyDescent="0.25">
      <c r="A520" s="65"/>
      <c r="B520" s="65"/>
      <c r="C520" s="65"/>
      <c r="D520" s="65"/>
      <c r="E520" s="69"/>
      <c r="F520" s="65"/>
      <c r="G520" s="65" t="s">
        <v>377</v>
      </c>
      <c r="H520" s="65"/>
      <c r="I520" s="70"/>
      <c r="J520" s="70"/>
      <c r="K520" s="70"/>
      <c r="L520" s="70"/>
      <c r="M520" s="70"/>
      <c r="N520" s="70"/>
      <c r="O520" s="70"/>
      <c r="P520" s="70"/>
      <c r="Q520" s="70"/>
      <c r="R520" s="70"/>
      <c r="S520" s="70"/>
      <c r="T520" s="70"/>
    </row>
    <row r="521" spans="1:20" x14ac:dyDescent="0.25">
      <c r="A521" s="65"/>
      <c r="B521" s="65"/>
      <c r="C521" s="65"/>
      <c r="D521" s="65"/>
      <c r="E521" s="69"/>
      <c r="F521" s="65"/>
      <c r="G521" s="65"/>
      <c r="H521" s="65" t="s">
        <v>1120</v>
      </c>
      <c r="I521" s="70"/>
      <c r="J521" s="70">
        <v>1</v>
      </c>
      <c r="K521" s="70"/>
      <c r="L521" s="70"/>
      <c r="M521" s="70"/>
      <c r="N521" s="70"/>
      <c r="O521" s="70">
        <v>1</v>
      </c>
      <c r="P521" s="70"/>
      <c r="Q521" s="70"/>
      <c r="R521" s="70"/>
      <c r="S521" s="70"/>
      <c r="T521" s="70"/>
    </row>
    <row r="522" spans="1:20" ht="112.5" x14ac:dyDescent="0.25">
      <c r="A522" s="65"/>
      <c r="B522" s="65"/>
      <c r="C522" s="65"/>
      <c r="D522" s="65"/>
      <c r="E522" s="69" t="s">
        <v>1452</v>
      </c>
      <c r="F522" s="65"/>
      <c r="G522" s="65"/>
      <c r="H522" s="65"/>
      <c r="I522" s="70"/>
      <c r="J522" s="70"/>
      <c r="K522" s="70"/>
      <c r="L522" s="70"/>
      <c r="M522" s="70"/>
      <c r="N522" s="70"/>
      <c r="O522" s="70"/>
      <c r="P522" s="70"/>
      <c r="Q522" s="70"/>
      <c r="R522" s="70"/>
      <c r="S522" s="70"/>
      <c r="T522" s="70"/>
    </row>
    <row r="523" spans="1:20" x14ac:dyDescent="0.25">
      <c r="A523" s="65"/>
      <c r="B523" s="65"/>
      <c r="C523" s="65"/>
      <c r="D523" s="65"/>
      <c r="E523" s="69"/>
      <c r="F523" s="66" t="s">
        <v>1453</v>
      </c>
      <c r="G523" s="66"/>
      <c r="H523" s="66"/>
      <c r="I523" s="68"/>
      <c r="J523" s="68"/>
      <c r="K523" s="68"/>
      <c r="L523" s="68"/>
      <c r="M523" s="68"/>
      <c r="N523" s="68"/>
      <c r="O523" s="68"/>
      <c r="P523" s="68"/>
      <c r="Q523" s="68"/>
      <c r="R523" s="68"/>
      <c r="S523" s="68"/>
      <c r="T523" s="68"/>
    </row>
    <row r="524" spans="1:20" x14ac:dyDescent="0.25">
      <c r="A524" s="65"/>
      <c r="B524" s="65"/>
      <c r="C524" s="65"/>
      <c r="D524" s="65"/>
      <c r="E524" s="69"/>
      <c r="F524" s="65"/>
      <c r="G524" s="65" t="s">
        <v>377</v>
      </c>
      <c r="H524" s="65"/>
      <c r="I524" s="70"/>
      <c r="J524" s="70"/>
      <c r="K524" s="70"/>
      <c r="L524" s="70"/>
      <c r="M524" s="70"/>
      <c r="N524" s="70"/>
      <c r="O524" s="70"/>
      <c r="P524" s="70"/>
      <c r="Q524" s="70"/>
      <c r="R524" s="70"/>
      <c r="S524" s="70"/>
      <c r="T524" s="70"/>
    </row>
    <row r="525" spans="1:20" ht="33.75" x14ac:dyDescent="0.25">
      <c r="A525" s="65"/>
      <c r="B525" s="65"/>
      <c r="C525" s="65"/>
      <c r="D525" s="65"/>
      <c r="E525" s="69"/>
      <c r="F525" s="65"/>
      <c r="G525" s="65"/>
      <c r="H525" s="65" t="s">
        <v>1454</v>
      </c>
      <c r="I525" s="70"/>
      <c r="J525" s="70"/>
      <c r="K525" s="70"/>
      <c r="L525" s="70">
        <v>1</v>
      </c>
      <c r="M525" s="70"/>
      <c r="N525" s="70"/>
      <c r="O525" s="70"/>
      <c r="P525" s="70">
        <v>1</v>
      </c>
      <c r="Q525" s="70"/>
      <c r="R525" s="70"/>
      <c r="S525" s="70"/>
      <c r="T525" s="70">
        <v>1</v>
      </c>
    </row>
    <row r="526" spans="1:20" ht="33.75" x14ac:dyDescent="0.25">
      <c r="A526" s="65"/>
      <c r="B526" s="65"/>
      <c r="C526" s="65"/>
      <c r="D526" s="65"/>
      <c r="E526" s="69" t="s">
        <v>1455</v>
      </c>
      <c r="F526" s="65"/>
      <c r="G526" s="65"/>
      <c r="H526" s="65"/>
      <c r="I526" s="70"/>
      <c r="J526" s="70"/>
      <c r="K526" s="70"/>
      <c r="L526" s="70"/>
      <c r="M526" s="70"/>
      <c r="N526" s="70"/>
      <c r="O526" s="70"/>
      <c r="P526" s="70"/>
      <c r="Q526" s="70"/>
      <c r="R526" s="70"/>
      <c r="S526" s="70"/>
      <c r="T526" s="70"/>
    </row>
    <row r="527" spans="1:20" ht="22.5" x14ac:dyDescent="0.25">
      <c r="A527" s="65"/>
      <c r="B527" s="65"/>
      <c r="C527" s="65"/>
      <c r="D527" s="65"/>
      <c r="E527" s="69"/>
      <c r="F527" s="66" t="s">
        <v>1456</v>
      </c>
      <c r="G527" s="66"/>
      <c r="H527" s="66"/>
      <c r="I527" s="68"/>
      <c r="J527" s="68"/>
      <c r="K527" s="68"/>
      <c r="L527" s="68"/>
      <c r="M527" s="68"/>
      <c r="N527" s="68"/>
      <c r="O527" s="68"/>
      <c r="P527" s="68"/>
      <c r="Q527" s="68"/>
      <c r="R527" s="68"/>
      <c r="S527" s="68"/>
      <c r="T527" s="68"/>
    </row>
    <row r="528" spans="1:20" x14ac:dyDescent="0.25">
      <c r="A528" s="65"/>
      <c r="B528" s="65"/>
      <c r="C528" s="65"/>
      <c r="D528" s="65"/>
      <c r="E528" s="69"/>
      <c r="F528" s="65"/>
      <c r="G528" s="65" t="s">
        <v>377</v>
      </c>
      <c r="H528" s="65"/>
      <c r="I528" s="70"/>
      <c r="J528" s="70"/>
      <c r="K528" s="70"/>
      <c r="L528" s="70"/>
      <c r="M528" s="70"/>
      <c r="N528" s="70"/>
      <c r="O528" s="70"/>
      <c r="P528" s="70"/>
      <c r="Q528" s="70"/>
      <c r="R528" s="70"/>
      <c r="S528" s="70"/>
      <c r="T528" s="70"/>
    </row>
    <row r="529" spans="1:20" ht="22.5" x14ac:dyDescent="0.25">
      <c r="A529" s="65"/>
      <c r="B529" s="65"/>
      <c r="C529" s="65"/>
      <c r="D529" s="65"/>
      <c r="E529" s="69"/>
      <c r="F529" s="65"/>
      <c r="G529" s="65"/>
      <c r="H529" s="65" t="s">
        <v>1457</v>
      </c>
      <c r="I529" s="70"/>
      <c r="J529" s="70"/>
      <c r="K529" s="70">
        <v>1</v>
      </c>
      <c r="L529" s="70"/>
      <c r="M529" s="70"/>
      <c r="N529" s="70">
        <v>1</v>
      </c>
      <c r="O529" s="70"/>
      <c r="P529" s="70"/>
      <c r="Q529" s="70">
        <v>1</v>
      </c>
      <c r="R529" s="70"/>
      <c r="S529" s="70"/>
      <c r="T529" s="70">
        <v>1</v>
      </c>
    </row>
    <row r="530" spans="1:20" ht="33.75" x14ac:dyDescent="0.25">
      <c r="A530" s="65"/>
      <c r="B530" s="65"/>
      <c r="C530" s="65"/>
      <c r="D530" s="65"/>
      <c r="E530" s="69" t="s">
        <v>1458</v>
      </c>
      <c r="F530" s="65"/>
      <c r="G530" s="65"/>
      <c r="H530" s="65"/>
      <c r="I530" s="70"/>
      <c r="J530" s="70"/>
      <c r="K530" s="70"/>
      <c r="L530" s="70"/>
      <c r="M530" s="70"/>
      <c r="N530" s="70"/>
      <c r="O530" s="70"/>
      <c r="P530" s="70"/>
      <c r="Q530" s="70"/>
      <c r="R530" s="70"/>
      <c r="S530" s="70"/>
      <c r="T530" s="70"/>
    </row>
    <row r="531" spans="1:20" ht="22.5" x14ac:dyDescent="0.25">
      <c r="A531" s="65"/>
      <c r="B531" s="65"/>
      <c r="C531" s="65"/>
      <c r="D531" s="65"/>
      <c r="E531" s="69"/>
      <c r="F531" s="66" t="s">
        <v>1456</v>
      </c>
      <c r="G531" s="66"/>
      <c r="H531" s="66"/>
      <c r="I531" s="68"/>
      <c r="J531" s="68"/>
      <c r="K531" s="68"/>
      <c r="L531" s="68"/>
      <c r="M531" s="68"/>
      <c r="N531" s="68"/>
      <c r="O531" s="68"/>
      <c r="P531" s="68"/>
      <c r="Q531" s="68"/>
      <c r="R531" s="68"/>
      <c r="S531" s="68"/>
      <c r="T531" s="68"/>
    </row>
    <row r="532" spans="1:20" x14ac:dyDescent="0.25">
      <c r="A532" s="65"/>
      <c r="B532" s="65"/>
      <c r="C532" s="65"/>
      <c r="D532" s="65"/>
      <c r="E532" s="69"/>
      <c r="F532" s="65"/>
      <c r="G532" s="65" t="s">
        <v>377</v>
      </c>
      <c r="H532" s="65"/>
      <c r="I532" s="70"/>
      <c r="J532" s="70"/>
      <c r="K532" s="70"/>
      <c r="L532" s="70"/>
      <c r="M532" s="70"/>
      <c r="N532" s="70"/>
      <c r="O532" s="70"/>
      <c r="P532" s="70"/>
      <c r="Q532" s="70"/>
      <c r="R532" s="70"/>
      <c r="S532" s="70"/>
      <c r="T532" s="70"/>
    </row>
    <row r="533" spans="1:20" ht="22.5" x14ac:dyDescent="0.25">
      <c r="A533" s="65"/>
      <c r="B533" s="65"/>
      <c r="C533" s="65"/>
      <c r="D533" s="65"/>
      <c r="E533" s="69"/>
      <c r="F533" s="65"/>
      <c r="G533" s="65"/>
      <c r="H533" s="65" t="s">
        <v>1459</v>
      </c>
      <c r="I533" s="70">
        <v>1</v>
      </c>
      <c r="J533" s="70">
        <v>1</v>
      </c>
      <c r="K533" s="70">
        <v>1</v>
      </c>
      <c r="L533" s="70">
        <v>1</v>
      </c>
      <c r="M533" s="70">
        <v>1</v>
      </c>
      <c r="N533" s="70">
        <v>1</v>
      </c>
      <c r="O533" s="70">
        <v>1</v>
      </c>
      <c r="P533" s="70">
        <v>1</v>
      </c>
      <c r="Q533" s="70">
        <v>1</v>
      </c>
      <c r="R533" s="70">
        <v>1</v>
      </c>
      <c r="S533" s="70">
        <v>1</v>
      </c>
      <c r="T533" s="70">
        <v>1</v>
      </c>
    </row>
  </sheetData>
  <mergeCells count="1">
    <mergeCell ref="A1:T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U104"/>
  <sheetViews>
    <sheetView workbookViewId="0">
      <selection activeCell="G13" sqref="G13"/>
    </sheetView>
  </sheetViews>
  <sheetFormatPr baseColWidth="10" defaultColWidth="11.5703125" defaultRowHeight="15" x14ac:dyDescent="0.25"/>
  <cols>
    <col min="1" max="1" width="20.28515625" style="72" customWidth="1"/>
    <col min="2" max="2" width="19.28515625" style="72" customWidth="1"/>
    <col min="3" max="3" width="20.85546875" style="72" customWidth="1"/>
    <col min="4" max="4" width="15.140625" style="72" customWidth="1"/>
    <col min="5" max="5" width="16" style="20" customWidth="1"/>
    <col min="6" max="6" width="19.42578125" style="72" customWidth="1"/>
    <col min="7" max="7" width="22.28515625" style="72" customWidth="1"/>
    <col min="8" max="8" width="23.28515625" style="72" customWidth="1"/>
    <col min="9" max="20" width="10.7109375" style="20" customWidth="1"/>
    <col min="21" max="16384" width="11.5703125" style="20"/>
  </cols>
  <sheetData>
    <row r="1" spans="1:20" ht="25.9" customHeight="1" x14ac:dyDescent="0.25">
      <c r="A1" s="685" t="s">
        <v>1460</v>
      </c>
      <c r="B1" s="685"/>
      <c r="C1" s="685"/>
      <c r="D1" s="685"/>
      <c r="E1" s="685"/>
      <c r="F1" s="685"/>
      <c r="G1" s="685"/>
      <c r="H1" s="685"/>
      <c r="I1" s="685"/>
      <c r="J1" s="685"/>
      <c r="K1" s="685"/>
      <c r="L1" s="685"/>
      <c r="M1" s="685"/>
      <c r="N1" s="685"/>
      <c r="O1" s="685"/>
      <c r="P1" s="685"/>
      <c r="Q1" s="685"/>
      <c r="R1" s="685"/>
      <c r="S1" s="685"/>
      <c r="T1" s="685"/>
    </row>
    <row r="2" spans="1:20" s="77" customFormat="1" ht="22.5" x14ac:dyDescent="0.25">
      <c r="A2" s="60" t="s">
        <v>1036</v>
      </c>
      <c r="B2" s="60" t="s">
        <v>1037</v>
      </c>
      <c r="C2" s="60" t="s">
        <v>1038</v>
      </c>
      <c r="D2" s="60" t="s">
        <v>1039</v>
      </c>
      <c r="E2" s="75" t="s">
        <v>1461</v>
      </c>
      <c r="F2" s="60" t="s">
        <v>1041</v>
      </c>
      <c r="G2" s="60" t="s">
        <v>1042</v>
      </c>
      <c r="H2" s="60" t="s">
        <v>1043</v>
      </c>
      <c r="I2" s="76" t="s">
        <v>1044</v>
      </c>
      <c r="J2" s="76" t="s">
        <v>1045</v>
      </c>
      <c r="K2" s="76" t="s">
        <v>1046</v>
      </c>
      <c r="L2" s="76" t="s">
        <v>1047</v>
      </c>
      <c r="M2" s="76" t="s">
        <v>1048</v>
      </c>
      <c r="N2" s="76" t="s">
        <v>1049</v>
      </c>
      <c r="O2" s="76" t="s">
        <v>1050</v>
      </c>
      <c r="P2" s="76" t="s">
        <v>1051</v>
      </c>
      <c r="Q2" s="76" t="s">
        <v>1052</v>
      </c>
      <c r="R2" s="76" t="s">
        <v>1053</v>
      </c>
      <c r="S2" s="76" t="s">
        <v>1054</v>
      </c>
      <c r="T2" s="76" t="s">
        <v>1055</v>
      </c>
    </row>
    <row r="3" spans="1:20" ht="22.5" x14ac:dyDescent="0.25">
      <c r="A3" s="62" t="s">
        <v>1333</v>
      </c>
      <c r="B3" s="62"/>
      <c r="C3" s="62"/>
      <c r="D3" s="62"/>
      <c r="E3" s="78"/>
      <c r="F3" s="62"/>
      <c r="G3" s="62"/>
      <c r="H3" s="62"/>
      <c r="I3" s="79"/>
      <c r="J3" s="79"/>
      <c r="K3" s="79"/>
      <c r="L3" s="79"/>
      <c r="M3" s="79"/>
      <c r="N3" s="79"/>
      <c r="O3" s="79"/>
      <c r="P3" s="79"/>
      <c r="Q3" s="79"/>
      <c r="R3" s="79"/>
      <c r="S3" s="79"/>
      <c r="T3" s="79"/>
    </row>
    <row r="4" spans="1:20" ht="22.5" x14ac:dyDescent="0.25">
      <c r="A4" s="65"/>
      <c r="B4" s="66" t="s">
        <v>1334</v>
      </c>
      <c r="C4" s="66"/>
      <c r="D4" s="66"/>
      <c r="E4" s="80"/>
      <c r="F4" s="66"/>
      <c r="G4" s="66"/>
      <c r="H4" s="66"/>
      <c r="I4" s="81"/>
      <c r="J4" s="81"/>
      <c r="K4" s="81"/>
      <c r="L4" s="81"/>
      <c r="M4" s="81"/>
      <c r="N4" s="81"/>
      <c r="O4" s="81"/>
      <c r="P4" s="81"/>
      <c r="Q4" s="81"/>
      <c r="R4" s="81"/>
      <c r="S4" s="81"/>
      <c r="T4" s="81"/>
    </row>
    <row r="5" spans="1:20" ht="22.5" x14ac:dyDescent="0.25">
      <c r="A5" s="65"/>
      <c r="B5" s="65"/>
      <c r="C5" s="65" t="s">
        <v>1335</v>
      </c>
      <c r="D5" s="65"/>
      <c r="E5" s="82"/>
      <c r="F5" s="65"/>
      <c r="G5" s="65"/>
      <c r="H5" s="65"/>
      <c r="I5" s="83"/>
      <c r="J5" s="83"/>
      <c r="K5" s="83"/>
      <c r="L5" s="83"/>
      <c r="M5" s="83"/>
      <c r="N5" s="83"/>
      <c r="O5" s="83"/>
      <c r="P5" s="83"/>
      <c r="Q5" s="83"/>
      <c r="R5" s="83"/>
      <c r="S5" s="83"/>
      <c r="T5" s="83"/>
    </row>
    <row r="6" spans="1:20" ht="22.5" x14ac:dyDescent="0.25">
      <c r="A6" s="65"/>
      <c r="B6" s="65"/>
      <c r="C6" s="65"/>
      <c r="D6" s="66" t="s">
        <v>1336</v>
      </c>
      <c r="E6" s="80"/>
      <c r="F6" s="66"/>
      <c r="G6" s="66"/>
      <c r="H6" s="66"/>
      <c r="I6" s="81"/>
      <c r="J6" s="81"/>
      <c r="K6" s="81"/>
      <c r="L6" s="81"/>
      <c r="M6" s="81"/>
      <c r="N6" s="81"/>
      <c r="O6" s="81"/>
      <c r="P6" s="81"/>
      <c r="Q6" s="81"/>
      <c r="R6" s="81"/>
      <c r="S6" s="81"/>
      <c r="T6" s="81"/>
    </row>
    <row r="7" spans="1:20" x14ac:dyDescent="0.25">
      <c r="A7" s="65"/>
      <c r="B7" s="65"/>
      <c r="C7" s="65"/>
      <c r="D7" s="65"/>
      <c r="E7" s="82" t="s">
        <v>1462</v>
      </c>
      <c r="F7" s="65"/>
      <c r="G7" s="65"/>
      <c r="H7" s="65"/>
      <c r="I7" s="83"/>
      <c r="J7" s="83"/>
      <c r="K7" s="83"/>
      <c r="L7" s="83"/>
      <c r="M7" s="83"/>
      <c r="N7" s="83"/>
      <c r="O7" s="83"/>
      <c r="P7" s="83"/>
      <c r="Q7" s="83"/>
      <c r="R7" s="83"/>
      <c r="S7" s="83"/>
      <c r="T7" s="83"/>
    </row>
    <row r="8" spans="1:20" ht="45" x14ac:dyDescent="0.25">
      <c r="A8" s="65"/>
      <c r="B8" s="65"/>
      <c r="C8" s="65"/>
      <c r="D8" s="65"/>
      <c r="E8" s="82"/>
      <c r="F8" s="66" t="s">
        <v>1463</v>
      </c>
      <c r="G8" s="66"/>
      <c r="H8" s="66"/>
      <c r="I8" s="81"/>
      <c r="J8" s="81"/>
      <c r="K8" s="81"/>
      <c r="L8" s="81"/>
      <c r="M8" s="81"/>
      <c r="N8" s="81"/>
      <c r="O8" s="81"/>
      <c r="P8" s="81"/>
      <c r="Q8" s="81"/>
      <c r="R8" s="81"/>
      <c r="S8" s="81"/>
      <c r="T8" s="81"/>
    </row>
    <row r="9" spans="1:20" ht="33.75" x14ac:dyDescent="0.25">
      <c r="A9" s="65"/>
      <c r="B9" s="65"/>
      <c r="C9" s="65"/>
      <c r="D9" s="65"/>
      <c r="E9" s="82"/>
      <c r="F9" s="65"/>
      <c r="G9" s="65" t="s">
        <v>1464</v>
      </c>
      <c r="H9" s="65"/>
      <c r="I9" s="83"/>
      <c r="J9" s="83"/>
      <c r="K9" s="83"/>
      <c r="L9" s="83"/>
      <c r="M9" s="83"/>
      <c r="N9" s="83"/>
      <c r="O9" s="83"/>
      <c r="P9" s="83"/>
      <c r="Q9" s="83"/>
      <c r="R9" s="83"/>
      <c r="S9" s="83"/>
      <c r="T9" s="83"/>
    </row>
    <row r="10" spans="1:20" x14ac:dyDescent="0.25">
      <c r="A10" s="65"/>
      <c r="B10" s="65"/>
      <c r="C10" s="65"/>
      <c r="D10" s="65"/>
      <c r="E10" s="82"/>
      <c r="F10" s="65"/>
      <c r="G10" s="65"/>
      <c r="H10" s="65" t="s">
        <v>1340</v>
      </c>
      <c r="I10" s="83">
        <v>0.9</v>
      </c>
      <c r="J10" s="83">
        <v>0.9</v>
      </c>
      <c r="K10" s="83">
        <v>0.9</v>
      </c>
      <c r="L10" s="83">
        <v>0.9</v>
      </c>
      <c r="M10" s="83">
        <v>0.9</v>
      </c>
      <c r="N10" s="83">
        <v>0.9</v>
      </c>
      <c r="O10" s="83">
        <v>0.9</v>
      </c>
      <c r="P10" s="83">
        <v>0.9</v>
      </c>
      <c r="Q10" s="83">
        <v>0.9</v>
      </c>
      <c r="R10" s="83">
        <v>0.9</v>
      </c>
      <c r="S10" s="83">
        <v>0.9</v>
      </c>
      <c r="T10" s="83">
        <v>0.9</v>
      </c>
    </row>
    <row r="11" spans="1:20" ht="33.75" x14ac:dyDescent="0.25">
      <c r="A11" s="65"/>
      <c r="B11" s="65"/>
      <c r="C11" s="65"/>
      <c r="D11" s="65"/>
      <c r="E11" s="82"/>
      <c r="F11" s="66" t="s">
        <v>1465</v>
      </c>
      <c r="G11" s="66"/>
      <c r="H11" s="66"/>
      <c r="I11" s="81"/>
      <c r="J11" s="81"/>
      <c r="K11" s="81"/>
      <c r="L11" s="81"/>
      <c r="M11" s="81"/>
      <c r="N11" s="81"/>
      <c r="O11" s="81"/>
      <c r="P11" s="81"/>
      <c r="Q11" s="81"/>
      <c r="R11" s="81"/>
      <c r="S11" s="81"/>
      <c r="T11" s="81"/>
    </row>
    <row r="12" spans="1:20" ht="22.5" x14ac:dyDescent="0.25">
      <c r="A12" s="65"/>
      <c r="B12" s="65"/>
      <c r="C12" s="65"/>
      <c r="D12" s="65"/>
      <c r="E12" s="82"/>
      <c r="F12" s="65"/>
      <c r="G12" s="65" t="s">
        <v>1466</v>
      </c>
      <c r="H12" s="65"/>
      <c r="I12" s="83"/>
      <c r="J12" s="83"/>
      <c r="K12" s="83"/>
      <c r="L12" s="83"/>
      <c r="M12" s="83"/>
      <c r="N12" s="83"/>
      <c r="O12" s="83"/>
      <c r="P12" s="83"/>
      <c r="Q12" s="83"/>
      <c r="R12" s="83"/>
      <c r="S12" s="83"/>
      <c r="T12" s="83"/>
    </row>
    <row r="13" spans="1:20" x14ac:dyDescent="0.25">
      <c r="A13" s="65"/>
      <c r="B13" s="65"/>
      <c r="C13" s="65"/>
      <c r="D13" s="65"/>
      <c r="E13" s="82"/>
      <c r="F13" s="65"/>
      <c r="G13" s="65"/>
      <c r="H13" s="65" t="s">
        <v>1467</v>
      </c>
      <c r="I13" s="83"/>
      <c r="J13" s="83"/>
      <c r="K13" s="83"/>
      <c r="L13" s="83"/>
      <c r="M13" s="83"/>
      <c r="N13" s="83"/>
      <c r="O13" s="83"/>
      <c r="P13" s="83"/>
      <c r="Q13" s="83"/>
      <c r="R13" s="83"/>
      <c r="S13" s="83"/>
      <c r="T13" s="83">
        <v>0.97</v>
      </c>
    </row>
    <row r="14" spans="1:20" ht="33.75" x14ac:dyDescent="0.25">
      <c r="A14" s="65"/>
      <c r="B14" s="65"/>
      <c r="C14" s="65"/>
      <c r="D14" s="65"/>
      <c r="E14" s="82"/>
      <c r="F14" s="66" t="s">
        <v>1468</v>
      </c>
      <c r="G14" s="66"/>
      <c r="H14" s="66"/>
      <c r="I14" s="81"/>
      <c r="J14" s="81"/>
      <c r="K14" s="81"/>
      <c r="L14" s="81"/>
      <c r="M14" s="81"/>
      <c r="N14" s="81"/>
      <c r="O14" s="81"/>
      <c r="P14" s="81"/>
      <c r="Q14" s="81"/>
      <c r="R14" s="81"/>
      <c r="S14" s="81"/>
      <c r="T14" s="81"/>
    </row>
    <row r="15" spans="1:20" ht="22.5" x14ac:dyDescent="0.25">
      <c r="A15" s="65"/>
      <c r="B15" s="65"/>
      <c r="C15" s="65"/>
      <c r="D15" s="65"/>
      <c r="E15" s="82"/>
      <c r="F15" s="65"/>
      <c r="G15" s="65" t="s">
        <v>1469</v>
      </c>
      <c r="H15" s="65"/>
      <c r="I15" s="83"/>
      <c r="J15" s="83"/>
      <c r="K15" s="83"/>
      <c r="L15" s="83"/>
      <c r="M15" s="83"/>
      <c r="N15" s="83"/>
      <c r="O15" s="83"/>
      <c r="P15" s="83"/>
      <c r="Q15" s="83"/>
      <c r="R15" s="83"/>
      <c r="S15" s="83"/>
      <c r="T15" s="83"/>
    </row>
    <row r="16" spans="1:20" x14ac:dyDescent="0.25">
      <c r="A16" s="65"/>
      <c r="B16" s="65"/>
      <c r="C16" s="65"/>
      <c r="D16" s="65"/>
      <c r="E16" s="82"/>
      <c r="F16" s="65"/>
      <c r="G16" s="65"/>
      <c r="H16" s="65" t="s">
        <v>1340</v>
      </c>
      <c r="I16" s="83">
        <v>0.85</v>
      </c>
      <c r="J16" s="83">
        <v>0.85</v>
      </c>
      <c r="K16" s="83">
        <v>0.9</v>
      </c>
      <c r="L16" s="83">
        <v>0.9</v>
      </c>
      <c r="M16" s="83">
        <v>0.9</v>
      </c>
      <c r="N16" s="83">
        <v>0.9</v>
      </c>
      <c r="O16" s="83">
        <v>0.9</v>
      </c>
      <c r="P16" s="83">
        <v>0.9</v>
      </c>
      <c r="Q16" s="83">
        <v>0.9</v>
      </c>
      <c r="R16" s="83">
        <v>0.9</v>
      </c>
      <c r="S16" s="83">
        <v>0.9</v>
      </c>
      <c r="T16" s="83">
        <v>0.9</v>
      </c>
    </row>
    <row r="17" spans="1:20" ht="22.5" x14ac:dyDescent="0.25">
      <c r="A17" s="65"/>
      <c r="B17" s="66" t="s">
        <v>1356</v>
      </c>
      <c r="C17" s="66"/>
      <c r="D17" s="66"/>
      <c r="E17" s="80"/>
      <c r="F17" s="66"/>
      <c r="G17" s="66"/>
      <c r="H17" s="66"/>
      <c r="I17" s="81"/>
      <c r="J17" s="81"/>
      <c r="K17" s="81"/>
      <c r="L17" s="81"/>
      <c r="M17" s="81"/>
      <c r="N17" s="81"/>
      <c r="O17" s="81"/>
      <c r="P17" s="81"/>
      <c r="Q17" s="81"/>
      <c r="R17" s="81"/>
      <c r="S17" s="81"/>
      <c r="T17" s="81"/>
    </row>
    <row r="18" spans="1:20" ht="33.75" x14ac:dyDescent="0.25">
      <c r="A18" s="65"/>
      <c r="B18" s="65"/>
      <c r="C18" s="65" t="s">
        <v>1357</v>
      </c>
      <c r="D18" s="65"/>
      <c r="E18" s="82"/>
      <c r="F18" s="65"/>
      <c r="G18" s="65"/>
      <c r="H18" s="65"/>
      <c r="I18" s="83"/>
      <c r="J18" s="83"/>
      <c r="K18" s="83"/>
      <c r="L18" s="83"/>
      <c r="M18" s="83"/>
      <c r="N18" s="83"/>
      <c r="O18" s="83"/>
      <c r="P18" s="83"/>
      <c r="Q18" s="83"/>
      <c r="R18" s="83"/>
      <c r="S18" s="83"/>
      <c r="T18" s="83"/>
    </row>
    <row r="19" spans="1:20" ht="22.5" x14ac:dyDescent="0.25">
      <c r="A19" s="65"/>
      <c r="B19" s="65"/>
      <c r="C19" s="65"/>
      <c r="D19" s="66" t="s">
        <v>1358</v>
      </c>
      <c r="E19" s="80"/>
      <c r="F19" s="66"/>
      <c r="G19" s="66"/>
      <c r="H19" s="66"/>
      <c r="I19" s="81"/>
      <c r="J19" s="81"/>
      <c r="K19" s="81"/>
      <c r="L19" s="81"/>
      <c r="M19" s="81"/>
      <c r="N19" s="81"/>
      <c r="O19" s="81"/>
      <c r="P19" s="81"/>
      <c r="Q19" s="81"/>
      <c r="R19" s="81"/>
      <c r="S19" s="81"/>
      <c r="T19" s="81"/>
    </row>
    <row r="20" spans="1:20" x14ac:dyDescent="0.25">
      <c r="A20" s="65"/>
      <c r="B20" s="65"/>
      <c r="C20" s="65"/>
      <c r="D20" s="65"/>
      <c r="E20" s="82" t="s">
        <v>1462</v>
      </c>
      <c r="F20" s="65"/>
      <c r="G20" s="65"/>
      <c r="H20" s="65"/>
      <c r="I20" s="83"/>
      <c r="J20" s="83"/>
      <c r="K20" s="83"/>
      <c r="L20" s="83"/>
      <c r="M20" s="83"/>
      <c r="N20" s="83"/>
      <c r="O20" s="83"/>
      <c r="P20" s="83"/>
      <c r="Q20" s="83"/>
      <c r="R20" s="83"/>
      <c r="S20" s="83"/>
      <c r="T20" s="83"/>
    </row>
    <row r="21" spans="1:20" ht="33.75" x14ac:dyDescent="0.25">
      <c r="A21" s="65"/>
      <c r="B21" s="65"/>
      <c r="C21" s="65"/>
      <c r="D21" s="65"/>
      <c r="E21" s="82"/>
      <c r="F21" s="66" t="s">
        <v>1470</v>
      </c>
      <c r="G21" s="66"/>
      <c r="H21" s="66"/>
      <c r="I21" s="81"/>
      <c r="J21" s="81"/>
      <c r="K21" s="81"/>
      <c r="L21" s="81"/>
      <c r="M21" s="81"/>
      <c r="N21" s="81"/>
      <c r="O21" s="81"/>
      <c r="P21" s="81"/>
      <c r="Q21" s="81"/>
      <c r="R21" s="81"/>
      <c r="S21" s="81"/>
      <c r="T21" s="81"/>
    </row>
    <row r="22" spans="1:20" ht="33.75" x14ac:dyDescent="0.25">
      <c r="A22" s="65"/>
      <c r="B22" s="65"/>
      <c r="C22" s="65"/>
      <c r="D22" s="65"/>
      <c r="E22" s="82"/>
      <c r="F22" s="65"/>
      <c r="G22" s="65" t="s">
        <v>1471</v>
      </c>
      <c r="H22" s="65"/>
      <c r="I22" s="83"/>
      <c r="J22" s="83"/>
      <c r="K22" s="83"/>
      <c r="L22" s="83"/>
      <c r="M22" s="83"/>
      <c r="N22" s="83"/>
      <c r="O22" s="83"/>
      <c r="P22" s="83"/>
      <c r="Q22" s="83"/>
      <c r="R22" s="83"/>
      <c r="S22" s="83"/>
      <c r="T22" s="83"/>
    </row>
    <row r="23" spans="1:20" x14ac:dyDescent="0.25">
      <c r="A23" s="65"/>
      <c r="B23" s="65"/>
      <c r="C23" s="65"/>
      <c r="D23" s="65"/>
      <c r="E23" s="82"/>
      <c r="F23" s="65"/>
      <c r="G23" s="65"/>
      <c r="H23" s="65" t="s">
        <v>1472</v>
      </c>
      <c r="I23" s="83">
        <v>0.96499999999999997</v>
      </c>
      <c r="J23" s="83">
        <v>0.96499999999999997</v>
      </c>
      <c r="K23" s="83">
        <v>0.96499999999999997</v>
      </c>
      <c r="L23" s="83">
        <v>0.96499999999999997</v>
      </c>
      <c r="M23" s="83">
        <v>0.96499999999999997</v>
      </c>
      <c r="N23" s="83">
        <v>0.96499999999999997</v>
      </c>
      <c r="O23" s="83">
        <v>0.96499999999999997</v>
      </c>
      <c r="P23" s="83">
        <v>0.96499999999999997</v>
      </c>
      <c r="Q23" s="83">
        <v>0.96499999999999997</v>
      </c>
      <c r="R23" s="83">
        <v>0.96499999999999997</v>
      </c>
      <c r="S23" s="83">
        <v>0.96499999999999997</v>
      </c>
      <c r="T23" s="83">
        <v>0.96499999999999997</v>
      </c>
    </row>
    <row r="24" spans="1:20" ht="22.5" x14ac:dyDescent="0.25">
      <c r="A24" s="65"/>
      <c r="B24" s="65"/>
      <c r="C24" s="65"/>
      <c r="D24" s="65"/>
      <c r="E24" s="82"/>
      <c r="F24" s="66" t="s">
        <v>1473</v>
      </c>
      <c r="G24" s="66"/>
      <c r="H24" s="66"/>
      <c r="I24" s="81"/>
      <c r="J24" s="81"/>
      <c r="K24" s="81"/>
      <c r="L24" s="81"/>
      <c r="M24" s="81"/>
      <c r="N24" s="81"/>
      <c r="O24" s="81"/>
      <c r="P24" s="81"/>
      <c r="Q24" s="81"/>
      <c r="R24" s="81"/>
      <c r="S24" s="81"/>
      <c r="T24" s="81"/>
    </row>
    <row r="25" spans="1:20" ht="33.75" x14ac:dyDescent="0.25">
      <c r="A25" s="65"/>
      <c r="B25" s="65"/>
      <c r="C25" s="65"/>
      <c r="D25" s="65"/>
      <c r="E25" s="82"/>
      <c r="F25" s="65"/>
      <c r="G25" s="65" t="s">
        <v>1474</v>
      </c>
      <c r="H25" s="65"/>
      <c r="I25" s="83"/>
      <c r="J25" s="83"/>
      <c r="K25" s="83"/>
      <c r="L25" s="83"/>
      <c r="M25" s="83"/>
      <c r="N25" s="83"/>
      <c r="O25" s="83"/>
      <c r="P25" s="83"/>
      <c r="Q25" s="83"/>
      <c r="R25" s="83"/>
      <c r="S25" s="83"/>
      <c r="T25" s="83"/>
    </row>
    <row r="26" spans="1:20" x14ac:dyDescent="0.25">
      <c r="A26" s="65"/>
      <c r="B26" s="65"/>
      <c r="C26" s="65"/>
      <c r="D26" s="65"/>
      <c r="E26" s="82"/>
      <c r="F26" s="65"/>
      <c r="G26" s="65"/>
      <c r="H26" s="65" t="s">
        <v>1475</v>
      </c>
      <c r="I26" s="83"/>
      <c r="J26" s="83"/>
      <c r="K26" s="83"/>
      <c r="L26" s="83"/>
      <c r="M26" s="83"/>
      <c r="N26" s="83"/>
      <c r="O26" s="83"/>
      <c r="P26" s="83"/>
      <c r="Q26" s="83"/>
      <c r="R26" s="83"/>
      <c r="S26" s="83"/>
      <c r="T26" s="83">
        <v>58</v>
      </c>
    </row>
    <row r="27" spans="1:20" ht="33.75" x14ac:dyDescent="0.25">
      <c r="A27" s="65"/>
      <c r="B27" s="65"/>
      <c r="C27" s="65"/>
      <c r="D27" s="65"/>
      <c r="E27" s="82"/>
      <c r="F27" s="66" t="s">
        <v>1476</v>
      </c>
      <c r="G27" s="66"/>
      <c r="H27" s="66"/>
      <c r="I27" s="81"/>
      <c r="J27" s="81"/>
      <c r="K27" s="81"/>
      <c r="L27" s="81"/>
      <c r="M27" s="81"/>
      <c r="N27" s="81"/>
      <c r="O27" s="81"/>
      <c r="P27" s="81"/>
      <c r="Q27" s="81"/>
      <c r="R27" s="81"/>
      <c r="S27" s="81"/>
      <c r="T27" s="81"/>
    </row>
    <row r="28" spans="1:20" x14ac:dyDescent="0.25">
      <c r="A28" s="65"/>
      <c r="B28" s="65"/>
      <c r="C28" s="65"/>
      <c r="D28" s="65"/>
      <c r="E28" s="82"/>
      <c r="F28" s="65"/>
      <c r="G28" s="65" t="s">
        <v>377</v>
      </c>
      <c r="H28" s="65"/>
      <c r="I28" s="83"/>
      <c r="J28" s="83"/>
      <c r="K28" s="83"/>
      <c r="L28" s="83"/>
      <c r="M28" s="83"/>
      <c r="N28" s="83"/>
      <c r="O28" s="83"/>
      <c r="P28" s="83"/>
      <c r="Q28" s="83"/>
      <c r="R28" s="83"/>
      <c r="S28" s="83"/>
      <c r="T28" s="83"/>
    </row>
    <row r="29" spans="1:20" x14ac:dyDescent="0.25">
      <c r="A29" s="65"/>
      <c r="B29" s="65"/>
      <c r="C29" s="65"/>
      <c r="D29" s="65"/>
      <c r="E29" s="82"/>
      <c r="F29" s="65"/>
      <c r="G29" s="65"/>
      <c r="H29" s="65" t="s">
        <v>1477</v>
      </c>
      <c r="I29" s="83"/>
      <c r="J29" s="83"/>
      <c r="K29" s="83">
        <v>278880</v>
      </c>
      <c r="L29" s="83"/>
      <c r="M29" s="83"/>
      <c r="N29" s="83">
        <v>276920</v>
      </c>
      <c r="O29" s="83"/>
      <c r="P29" s="83"/>
      <c r="Q29" s="83">
        <v>273000</v>
      </c>
      <c r="R29" s="83"/>
      <c r="S29" s="83"/>
      <c r="T29" s="83">
        <v>266000</v>
      </c>
    </row>
    <row r="30" spans="1:20" ht="22.5" x14ac:dyDescent="0.25">
      <c r="A30" s="65"/>
      <c r="B30" s="65"/>
      <c r="C30" s="65"/>
      <c r="D30" s="65"/>
      <c r="E30" s="82"/>
      <c r="F30" s="66" t="s">
        <v>1478</v>
      </c>
      <c r="G30" s="66"/>
      <c r="H30" s="66"/>
      <c r="I30" s="81"/>
      <c r="J30" s="81"/>
      <c r="K30" s="81"/>
      <c r="L30" s="81"/>
      <c r="M30" s="81"/>
      <c r="N30" s="81"/>
      <c r="O30" s="81"/>
      <c r="P30" s="81"/>
      <c r="Q30" s="81"/>
      <c r="R30" s="81"/>
      <c r="S30" s="81"/>
      <c r="T30" s="81"/>
    </row>
    <row r="31" spans="1:20" ht="56.25" x14ac:dyDescent="0.25">
      <c r="A31" s="65"/>
      <c r="B31" s="65"/>
      <c r="C31" s="65"/>
      <c r="D31" s="65"/>
      <c r="E31" s="82"/>
      <c r="F31" s="65"/>
      <c r="G31" s="65" t="s">
        <v>1479</v>
      </c>
      <c r="H31" s="65"/>
      <c r="I31" s="83"/>
      <c r="J31" s="83"/>
      <c r="K31" s="83"/>
      <c r="L31" s="83"/>
      <c r="M31" s="83"/>
      <c r="N31" s="83"/>
      <c r="O31" s="83"/>
      <c r="P31" s="83"/>
      <c r="Q31" s="83"/>
      <c r="R31" s="83"/>
      <c r="S31" s="83"/>
      <c r="T31" s="83"/>
    </row>
    <row r="32" spans="1:20" ht="22.5" x14ac:dyDescent="0.25">
      <c r="A32" s="65"/>
      <c r="B32" s="65"/>
      <c r="C32" s="65"/>
      <c r="D32" s="65"/>
      <c r="E32" s="82"/>
      <c r="F32" s="65"/>
      <c r="G32" s="65"/>
      <c r="H32" s="65" t="s">
        <v>1480</v>
      </c>
      <c r="I32" s="83"/>
      <c r="J32" s="83"/>
      <c r="K32" s="83">
        <v>-0.01</v>
      </c>
      <c r="L32" s="83"/>
      <c r="M32" s="83"/>
      <c r="N32" s="83">
        <v>-0.02</v>
      </c>
      <c r="O32" s="83"/>
      <c r="P32" s="83"/>
      <c r="Q32" s="83">
        <v>-0.05</v>
      </c>
      <c r="R32" s="83"/>
      <c r="S32" s="83"/>
      <c r="T32" s="83">
        <v>-0.1</v>
      </c>
    </row>
    <row r="33" spans="1:20" ht="22.5" x14ac:dyDescent="0.25">
      <c r="A33" s="65"/>
      <c r="B33" s="65"/>
      <c r="C33" s="65"/>
      <c r="D33" s="65"/>
      <c r="E33" s="82"/>
      <c r="F33" s="66" t="s">
        <v>1481</v>
      </c>
      <c r="G33" s="66"/>
      <c r="H33" s="66"/>
      <c r="I33" s="81"/>
      <c r="J33" s="81"/>
      <c r="K33" s="81"/>
      <c r="L33" s="81"/>
      <c r="M33" s="81"/>
      <c r="N33" s="81"/>
      <c r="O33" s="81"/>
      <c r="P33" s="81"/>
      <c r="Q33" s="81"/>
      <c r="R33" s="81"/>
      <c r="S33" s="81"/>
      <c r="T33" s="81"/>
    </row>
    <row r="34" spans="1:20" ht="56.25" x14ac:dyDescent="0.25">
      <c r="A34" s="65"/>
      <c r="B34" s="65"/>
      <c r="C34" s="65"/>
      <c r="D34" s="65"/>
      <c r="E34" s="82"/>
      <c r="F34" s="65"/>
      <c r="G34" s="65" t="s">
        <v>1482</v>
      </c>
      <c r="H34" s="65"/>
      <c r="I34" s="83"/>
      <c r="J34" s="83"/>
      <c r="K34" s="83"/>
      <c r="L34" s="83"/>
      <c r="M34" s="83"/>
      <c r="N34" s="83"/>
      <c r="O34" s="83"/>
      <c r="P34" s="83"/>
      <c r="Q34" s="83"/>
      <c r="R34" s="83"/>
      <c r="S34" s="83"/>
      <c r="T34" s="83"/>
    </row>
    <row r="35" spans="1:20" ht="22.5" x14ac:dyDescent="0.25">
      <c r="A35" s="65"/>
      <c r="B35" s="65"/>
      <c r="C35" s="65"/>
      <c r="D35" s="65"/>
      <c r="E35" s="82"/>
      <c r="F35" s="65"/>
      <c r="G35" s="65"/>
      <c r="H35" s="65" t="s">
        <v>1483</v>
      </c>
      <c r="I35" s="83"/>
      <c r="J35" s="83"/>
      <c r="K35" s="83">
        <v>-0.01</v>
      </c>
      <c r="L35" s="83"/>
      <c r="M35" s="83"/>
      <c r="N35" s="83">
        <v>-0.02</v>
      </c>
      <c r="O35" s="83"/>
      <c r="P35" s="83"/>
      <c r="Q35" s="83">
        <v>-0.05</v>
      </c>
      <c r="R35" s="83"/>
      <c r="S35" s="83"/>
      <c r="T35" s="83">
        <v>-0.1</v>
      </c>
    </row>
    <row r="36" spans="1:20" ht="22.5" x14ac:dyDescent="0.25">
      <c r="A36" s="65"/>
      <c r="B36" s="65"/>
      <c r="C36" s="65"/>
      <c r="D36" s="66" t="s">
        <v>1384</v>
      </c>
      <c r="E36" s="80"/>
      <c r="F36" s="66"/>
      <c r="G36" s="66"/>
      <c r="H36" s="66"/>
      <c r="I36" s="81"/>
      <c r="J36" s="81"/>
      <c r="K36" s="81"/>
      <c r="L36" s="81"/>
      <c r="M36" s="81"/>
      <c r="N36" s="81"/>
      <c r="O36" s="81"/>
      <c r="P36" s="81"/>
      <c r="Q36" s="81"/>
      <c r="R36" s="81"/>
      <c r="S36" s="81"/>
      <c r="T36" s="81"/>
    </row>
    <row r="37" spans="1:20" x14ac:dyDescent="0.25">
      <c r="A37" s="65"/>
      <c r="B37" s="65"/>
      <c r="C37" s="65"/>
      <c r="D37" s="65"/>
      <c r="E37" s="82" t="s">
        <v>1462</v>
      </c>
      <c r="F37" s="65"/>
      <c r="G37" s="65"/>
      <c r="H37" s="65"/>
      <c r="I37" s="83"/>
      <c r="J37" s="83"/>
      <c r="K37" s="83"/>
      <c r="L37" s="83"/>
      <c r="M37" s="83"/>
      <c r="N37" s="83"/>
      <c r="O37" s="83"/>
      <c r="P37" s="83"/>
      <c r="Q37" s="83"/>
      <c r="R37" s="83"/>
      <c r="S37" s="83"/>
      <c r="T37" s="83"/>
    </row>
    <row r="38" spans="1:20" ht="33.75" x14ac:dyDescent="0.25">
      <c r="A38" s="65"/>
      <c r="B38" s="65"/>
      <c r="C38" s="65"/>
      <c r="D38" s="65"/>
      <c r="E38" s="82"/>
      <c r="F38" s="66" t="s">
        <v>1484</v>
      </c>
      <c r="G38" s="66"/>
      <c r="H38" s="66"/>
      <c r="I38" s="81"/>
      <c r="J38" s="81"/>
      <c r="K38" s="81"/>
      <c r="L38" s="81"/>
      <c r="M38" s="81"/>
      <c r="N38" s="81"/>
      <c r="O38" s="81"/>
      <c r="P38" s="81"/>
      <c r="Q38" s="81"/>
      <c r="R38" s="81"/>
      <c r="S38" s="81"/>
      <c r="T38" s="81"/>
    </row>
    <row r="39" spans="1:20" x14ac:dyDescent="0.25">
      <c r="A39" s="65"/>
      <c r="B39" s="65"/>
      <c r="C39" s="65"/>
      <c r="D39" s="65"/>
      <c r="E39" s="82"/>
      <c r="F39" s="65"/>
      <c r="G39" s="65" t="s">
        <v>377</v>
      </c>
      <c r="H39" s="65"/>
      <c r="I39" s="83"/>
      <c r="J39" s="83"/>
      <c r="K39" s="83"/>
      <c r="L39" s="83"/>
      <c r="M39" s="83"/>
      <c r="N39" s="83"/>
      <c r="O39" s="83"/>
      <c r="P39" s="83"/>
      <c r="Q39" s="83"/>
      <c r="R39" s="83"/>
      <c r="S39" s="83"/>
      <c r="T39" s="83"/>
    </row>
    <row r="40" spans="1:20" ht="22.5" x14ac:dyDescent="0.25">
      <c r="A40" s="65"/>
      <c r="B40" s="65"/>
      <c r="C40" s="65"/>
      <c r="D40" s="65"/>
      <c r="E40" s="82"/>
      <c r="F40" s="65"/>
      <c r="G40" s="65"/>
      <c r="H40" s="65" t="s">
        <v>1485</v>
      </c>
      <c r="I40" s="83">
        <v>300</v>
      </c>
      <c r="J40" s="83">
        <v>300</v>
      </c>
      <c r="K40" s="83">
        <v>300</v>
      </c>
      <c r="L40" s="83">
        <v>300</v>
      </c>
      <c r="M40" s="83">
        <v>300</v>
      </c>
      <c r="N40" s="83">
        <v>300</v>
      </c>
      <c r="O40" s="83">
        <v>300</v>
      </c>
      <c r="P40" s="83">
        <v>300</v>
      </c>
      <c r="Q40" s="83">
        <v>300</v>
      </c>
      <c r="R40" s="83">
        <v>300</v>
      </c>
      <c r="S40" s="83">
        <v>300</v>
      </c>
      <c r="T40" s="83">
        <v>302</v>
      </c>
    </row>
    <row r="41" spans="1:20" ht="22.5" x14ac:dyDescent="0.25">
      <c r="A41" s="62" t="s">
        <v>26</v>
      </c>
      <c r="B41" s="62"/>
      <c r="C41" s="62"/>
      <c r="D41" s="62"/>
      <c r="E41" s="78"/>
      <c r="F41" s="62"/>
      <c r="G41" s="62"/>
      <c r="H41" s="62"/>
      <c r="I41" s="79"/>
      <c r="J41" s="79"/>
      <c r="K41" s="79"/>
      <c r="L41" s="79"/>
      <c r="M41" s="79"/>
      <c r="N41" s="79"/>
      <c r="O41" s="79"/>
      <c r="P41" s="79"/>
      <c r="Q41" s="79"/>
      <c r="R41" s="79"/>
      <c r="S41" s="79"/>
      <c r="T41" s="79"/>
    </row>
    <row r="42" spans="1:20" ht="22.5" x14ac:dyDescent="0.25">
      <c r="A42" s="65"/>
      <c r="B42" s="66" t="s">
        <v>1056</v>
      </c>
      <c r="C42" s="66"/>
      <c r="D42" s="66"/>
      <c r="E42" s="80"/>
      <c r="F42" s="66"/>
      <c r="G42" s="66"/>
      <c r="H42" s="66"/>
      <c r="I42" s="81"/>
      <c r="J42" s="81"/>
      <c r="K42" s="81"/>
      <c r="L42" s="81"/>
      <c r="M42" s="81"/>
      <c r="N42" s="81"/>
      <c r="O42" s="81"/>
      <c r="P42" s="81"/>
      <c r="Q42" s="81"/>
      <c r="R42" s="81"/>
      <c r="S42" s="81"/>
      <c r="T42" s="81"/>
    </row>
    <row r="43" spans="1:20" ht="22.5" x14ac:dyDescent="0.25">
      <c r="A43" s="65"/>
      <c r="B43" s="65"/>
      <c r="C43" s="65" t="s">
        <v>1108</v>
      </c>
      <c r="D43" s="65"/>
      <c r="E43" s="82"/>
      <c r="F43" s="65"/>
      <c r="G43" s="65"/>
      <c r="H43" s="65"/>
      <c r="I43" s="83"/>
      <c r="J43" s="83"/>
      <c r="K43" s="83"/>
      <c r="L43" s="83"/>
      <c r="M43" s="83"/>
      <c r="N43" s="83"/>
      <c r="O43" s="83"/>
      <c r="P43" s="83"/>
      <c r="Q43" s="83"/>
      <c r="R43" s="83"/>
      <c r="S43" s="83"/>
      <c r="T43" s="83"/>
    </row>
    <row r="44" spans="1:20" ht="22.5" x14ac:dyDescent="0.25">
      <c r="A44" s="65"/>
      <c r="B44" s="65"/>
      <c r="C44" s="65"/>
      <c r="D44" s="66" t="s">
        <v>1108</v>
      </c>
      <c r="E44" s="80"/>
      <c r="F44" s="66"/>
      <c r="G44" s="66"/>
      <c r="H44" s="66"/>
      <c r="I44" s="81"/>
      <c r="J44" s="81"/>
      <c r="K44" s="81"/>
      <c r="L44" s="81"/>
      <c r="M44" s="81"/>
      <c r="N44" s="81"/>
      <c r="O44" s="81"/>
      <c r="P44" s="81"/>
      <c r="Q44" s="81"/>
      <c r="R44" s="81"/>
      <c r="S44" s="81"/>
      <c r="T44" s="81"/>
    </row>
    <row r="45" spans="1:20" x14ac:dyDescent="0.25">
      <c r="A45" s="65"/>
      <c r="B45" s="65"/>
      <c r="C45" s="65"/>
      <c r="D45" s="65"/>
      <c r="E45" s="82" t="s">
        <v>1462</v>
      </c>
      <c r="F45" s="65"/>
      <c r="G45" s="65"/>
      <c r="H45" s="65"/>
      <c r="I45" s="83"/>
      <c r="J45" s="83"/>
      <c r="K45" s="83"/>
      <c r="L45" s="83"/>
      <c r="M45" s="83"/>
      <c r="N45" s="83"/>
      <c r="O45" s="83"/>
      <c r="P45" s="83"/>
      <c r="Q45" s="83"/>
      <c r="R45" s="83"/>
      <c r="S45" s="83"/>
      <c r="T45" s="83"/>
    </row>
    <row r="46" spans="1:20" ht="33.75" x14ac:dyDescent="0.25">
      <c r="A46" s="65"/>
      <c r="B46" s="65"/>
      <c r="C46" s="65"/>
      <c r="D46" s="65"/>
      <c r="E46" s="82"/>
      <c r="F46" s="66" t="s">
        <v>1486</v>
      </c>
      <c r="G46" s="66"/>
      <c r="H46" s="66"/>
      <c r="I46" s="81"/>
      <c r="J46" s="81"/>
      <c r="K46" s="81"/>
      <c r="L46" s="81"/>
      <c r="M46" s="81"/>
      <c r="N46" s="81"/>
      <c r="O46" s="81"/>
      <c r="P46" s="81"/>
      <c r="Q46" s="81"/>
      <c r="R46" s="81"/>
      <c r="S46" s="81"/>
      <c r="T46" s="81"/>
    </row>
    <row r="47" spans="1:20" x14ac:dyDescent="0.25">
      <c r="A47" s="65"/>
      <c r="B47" s="65"/>
      <c r="C47" s="65"/>
      <c r="D47" s="65"/>
      <c r="E47" s="82"/>
      <c r="F47" s="65"/>
      <c r="G47" s="65" t="s">
        <v>377</v>
      </c>
      <c r="H47" s="65"/>
      <c r="I47" s="83"/>
      <c r="J47" s="83"/>
      <c r="K47" s="83"/>
      <c r="L47" s="83"/>
      <c r="M47" s="83"/>
      <c r="N47" s="83"/>
      <c r="O47" s="83"/>
      <c r="P47" s="83"/>
      <c r="Q47" s="83"/>
      <c r="R47" s="83"/>
      <c r="S47" s="83"/>
      <c r="T47" s="83"/>
    </row>
    <row r="48" spans="1:20" x14ac:dyDescent="0.25">
      <c r="A48" s="65"/>
      <c r="B48" s="65"/>
      <c r="C48" s="65"/>
      <c r="D48" s="65"/>
      <c r="E48" s="82"/>
      <c r="F48" s="65"/>
      <c r="G48" s="65"/>
      <c r="H48" s="65" t="s">
        <v>1487</v>
      </c>
      <c r="I48" s="83"/>
      <c r="J48" s="83"/>
      <c r="K48" s="83"/>
      <c r="L48" s="83"/>
      <c r="M48" s="83"/>
      <c r="N48" s="83"/>
      <c r="O48" s="83"/>
      <c r="P48" s="83"/>
      <c r="Q48" s="83"/>
      <c r="R48" s="83"/>
      <c r="S48" s="83"/>
      <c r="T48" s="83">
        <v>0</v>
      </c>
    </row>
    <row r="49" spans="1:20" ht="33.75" x14ac:dyDescent="0.25">
      <c r="A49" s="65"/>
      <c r="B49" s="65"/>
      <c r="C49" s="65"/>
      <c r="D49" s="65"/>
      <c r="E49" s="82"/>
      <c r="F49" s="66" t="s">
        <v>1488</v>
      </c>
      <c r="G49" s="66"/>
      <c r="H49" s="66"/>
      <c r="I49" s="81"/>
      <c r="J49" s="81"/>
      <c r="K49" s="81"/>
      <c r="L49" s="81"/>
      <c r="M49" s="81"/>
      <c r="N49" s="81"/>
      <c r="O49" s="81"/>
      <c r="P49" s="81"/>
      <c r="Q49" s="81"/>
      <c r="R49" s="81"/>
      <c r="S49" s="81"/>
      <c r="T49" s="81"/>
    </row>
    <row r="50" spans="1:20" x14ac:dyDescent="0.25">
      <c r="A50" s="65"/>
      <c r="B50" s="65"/>
      <c r="C50" s="65"/>
      <c r="D50" s="65"/>
      <c r="E50" s="82"/>
      <c r="F50" s="65"/>
      <c r="G50" s="65" t="s">
        <v>377</v>
      </c>
      <c r="H50" s="65"/>
      <c r="I50" s="83"/>
      <c r="J50" s="83"/>
      <c r="K50" s="83"/>
      <c r="L50" s="83"/>
      <c r="M50" s="83"/>
      <c r="N50" s="83"/>
      <c r="O50" s="83"/>
      <c r="P50" s="83"/>
      <c r="Q50" s="83"/>
      <c r="R50" s="83"/>
      <c r="S50" s="83"/>
      <c r="T50" s="83"/>
    </row>
    <row r="51" spans="1:20" x14ac:dyDescent="0.25">
      <c r="A51" s="65"/>
      <c r="B51" s="65"/>
      <c r="C51" s="65"/>
      <c r="D51" s="65"/>
      <c r="E51" s="82"/>
      <c r="F51" s="65"/>
      <c r="G51" s="65"/>
      <c r="H51" s="65" t="s">
        <v>1487</v>
      </c>
      <c r="I51" s="83"/>
      <c r="J51" s="83"/>
      <c r="K51" s="83"/>
      <c r="L51" s="83"/>
      <c r="M51" s="83"/>
      <c r="N51" s="83"/>
      <c r="O51" s="83"/>
      <c r="P51" s="83"/>
      <c r="Q51" s="83"/>
      <c r="R51" s="83"/>
      <c r="S51" s="83"/>
      <c r="T51" s="83">
        <v>33</v>
      </c>
    </row>
    <row r="52" spans="1:20" ht="56.25" x14ac:dyDescent="0.25">
      <c r="A52" s="65"/>
      <c r="B52" s="65"/>
      <c r="C52" s="65"/>
      <c r="D52" s="65"/>
      <c r="E52" s="82"/>
      <c r="F52" s="66" t="s">
        <v>1489</v>
      </c>
      <c r="G52" s="66"/>
      <c r="H52" s="66"/>
      <c r="I52" s="81"/>
      <c r="J52" s="81"/>
      <c r="K52" s="81"/>
      <c r="L52" s="81"/>
      <c r="M52" s="81"/>
      <c r="N52" s="81"/>
      <c r="O52" s="81"/>
      <c r="P52" s="81"/>
      <c r="Q52" s="81"/>
      <c r="R52" s="81"/>
      <c r="S52" s="81"/>
      <c r="T52" s="81"/>
    </row>
    <row r="53" spans="1:20" x14ac:dyDescent="0.25">
      <c r="A53" s="65"/>
      <c r="B53" s="65"/>
      <c r="C53" s="65"/>
      <c r="D53" s="65"/>
      <c r="E53" s="82"/>
      <c r="F53" s="65"/>
      <c r="G53" s="65" t="s">
        <v>377</v>
      </c>
      <c r="H53" s="65"/>
      <c r="I53" s="83"/>
      <c r="J53" s="83"/>
      <c r="K53" s="83"/>
      <c r="L53" s="83"/>
      <c r="M53" s="83"/>
      <c r="N53" s="83"/>
      <c r="O53" s="83"/>
      <c r="P53" s="83"/>
      <c r="Q53" s="83"/>
      <c r="R53" s="83"/>
      <c r="S53" s="83"/>
      <c r="T53" s="83"/>
    </row>
    <row r="54" spans="1:20" x14ac:dyDescent="0.25">
      <c r="A54" s="65"/>
      <c r="B54" s="65"/>
      <c r="C54" s="65"/>
      <c r="D54" s="65"/>
      <c r="E54" s="82"/>
      <c r="F54" s="65"/>
      <c r="G54" s="65"/>
      <c r="H54" s="65" t="s">
        <v>1487</v>
      </c>
      <c r="I54" s="83"/>
      <c r="J54" s="83"/>
      <c r="K54" s="83"/>
      <c r="L54" s="83"/>
      <c r="M54" s="83"/>
      <c r="N54" s="83"/>
      <c r="O54" s="83"/>
      <c r="P54" s="83"/>
      <c r="Q54" s="83"/>
      <c r="R54" s="83"/>
      <c r="S54" s="83"/>
      <c r="T54" s="83">
        <v>1</v>
      </c>
    </row>
    <row r="55" spans="1:20" ht="56.25" x14ac:dyDescent="0.25">
      <c r="A55" s="65"/>
      <c r="B55" s="65"/>
      <c r="C55" s="65"/>
      <c r="D55" s="65"/>
      <c r="E55" s="82"/>
      <c r="F55" s="66" t="s">
        <v>1490</v>
      </c>
      <c r="G55" s="66"/>
      <c r="H55" s="66"/>
      <c r="I55" s="81"/>
      <c r="J55" s="81"/>
      <c r="K55" s="81"/>
      <c r="L55" s="81"/>
      <c r="M55" s="81"/>
      <c r="N55" s="81"/>
      <c r="O55" s="81"/>
      <c r="P55" s="81"/>
      <c r="Q55" s="81"/>
      <c r="R55" s="81"/>
      <c r="S55" s="81"/>
      <c r="T55" s="81"/>
    </row>
    <row r="56" spans="1:20" x14ac:dyDescent="0.25">
      <c r="A56" s="65"/>
      <c r="B56" s="65"/>
      <c r="C56" s="65"/>
      <c r="D56" s="65"/>
      <c r="E56" s="82"/>
      <c r="F56" s="65"/>
      <c r="G56" s="65" t="s">
        <v>377</v>
      </c>
      <c r="H56" s="65"/>
      <c r="I56" s="83"/>
      <c r="J56" s="83"/>
      <c r="K56" s="83"/>
      <c r="L56" s="83"/>
      <c r="M56" s="83"/>
      <c r="N56" s="83"/>
      <c r="O56" s="83"/>
      <c r="P56" s="83"/>
      <c r="Q56" s="83"/>
      <c r="R56" s="83"/>
      <c r="S56" s="83"/>
      <c r="T56" s="83"/>
    </row>
    <row r="57" spans="1:20" x14ac:dyDescent="0.25">
      <c r="A57" s="65"/>
      <c r="B57" s="65"/>
      <c r="C57" s="65"/>
      <c r="D57" s="65"/>
      <c r="E57" s="82"/>
      <c r="F57" s="65"/>
      <c r="G57" s="65"/>
      <c r="H57" s="65" t="s">
        <v>1487</v>
      </c>
      <c r="I57" s="83"/>
      <c r="J57" s="83"/>
      <c r="K57" s="83"/>
      <c r="L57" s="83"/>
      <c r="M57" s="83"/>
      <c r="N57" s="83"/>
      <c r="O57" s="83"/>
      <c r="P57" s="83"/>
      <c r="Q57" s="83"/>
      <c r="R57" s="83"/>
      <c r="S57" s="83"/>
      <c r="T57" s="83">
        <v>32</v>
      </c>
    </row>
    <row r="58" spans="1:20" ht="22.5" x14ac:dyDescent="0.25">
      <c r="A58" s="65"/>
      <c r="B58" s="65"/>
      <c r="C58" s="65" t="s">
        <v>1083</v>
      </c>
      <c r="D58" s="65"/>
      <c r="E58" s="82"/>
      <c r="F58" s="65"/>
      <c r="G58" s="65"/>
      <c r="H58" s="65"/>
      <c r="I58" s="83"/>
      <c r="J58" s="83"/>
      <c r="K58" s="83"/>
      <c r="L58" s="83"/>
      <c r="M58" s="83"/>
      <c r="N58" s="83"/>
      <c r="O58" s="83"/>
      <c r="P58" s="83"/>
      <c r="Q58" s="83"/>
      <c r="R58" s="83"/>
      <c r="S58" s="83"/>
      <c r="T58" s="83"/>
    </row>
    <row r="59" spans="1:20" ht="22.5" x14ac:dyDescent="0.25">
      <c r="A59" s="65"/>
      <c r="B59" s="65"/>
      <c r="C59" s="65"/>
      <c r="D59" s="66" t="s">
        <v>1083</v>
      </c>
      <c r="E59" s="80"/>
      <c r="F59" s="66"/>
      <c r="G59" s="66"/>
      <c r="H59" s="66"/>
      <c r="I59" s="81"/>
      <c r="J59" s="81"/>
      <c r="K59" s="81"/>
      <c r="L59" s="81"/>
      <c r="M59" s="81"/>
      <c r="N59" s="81"/>
      <c r="O59" s="81"/>
      <c r="P59" s="81"/>
      <c r="Q59" s="81"/>
      <c r="R59" s="81"/>
      <c r="S59" s="81"/>
      <c r="T59" s="81"/>
    </row>
    <row r="60" spans="1:20" x14ac:dyDescent="0.25">
      <c r="A60" s="65"/>
      <c r="B60" s="65"/>
      <c r="C60" s="65"/>
      <c r="D60" s="65"/>
      <c r="E60" s="82" t="s">
        <v>1462</v>
      </c>
      <c r="F60" s="65"/>
      <c r="G60" s="65"/>
      <c r="H60" s="65"/>
      <c r="I60" s="83"/>
      <c r="J60" s="83"/>
      <c r="K60" s="83"/>
      <c r="L60" s="83"/>
      <c r="M60" s="83"/>
      <c r="N60" s="83"/>
      <c r="O60" s="83"/>
      <c r="P60" s="83"/>
      <c r="Q60" s="83"/>
      <c r="R60" s="83"/>
      <c r="S60" s="83"/>
      <c r="T60" s="83"/>
    </row>
    <row r="61" spans="1:20" ht="22.5" x14ac:dyDescent="0.25">
      <c r="A61" s="65"/>
      <c r="B61" s="65"/>
      <c r="C61" s="65"/>
      <c r="D61" s="65"/>
      <c r="E61" s="82"/>
      <c r="F61" s="66" t="s">
        <v>1491</v>
      </c>
      <c r="G61" s="66"/>
      <c r="H61" s="66"/>
      <c r="I61" s="81"/>
      <c r="J61" s="81"/>
      <c r="K61" s="81"/>
      <c r="L61" s="81"/>
      <c r="M61" s="81"/>
      <c r="N61" s="81"/>
      <c r="O61" s="81"/>
      <c r="P61" s="81"/>
      <c r="Q61" s="81"/>
      <c r="R61" s="81"/>
      <c r="S61" s="81"/>
      <c r="T61" s="81"/>
    </row>
    <row r="62" spans="1:20" ht="33.75" x14ac:dyDescent="0.25">
      <c r="A62" s="65"/>
      <c r="B62" s="65"/>
      <c r="C62" s="65"/>
      <c r="D62" s="65"/>
      <c r="E62" s="82"/>
      <c r="F62" s="65"/>
      <c r="G62" s="65" t="s">
        <v>1492</v>
      </c>
      <c r="H62" s="65"/>
      <c r="I62" s="83"/>
      <c r="J62" s="83"/>
      <c r="K62" s="83"/>
      <c r="L62" s="83"/>
      <c r="M62" s="83"/>
      <c r="N62" s="83"/>
      <c r="O62" s="83"/>
      <c r="P62" s="83"/>
      <c r="Q62" s="83"/>
      <c r="R62" s="83"/>
      <c r="S62" s="83"/>
      <c r="T62" s="83"/>
    </row>
    <row r="63" spans="1:20" ht="22.5" x14ac:dyDescent="0.25">
      <c r="A63" s="65"/>
      <c r="B63" s="65"/>
      <c r="C63" s="65"/>
      <c r="D63" s="65"/>
      <c r="E63" s="82"/>
      <c r="F63" s="65"/>
      <c r="G63" s="65"/>
      <c r="H63" s="65" t="s">
        <v>1493</v>
      </c>
      <c r="I63" s="83"/>
      <c r="J63" s="83"/>
      <c r="K63" s="83"/>
      <c r="L63" s="83"/>
      <c r="M63" s="83"/>
      <c r="N63" s="83"/>
      <c r="O63" s="83"/>
      <c r="P63" s="83"/>
      <c r="Q63" s="83"/>
      <c r="R63" s="83"/>
      <c r="S63" s="83"/>
      <c r="T63" s="83">
        <v>0.85</v>
      </c>
    </row>
    <row r="64" spans="1:20" ht="22.5" x14ac:dyDescent="0.25">
      <c r="A64" s="65"/>
      <c r="B64" s="65"/>
      <c r="C64" s="65"/>
      <c r="D64" s="65"/>
      <c r="E64" s="82"/>
      <c r="F64" s="66" t="s">
        <v>1494</v>
      </c>
      <c r="G64" s="66"/>
      <c r="H64" s="66"/>
      <c r="I64" s="81"/>
      <c r="J64" s="81"/>
      <c r="K64" s="81"/>
      <c r="L64" s="81"/>
      <c r="M64" s="81"/>
      <c r="N64" s="81"/>
      <c r="O64" s="81"/>
      <c r="P64" s="81"/>
      <c r="Q64" s="81"/>
      <c r="R64" s="81"/>
      <c r="S64" s="81"/>
      <c r="T64" s="81"/>
    </row>
    <row r="65" spans="1:20" ht="33.75" x14ac:dyDescent="0.25">
      <c r="A65" s="65"/>
      <c r="B65" s="65"/>
      <c r="C65" s="65"/>
      <c r="D65" s="65"/>
      <c r="E65" s="82"/>
      <c r="F65" s="65"/>
      <c r="G65" s="65" t="s">
        <v>1495</v>
      </c>
      <c r="H65" s="65"/>
      <c r="I65" s="83"/>
      <c r="J65" s="83"/>
      <c r="K65" s="83"/>
      <c r="L65" s="83"/>
      <c r="M65" s="83"/>
      <c r="N65" s="83"/>
      <c r="O65" s="83"/>
      <c r="P65" s="83"/>
      <c r="Q65" s="83"/>
      <c r="R65" s="83"/>
      <c r="S65" s="83"/>
      <c r="T65" s="83"/>
    </row>
    <row r="66" spans="1:20" ht="33.75" x14ac:dyDescent="0.25">
      <c r="A66" s="65"/>
      <c r="B66" s="65"/>
      <c r="C66" s="65"/>
      <c r="D66" s="65"/>
      <c r="E66" s="82"/>
      <c r="F66" s="65"/>
      <c r="G66" s="65"/>
      <c r="H66" s="65" t="s">
        <v>1496</v>
      </c>
      <c r="I66" s="83"/>
      <c r="J66" s="83"/>
      <c r="K66" s="83"/>
      <c r="L66" s="83"/>
      <c r="M66" s="83"/>
      <c r="N66" s="83"/>
      <c r="O66" s="83"/>
      <c r="P66" s="83"/>
      <c r="Q66" s="83">
        <v>0.8</v>
      </c>
      <c r="R66" s="83"/>
      <c r="S66" s="83"/>
      <c r="T66" s="83"/>
    </row>
    <row r="67" spans="1:20" ht="33.75" x14ac:dyDescent="0.25">
      <c r="A67" s="65"/>
      <c r="B67" s="65"/>
      <c r="C67" s="65"/>
      <c r="D67" s="65"/>
      <c r="E67" s="82"/>
      <c r="F67" s="66" t="s">
        <v>1497</v>
      </c>
      <c r="G67" s="66"/>
      <c r="H67" s="66"/>
      <c r="I67" s="81"/>
      <c r="J67" s="81"/>
      <c r="K67" s="81"/>
      <c r="L67" s="81"/>
      <c r="M67" s="81"/>
      <c r="N67" s="81"/>
      <c r="O67" s="81"/>
      <c r="P67" s="81"/>
      <c r="Q67" s="81"/>
      <c r="R67" s="81"/>
      <c r="S67" s="81"/>
      <c r="T67" s="81"/>
    </row>
    <row r="68" spans="1:20" ht="45" x14ac:dyDescent="0.25">
      <c r="A68" s="65"/>
      <c r="B68" s="65"/>
      <c r="C68" s="65"/>
      <c r="D68" s="65"/>
      <c r="E68" s="82"/>
      <c r="F68" s="65"/>
      <c r="G68" s="65" t="s">
        <v>1498</v>
      </c>
      <c r="H68" s="65"/>
      <c r="I68" s="83"/>
      <c r="J68" s="83"/>
      <c r="K68" s="83"/>
      <c r="L68" s="83"/>
      <c r="M68" s="83"/>
      <c r="N68" s="83"/>
      <c r="O68" s="83"/>
      <c r="P68" s="83"/>
      <c r="Q68" s="83"/>
      <c r="R68" s="83"/>
      <c r="S68" s="83"/>
      <c r="T68" s="83"/>
    </row>
    <row r="69" spans="1:20" ht="33.75" x14ac:dyDescent="0.25">
      <c r="A69" s="65"/>
      <c r="B69" s="65"/>
      <c r="C69" s="65"/>
      <c r="D69" s="65"/>
      <c r="E69" s="82"/>
      <c r="F69" s="65"/>
      <c r="G69" s="65"/>
      <c r="H69" s="65" t="s">
        <v>1499</v>
      </c>
      <c r="I69" s="83"/>
      <c r="J69" s="83"/>
      <c r="K69" s="83"/>
      <c r="L69" s="83"/>
      <c r="M69" s="83"/>
      <c r="N69" s="83"/>
      <c r="O69" s="83"/>
      <c r="P69" s="83"/>
      <c r="Q69" s="83"/>
      <c r="R69" s="83"/>
      <c r="S69" s="83"/>
      <c r="T69" s="83">
        <v>0.8</v>
      </c>
    </row>
    <row r="70" spans="1:20" x14ac:dyDescent="0.25">
      <c r="A70" s="65"/>
      <c r="B70" s="66" t="s">
        <v>1156</v>
      </c>
      <c r="C70" s="66"/>
      <c r="D70" s="66"/>
      <c r="E70" s="80"/>
      <c r="F70" s="66"/>
      <c r="G70" s="66"/>
      <c r="H70" s="66"/>
      <c r="I70" s="81"/>
      <c r="J70" s="81"/>
      <c r="K70" s="81"/>
      <c r="L70" s="81"/>
      <c r="M70" s="81"/>
      <c r="N70" s="81"/>
      <c r="O70" s="81"/>
      <c r="P70" s="81"/>
      <c r="Q70" s="81"/>
      <c r="R70" s="81"/>
      <c r="S70" s="81"/>
      <c r="T70" s="81"/>
    </row>
    <row r="71" spans="1:20" x14ac:dyDescent="0.25">
      <c r="A71" s="65"/>
      <c r="B71" s="65"/>
      <c r="C71" s="65" t="s">
        <v>1157</v>
      </c>
      <c r="D71" s="65"/>
      <c r="E71" s="82"/>
      <c r="F71" s="65"/>
      <c r="G71" s="65"/>
      <c r="H71" s="65"/>
      <c r="I71" s="83"/>
      <c r="J71" s="83"/>
      <c r="K71" s="83"/>
      <c r="L71" s="83"/>
      <c r="M71" s="83"/>
      <c r="N71" s="83"/>
      <c r="O71" s="83"/>
      <c r="P71" s="83"/>
      <c r="Q71" s="83"/>
      <c r="R71" s="83"/>
      <c r="S71" s="83"/>
      <c r="T71" s="83"/>
    </row>
    <row r="72" spans="1:20" x14ac:dyDescent="0.25">
      <c r="A72" s="65"/>
      <c r="B72" s="65"/>
      <c r="C72" s="65"/>
      <c r="D72" s="66" t="s">
        <v>1157</v>
      </c>
      <c r="E72" s="80"/>
      <c r="F72" s="66"/>
      <c r="G72" s="66"/>
      <c r="H72" s="66"/>
      <c r="I72" s="81"/>
      <c r="J72" s="81"/>
      <c r="K72" s="81"/>
      <c r="L72" s="81"/>
      <c r="M72" s="81"/>
      <c r="N72" s="81"/>
      <c r="O72" s="81"/>
      <c r="P72" s="81"/>
      <c r="Q72" s="81"/>
      <c r="R72" s="81"/>
      <c r="S72" s="81"/>
      <c r="T72" s="81"/>
    </row>
    <row r="73" spans="1:20" x14ac:dyDescent="0.25">
      <c r="A73" s="65"/>
      <c r="B73" s="65"/>
      <c r="C73" s="65"/>
      <c r="D73" s="65"/>
      <c r="E73" s="82" t="s">
        <v>1462</v>
      </c>
      <c r="F73" s="65"/>
      <c r="G73" s="65"/>
      <c r="H73" s="65"/>
      <c r="I73" s="83"/>
      <c r="J73" s="83"/>
      <c r="K73" s="83"/>
      <c r="L73" s="83"/>
      <c r="M73" s="83"/>
      <c r="N73" s="83"/>
      <c r="O73" s="83"/>
      <c r="P73" s="83"/>
      <c r="Q73" s="83"/>
      <c r="R73" s="83"/>
      <c r="S73" s="83"/>
      <c r="T73" s="83"/>
    </row>
    <row r="74" spans="1:20" ht="22.5" x14ac:dyDescent="0.25">
      <c r="A74" s="65"/>
      <c r="B74" s="65"/>
      <c r="C74" s="65"/>
      <c r="D74" s="65"/>
      <c r="E74" s="82"/>
      <c r="F74" s="66" t="s">
        <v>1500</v>
      </c>
      <c r="G74" s="66"/>
      <c r="H74" s="66"/>
      <c r="I74" s="81"/>
      <c r="J74" s="81"/>
      <c r="K74" s="81"/>
      <c r="L74" s="81"/>
      <c r="M74" s="81"/>
      <c r="N74" s="81"/>
      <c r="O74" s="81"/>
      <c r="P74" s="81"/>
      <c r="Q74" s="81"/>
      <c r="R74" s="81"/>
      <c r="S74" s="81"/>
      <c r="T74" s="81"/>
    </row>
    <row r="75" spans="1:20" ht="22.5" x14ac:dyDescent="0.25">
      <c r="A75" s="65"/>
      <c r="B75" s="65"/>
      <c r="C75" s="65"/>
      <c r="D75" s="65"/>
      <c r="E75" s="82"/>
      <c r="F75" s="65"/>
      <c r="G75" s="65" t="s">
        <v>1501</v>
      </c>
      <c r="H75" s="65"/>
      <c r="I75" s="83"/>
      <c r="J75" s="83"/>
      <c r="K75" s="83"/>
      <c r="L75" s="83"/>
      <c r="M75" s="83"/>
      <c r="N75" s="83"/>
      <c r="O75" s="83"/>
      <c r="P75" s="83"/>
      <c r="Q75" s="83"/>
      <c r="R75" s="83"/>
      <c r="S75" s="83"/>
      <c r="T75" s="83"/>
    </row>
    <row r="76" spans="1:20" ht="22.5" x14ac:dyDescent="0.25">
      <c r="A76" s="65"/>
      <c r="B76" s="65"/>
      <c r="C76" s="65"/>
      <c r="D76" s="65"/>
      <c r="E76" s="82"/>
      <c r="F76" s="65"/>
      <c r="G76" s="65"/>
      <c r="H76" s="65" t="s">
        <v>1160</v>
      </c>
      <c r="I76" s="83"/>
      <c r="J76" s="83"/>
      <c r="K76" s="83"/>
      <c r="L76" s="83"/>
      <c r="M76" s="83"/>
      <c r="N76" s="83"/>
      <c r="O76" s="83"/>
      <c r="P76" s="83"/>
      <c r="Q76" s="83"/>
      <c r="R76" s="83"/>
      <c r="S76" s="83"/>
      <c r="T76" s="83">
        <v>1</v>
      </c>
    </row>
    <row r="77" spans="1:20" x14ac:dyDescent="0.25">
      <c r="A77" s="65"/>
      <c r="B77" s="65"/>
      <c r="C77" s="65" t="s">
        <v>1161</v>
      </c>
      <c r="D77" s="65"/>
      <c r="E77" s="82"/>
      <c r="F77" s="65"/>
      <c r="G77" s="65"/>
      <c r="H77" s="65"/>
      <c r="I77" s="83"/>
      <c r="J77" s="83"/>
      <c r="K77" s="83"/>
      <c r="L77" s="83"/>
      <c r="M77" s="83"/>
      <c r="N77" s="83"/>
      <c r="O77" s="83"/>
      <c r="P77" s="83"/>
      <c r="Q77" s="83"/>
      <c r="R77" s="83"/>
      <c r="S77" s="83"/>
      <c r="T77" s="83"/>
    </row>
    <row r="78" spans="1:20" x14ac:dyDescent="0.25">
      <c r="A78" s="65"/>
      <c r="B78" s="65"/>
      <c r="C78" s="65"/>
      <c r="D78" s="66" t="s">
        <v>1161</v>
      </c>
      <c r="E78" s="80"/>
      <c r="F78" s="66"/>
      <c r="G78" s="66"/>
      <c r="H78" s="66"/>
      <c r="I78" s="81"/>
      <c r="J78" s="81"/>
      <c r="K78" s="81"/>
      <c r="L78" s="81"/>
      <c r="M78" s="81"/>
      <c r="N78" s="81"/>
      <c r="O78" s="81"/>
      <c r="P78" s="81"/>
      <c r="Q78" s="81"/>
      <c r="R78" s="81"/>
      <c r="S78" s="81"/>
      <c r="T78" s="81"/>
    </row>
    <row r="79" spans="1:20" x14ac:dyDescent="0.25">
      <c r="A79" s="65"/>
      <c r="B79" s="65"/>
      <c r="C79" s="65"/>
      <c r="D79" s="65"/>
      <c r="E79" s="82" t="s">
        <v>1462</v>
      </c>
      <c r="F79" s="65"/>
      <c r="G79" s="65"/>
      <c r="H79" s="65"/>
      <c r="I79" s="83"/>
      <c r="J79" s="83"/>
      <c r="K79" s="83"/>
      <c r="L79" s="83"/>
      <c r="M79" s="83"/>
      <c r="N79" s="83"/>
      <c r="O79" s="83"/>
      <c r="P79" s="83"/>
      <c r="Q79" s="83"/>
      <c r="R79" s="83"/>
      <c r="S79" s="83"/>
      <c r="T79" s="83"/>
    </row>
    <row r="80" spans="1:20" ht="22.5" x14ac:dyDescent="0.25">
      <c r="A80" s="65"/>
      <c r="B80" s="65"/>
      <c r="C80" s="65"/>
      <c r="D80" s="65"/>
      <c r="E80" s="82"/>
      <c r="F80" s="66" t="s">
        <v>1502</v>
      </c>
      <c r="G80" s="66"/>
      <c r="H80" s="66"/>
      <c r="I80" s="81"/>
      <c r="J80" s="81"/>
      <c r="K80" s="81"/>
      <c r="L80" s="81"/>
      <c r="M80" s="81"/>
      <c r="N80" s="81"/>
      <c r="O80" s="81"/>
      <c r="P80" s="81"/>
      <c r="Q80" s="81"/>
      <c r="R80" s="81"/>
      <c r="S80" s="81"/>
      <c r="T80" s="81"/>
    </row>
    <row r="81" spans="1:20" ht="22.5" x14ac:dyDescent="0.25">
      <c r="A81" s="65"/>
      <c r="B81" s="65"/>
      <c r="C81" s="65"/>
      <c r="D81" s="65"/>
      <c r="E81" s="82"/>
      <c r="F81" s="65"/>
      <c r="G81" s="65" t="s">
        <v>1503</v>
      </c>
      <c r="H81" s="65"/>
      <c r="I81" s="83"/>
      <c r="J81" s="83"/>
      <c r="K81" s="83"/>
      <c r="L81" s="83"/>
      <c r="M81" s="83"/>
      <c r="N81" s="83"/>
      <c r="O81" s="83"/>
      <c r="P81" s="83"/>
      <c r="Q81" s="83"/>
      <c r="R81" s="83"/>
      <c r="S81" s="83"/>
      <c r="T81" s="83"/>
    </row>
    <row r="82" spans="1:20" ht="22.5" x14ac:dyDescent="0.25">
      <c r="A82" s="65"/>
      <c r="B82" s="65"/>
      <c r="C82" s="65"/>
      <c r="D82" s="65"/>
      <c r="E82" s="82"/>
      <c r="F82" s="65"/>
      <c r="G82" s="65"/>
      <c r="H82" s="65" t="s">
        <v>1504</v>
      </c>
      <c r="I82" s="83"/>
      <c r="J82" s="83"/>
      <c r="K82" s="83"/>
      <c r="L82" s="83"/>
      <c r="M82" s="83"/>
      <c r="N82" s="83"/>
      <c r="O82" s="83"/>
      <c r="P82" s="83"/>
      <c r="Q82" s="83"/>
      <c r="R82" s="83"/>
      <c r="S82" s="83"/>
      <c r="T82" s="83">
        <v>0.9</v>
      </c>
    </row>
    <row r="83" spans="1:20" ht="33.75" x14ac:dyDescent="0.25">
      <c r="A83" s="62" t="s">
        <v>1182</v>
      </c>
      <c r="B83" s="62"/>
      <c r="C83" s="62"/>
      <c r="D83" s="62"/>
      <c r="E83" s="78"/>
      <c r="F83" s="62"/>
      <c r="G83" s="62"/>
      <c r="H83" s="62"/>
      <c r="I83" s="79"/>
      <c r="J83" s="79"/>
      <c r="K83" s="79"/>
      <c r="L83" s="79"/>
      <c r="M83" s="79"/>
      <c r="N83" s="79"/>
      <c r="O83" s="79"/>
      <c r="P83" s="79"/>
      <c r="Q83" s="79"/>
      <c r="R83" s="79"/>
      <c r="S83" s="79"/>
      <c r="T83" s="79"/>
    </row>
    <row r="84" spans="1:20" ht="22.5" x14ac:dyDescent="0.25">
      <c r="A84" s="65"/>
      <c r="B84" s="66" t="s">
        <v>1183</v>
      </c>
      <c r="C84" s="66"/>
      <c r="D84" s="66"/>
      <c r="E84" s="80"/>
      <c r="F84" s="66"/>
      <c r="G84" s="66"/>
      <c r="H84" s="66"/>
      <c r="I84" s="81"/>
      <c r="J84" s="81"/>
      <c r="K84" s="81"/>
      <c r="L84" s="81"/>
      <c r="M84" s="81"/>
      <c r="N84" s="81"/>
      <c r="O84" s="81"/>
      <c r="P84" s="81"/>
      <c r="Q84" s="81"/>
      <c r="R84" s="81"/>
      <c r="S84" s="81"/>
      <c r="T84" s="81"/>
    </row>
    <row r="85" spans="1:20" ht="22.5" x14ac:dyDescent="0.25">
      <c r="A85" s="65"/>
      <c r="B85" s="65"/>
      <c r="C85" s="65" t="s">
        <v>1198</v>
      </c>
      <c r="D85" s="65"/>
      <c r="E85" s="82"/>
      <c r="F85" s="65"/>
      <c r="G85" s="65"/>
      <c r="H85" s="65"/>
      <c r="I85" s="83"/>
      <c r="J85" s="83"/>
      <c r="K85" s="83"/>
      <c r="L85" s="83"/>
      <c r="M85" s="83"/>
      <c r="N85" s="83"/>
      <c r="O85" s="83"/>
      <c r="P85" s="83"/>
      <c r="Q85" s="83"/>
      <c r="R85" s="83"/>
      <c r="S85" s="83"/>
      <c r="T85" s="83"/>
    </row>
    <row r="86" spans="1:20" x14ac:dyDescent="0.25">
      <c r="A86" s="65"/>
      <c r="B86" s="65"/>
      <c r="C86" s="65"/>
      <c r="D86" s="66" t="s">
        <v>1199</v>
      </c>
      <c r="E86" s="80"/>
      <c r="F86" s="66"/>
      <c r="G86" s="66"/>
      <c r="H86" s="66"/>
      <c r="I86" s="81"/>
      <c r="J86" s="81"/>
      <c r="K86" s="81"/>
      <c r="L86" s="81"/>
      <c r="M86" s="81"/>
      <c r="N86" s="81"/>
      <c r="O86" s="81"/>
      <c r="P86" s="81"/>
      <c r="Q86" s="81"/>
      <c r="R86" s="81"/>
      <c r="S86" s="81"/>
      <c r="T86" s="81"/>
    </row>
    <row r="87" spans="1:20" x14ac:dyDescent="0.25">
      <c r="A87" s="65"/>
      <c r="B87" s="65"/>
      <c r="C87" s="65"/>
      <c r="D87" s="65"/>
      <c r="E87" s="82" t="s">
        <v>1462</v>
      </c>
      <c r="F87" s="65"/>
      <c r="G87" s="65"/>
      <c r="H87" s="65"/>
      <c r="I87" s="83"/>
      <c r="J87" s="83"/>
      <c r="K87" s="83"/>
      <c r="L87" s="83"/>
      <c r="M87" s="83"/>
      <c r="N87" s="83"/>
      <c r="O87" s="83"/>
      <c r="P87" s="83"/>
      <c r="Q87" s="83"/>
      <c r="R87" s="83"/>
      <c r="S87" s="83"/>
      <c r="T87" s="83"/>
    </row>
    <row r="88" spans="1:20" ht="56.25" x14ac:dyDescent="0.25">
      <c r="A88" s="65"/>
      <c r="B88" s="65"/>
      <c r="C88" s="65"/>
      <c r="D88" s="65"/>
      <c r="E88" s="82"/>
      <c r="F88" s="66" t="s">
        <v>1505</v>
      </c>
      <c r="G88" s="66"/>
      <c r="H88" s="66"/>
      <c r="I88" s="81"/>
      <c r="J88" s="81"/>
      <c r="K88" s="81"/>
      <c r="L88" s="81"/>
      <c r="M88" s="81"/>
      <c r="N88" s="81"/>
      <c r="O88" s="81"/>
      <c r="P88" s="81"/>
      <c r="Q88" s="81"/>
      <c r="R88" s="81"/>
      <c r="S88" s="81"/>
      <c r="T88" s="81"/>
    </row>
    <row r="89" spans="1:20" ht="45" x14ac:dyDescent="0.25">
      <c r="A89" s="65"/>
      <c r="B89" s="65"/>
      <c r="C89" s="65"/>
      <c r="D89" s="65"/>
      <c r="E89" s="82"/>
      <c r="F89" s="65"/>
      <c r="G89" s="65" t="s">
        <v>1506</v>
      </c>
      <c r="H89" s="65"/>
      <c r="I89" s="83"/>
      <c r="J89" s="83"/>
      <c r="K89" s="83"/>
      <c r="L89" s="83"/>
      <c r="M89" s="83"/>
      <c r="N89" s="83"/>
      <c r="O89" s="83"/>
      <c r="P89" s="83"/>
      <c r="Q89" s="83"/>
      <c r="R89" s="83"/>
      <c r="S89" s="83"/>
      <c r="T89" s="83"/>
    </row>
    <row r="90" spans="1:20" x14ac:dyDescent="0.25">
      <c r="A90" s="65"/>
      <c r="B90" s="65"/>
      <c r="C90" s="65"/>
      <c r="D90" s="65"/>
      <c r="E90" s="82"/>
      <c r="F90" s="65"/>
      <c r="G90" s="65"/>
      <c r="H90" s="65" t="s">
        <v>1507</v>
      </c>
      <c r="I90" s="83"/>
      <c r="J90" s="83"/>
      <c r="K90" s="83">
        <v>0.14249999999999999</v>
      </c>
      <c r="L90" s="83"/>
      <c r="M90" s="83"/>
      <c r="N90" s="83">
        <v>0.33250000000000002</v>
      </c>
      <c r="O90" s="83"/>
      <c r="P90" s="83"/>
      <c r="Q90" s="83">
        <v>0.52249999999999996</v>
      </c>
      <c r="R90" s="83"/>
      <c r="S90" s="83"/>
      <c r="T90" s="83">
        <v>0.56999999999999995</v>
      </c>
    </row>
    <row r="91" spans="1:20" x14ac:dyDescent="0.25">
      <c r="A91" s="65"/>
      <c r="B91" s="66" t="s">
        <v>1235</v>
      </c>
      <c r="C91" s="66"/>
      <c r="D91" s="66"/>
      <c r="E91" s="80"/>
      <c r="F91" s="66"/>
      <c r="G91" s="66"/>
      <c r="H91" s="66"/>
      <c r="I91" s="81"/>
      <c r="J91" s="81"/>
      <c r="K91" s="81"/>
      <c r="L91" s="81"/>
      <c r="M91" s="81"/>
      <c r="N91" s="81"/>
      <c r="O91" s="81"/>
      <c r="P91" s="81"/>
      <c r="Q91" s="81"/>
      <c r="R91" s="81"/>
      <c r="S91" s="81"/>
      <c r="T91" s="81"/>
    </row>
    <row r="92" spans="1:20" ht="22.5" x14ac:dyDescent="0.25">
      <c r="A92" s="65"/>
      <c r="B92" s="65"/>
      <c r="C92" s="65" t="s">
        <v>1236</v>
      </c>
      <c r="D92" s="65"/>
      <c r="E92" s="82"/>
      <c r="F92" s="65"/>
      <c r="G92" s="65"/>
      <c r="H92" s="65"/>
      <c r="I92" s="83"/>
      <c r="J92" s="83"/>
      <c r="K92" s="83"/>
      <c r="L92" s="83"/>
      <c r="M92" s="83"/>
      <c r="N92" s="83"/>
      <c r="O92" s="83"/>
      <c r="P92" s="83"/>
      <c r="Q92" s="83"/>
      <c r="R92" s="83"/>
      <c r="S92" s="83"/>
      <c r="T92" s="83"/>
    </row>
    <row r="93" spans="1:20" ht="22.5" x14ac:dyDescent="0.25">
      <c r="A93" s="65"/>
      <c r="B93" s="65"/>
      <c r="C93" s="65"/>
      <c r="D93" s="66" t="s">
        <v>1237</v>
      </c>
      <c r="E93" s="80"/>
      <c r="F93" s="66"/>
      <c r="G93" s="66"/>
      <c r="H93" s="66"/>
      <c r="I93" s="81"/>
      <c r="J93" s="81"/>
      <c r="K93" s="81"/>
      <c r="L93" s="81"/>
      <c r="M93" s="81"/>
      <c r="N93" s="81"/>
      <c r="O93" s="81"/>
      <c r="P93" s="81"/>
      <c r="Q93" s="81"/>
      <c r="R93" s="81"/>
      <c r="S93" s="81"/>
      <c r="T93" s="81"/>
    </row>
    <row r="94" spans="1:20" x14ac:dyDescent="0.25">
      <c r="A94" s="65"/>
      <c r="B94" s="65"/>
      <c r="C94" s="65"/>
      <c r="D94" s="65"/>
      <c r="E94" s="82" t="s">
        <v>1462</v>
      </c>
      <c r="F94" s="65"/>
      <c r="G94" s="65"/>
      <c r="H94" s="65"/>
      <c r="I94" s="83"/>
      <c r="J94" s="83"/>
      <c r="K94" s="83"/>
      <c r="L94" s="83"/>
      <c r="M94" s="83"/>
      <c r="N94" s="83"/>
      <c r="O94" s="83"/>
      <c r="P94" s="83"/>
      <c r="Q94" s="83"/>
      <c r="R94" s="83"/>
      <c r="S94" s="83"/>
      <c r="T94" s="83"/>
    </row>
    <row r="95" spans="1:20" ht="22.5" x14ac:dyDescent="0.25">
      <c r="A95" s="65"/>
      <c r="B95" s="65"/>
      <c r="C95" s="65"/>
      <c r="D95" s="65"/>
      <c r="E95" s="82"/>
      <c r="F95" s="66" t="s">
        <v>1508</v>
      </c>
      <c r="G95" s="66"/>
      <c r="H95" s="66"/>
      <c r="I95" s="81"/>
      <c r="J95" s="81"/>
      <c r="K95" s="81"/>
      <c r="L95" s="81"/>
      <c r="M95" s="81"/>
      <c r="N95" s="81"/>
      <c r="O95" s="81"/>
      <c r="P95" s="81"/>
      <c r="Q95" s="81"/>
      <c r="R95" s="81"/>
      <c r="S95" s="81"/>
      <c r="T95" s="81"/>
    </row>
    <row r="96" spans="1:20" ht="45" x14ac:dyDescent="0.25">
      <c r="A96" s="65"/>
      <c r="B96" s="65"/>
      <c r="C96" s="65"/>
      <c r="D96" s="65"/>
      <c r="E96" s="82"/>
      <c r="F96" s="65"/>
      <c r="G96" s="65" t="s">
        <v>1509</v>
      </c>
      <c r="H96" s="65"/>
      <c r="I96" s="83"/>
      <c r="J96" s="83"/>
      <c r="K96" s="83"/>
      <c r="L96" s="83"/>
      <c r="M96" s="83"/>
      <c r="N96" s="83"/>
      <c r="O96" s="83"/>
      <c r="P96" s="83"/>
      <c r="Q96" s="83"/>
      <c r="R96" s="83"/>
      <c r="S96" s="83"/>
      <c r="T96" s="83"/>
    </row>
    <row r="97" spans="1:21" ht="37.15" customHeight="1" x14ac:dyDescent="0.25">
      <c r="A97" s="65"/>
      <c r="B97" s="65"/>
      <c r="C97" s="65"/>
      <c r="D97" s="65"/>
      <c r="E97" s="82"/>
      <c r="F97" s="65"/>
      <c r="G97" s="65"/>
      <c r="H97" s="65" t="s">
        <v>1510</v>
      </c>
      <c r="I97" s="83"/>
      <c r="J97" s="83"/>
      <c r="K97" s="84">
        <v>0.19500000000000001</v>
      </c>
      <c r="L97" s="83"/>
      <c r="M97" s="83"/>
      <c r="N97" s="84">
        <v>0.30330000000000001</v>
      </c>
      <c r="O97" s="83"/>
      <c r="P97" s="83"/>
      <c r="Q97" s="84">
        <v>0.41670000000000001</v>
      </c>
      <c r="R97" s="83"/>
      <c r="S97" s="83"/>
      <c r="T97" s="83">
        <v>0.52</v>
      </c>
    </row>
    <row r="98" spans="1:21" ht="28.15" customHeight="1" x14ac:dyDescent="0.25">
      <c r="U98" s="24">
        <f>72/137</f>
        <v>0.52554744525547448</v>
      </c>
    </row>
    <row r="99" spans="1:21" x14ac:dyDescent="0.25">
      <c r="K99" s="85">
        <f>137*K97</f>
        <v>26.715</v>
      </c>
      <c r="L99" s="85"/>
      <c r="M99" s="85"/>
      <c r="N99" s="85">
        <f>137*N97</f>
        <v>41.552100000000003</v>
      </c>
      <c r="O99" s="85"/>
      <c r="P99" s="85"/>
      <c r="Q99" s="85">
        <f>137*Q97</f>
        <v>57.087900000000005</v>
      </c>
      <c r="R99" s="85"/>
      <c r="S99" s="85"/>
      <c r="T99" s="85">
        <f>137*T97</f>
        <v>71.240000000000009</v>
      </c>
      <c r="U99" s="20">
        <v>72</v>
      </c>
    </row>
    <row r="100" spans="1:21" x14ac:dyDescent="0.25">
      <c r="N100" s="85">
        <f>N99-K99</f>
        <v>14.837100000000003</v>
      </c>
      <c r="Q100" s="85">
        <f>Q99-N99</f>
        <v>15.535800000000002</v>
      </c>
      <c r="T100" s="85">
        <f>T99-Q99</f>
        <v>14.152100000000004</v>
      </c>
    </row>
    <row r="101" spans="1:21" x14ac:dyDescent="0.25">
      <c r="T101" s="85"/>
      <c r="U101" s="20">
        <f>72/12</f>
        <v>6</v>
      </c>
    </row>
    <row r="102" spans="1:21" x14ac:dyDescent="0.25">
      <c r="I102" s="86">
        <v>20</v>
      </c>
      <c r="N102" s="20">
        <f>45+27</f>
        <v>72</v>
      </c>
    </row>
    <row r="103" spans="1:21" x14ac:dyDescent="0.25">
      <c r="L103" s="20">
        <f>27-12</f>
        <v>15</v>
      </c>
    </row>
    <row r="104" spans="1:21" x14ac:dyDescent="0.25">
      <c r="K104" s="20">
        <f>19.5-5.55</f>
        <v>13.95</v>
      </c>
    </row>
  </sheetData>
  <mergeCells count="1">
    <mergeCell ref="A1:T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T168"/>
  <sheetViews>
    <sheetView workbookViewId="0">
      <selection activeCell="F12" sqref="F12"/>
    </sheetView>
  </sheetViews>
  <sheetFormatPr baseColWidth="10" defaultColWidth="11.5703125" defaultRowHeight="11.25" x14ac:dyDescent="0.2"/>
  <cols>
    <col min="1" max="1" width="18.5703125" style="93" customWidth="1"/>
    <col min="2" max="2" width="17.5703125" style="93" customWidth="1"/>
    <col min="3" max="3" width="18.28515625" style="93" customWidth="1"/>
    <col min="4" max="4" width="19.7109375" style="94" customWidth="1"/>
    <col min="5" max="5" width="38.85546875" style="95" customWidth="1"/>
    <col min="6" max="6" width="26.85546875" style="93" customWidth="1"/>
    <col min="7" max="7" width="22.28515625" style="93" customWidth="1"/>
    <col min="8" max="8" width="20.28515625" style="93" customWidth="1"/>
    <col min="9" max="20" width="10.7109375" style="96" customWidth="1"/>
    <col min="21" max="16384" width="11.5703125" style="87"/>
  </cols>
  <sheetData>
    <row r="1" spans="1:20" ht="25.9" customHeight="1" x14ac:dyDescent="0.2">
      <c r="A1" s="685" t="s">
        <v>1511</v>
      </c>
      <c r="B1" s="685"/>
      <c r="C1" s="685"/>
      <c r="D1" s="685"/>
      <c r="E1" s="685"/>
      <c r="F1" s="685"/>
      <c r="G1" s="685"/>
      <c r="H1" s="685"/>
      <c r="I1" s="685"/>
      <c r="J1" s="685"/>
      <c r="K1" s="685"/>
      <c r="L1" s="685"/>
      <c r="M1" s="685"/>
      <c r="N1" s="685"/>
      <c r="O1" s="685"/>
      <c r="P1" s="685"/>
      <c r="Q1" s="685"/>
      <c r="R1" s="685"/>
      <c r="S1" s="685"/>
      <c r="T1" s="685"/>
    </row>
    <row r="2" spans="1:20" s="88" customFormat="1" ht="22.5" x14ac:dyDescent="0.25">
      <c r="A2" s="60" t="s">
        <v>1036</v>
      </c>
      <c r="B2" s="60" t="s">
        <v>1037</v>
      </c>
      <c r="C2" s="60" t="s">
        <v>1038</v>
      </c>
      <c r="D2" s="60" t="s">
        <v>1039</v>
      </c>
      <c r="E2" s="60" t="s">
        <v>1512</v>
      </c>
      <c r="F2" s="60" t="s">
        <v>1041</v>
      </c>
      <c r="G2" s="60" t="s">
        <v>1042</v>
      </c>
      <c r="H2" s="60" t="s">
        <v>1043</v>
      </c>
      <c r="I2" s="61" t="s">
        <v>1044</v>
      </c>
      <c r="J2" s="61" t="s">
        <v>1045</v>
      </c>
      <c r="K2" s="61" t="s">
        <v>1046</v>
      </c>
      <c r="L2" s="61" t="s">
        <v>1047</v>
      </c>
      <c r="M2" s="61" t="s">
        <v>1048</v>
      </c>
      <c r="N2" s="61" t="s">
        <v>1049</v>
      </c>
      <c r="O2" s="61" t="s">
        <v>1050</v>
      </c>
      <c r="P2" s="61" t="s">
        <v>1051</v>
      </c>
      <c r="Q2" s="61" t="s">
        <v>1052</v>
      </c>
      <c r="R2" s="61" t="s">
        <v>1053</v>
      </c>
      <c r="S2" s="61" t="s">
        <v>1054</v>
      </c>
      <c r="T2" s="61" t="s">
        <v>1055</v>
      </c>
    </row>
    <row r="3" spans="1:20" ht="22.5" x14ac:dyDescent="0.2">
      <c r="A3" s="62" t="s">
        <v>1333</v>
      </c>
      <c r="B3" s="62"/>
      <c r="C3" s="62"/>
      <c r="D3" s="62"/>
      <c r="E3" s="89"/>
      <c r="F3" s="62"/>
      <c r="G3" s="62"/>
      <c r="H3" s="62"/>
      <c r="I3" s="64"/>
      <c r="J3" s="64"/>
      <c r="K3" s="64"/>
      <c r="L3" s="64"/>
      <c r="M3" s="64"/>
      <c r="N3" s="64"/>
      <c r="O3" s="64"/>
      <c r="P3" s="64"/>
      <c r="Q3" s="64"/>
      <c r="R3" s="64"/>
      <c r="S3" s="64"/>
      <c r="T3" s="64"/>
    </row>
    <row r="4" spans="1:20" ht="22.5" x14ac:dyDescent="0.2">
      <c r="A4" s="65"/>
      <c r="B4" s="66" t="s">
        <v>1334</v>
      </c>
      <c r="C4" s="66"/>
      <c r="D4" s="66"/>
      <c r="E4" s="90"/>
      <c r="F4" s="66"/>
      <c r="G4" s="66"/>
      <c r="H4" s="66"/>
      <c r="I4" s="68"/>
      <c r="J4" s="68"/>
      <c r="K4" s="68"/>
      <c r="L4" s="68"/>
      <c r="M4" s="68"/>
      <c r="N4" s="68"/>
      <c r="O4" s="68"/>
      <c r="P4" s="68"/>
      <c r="Q4" s="68"/>
      <c r="R4" s="68"/>
      <c r="S4" s="68"/>
      <c r="T4" s="68"/>
    </row>
    <row r="5" spans="1:20" ht="22.5" x14ac:dyDescent="0.2">
      <c r="A5" s="65"/>
      <c r="B5" s="65"/>
      <c r="C5" s="65" t="s">
        <v>1335</v>
      </c>
      <c r="D5" s="65"/>
      <c r="E5" s="91"/>
      <c r="F5" s="65"/>
      <c r="G5" s="65"/>
      <c r="H5" s="65"/>
      <c r="I5" s="70"/>
      <c r="J5" s="70"/>
      <c r="K5" s="70"/>
      <c r="L5" s="70"/>
      <c r="M5" s="70"/>
      <c r="N5" s="70"/>
      <c r="O5" s="70"/>
      <c r="P5" s="70"/>
      <c r="Q5" s="70"/>
      <c r="R5" s="70"/>
      <c r="S5" s="70"/>
      <c r="T5" s="70"/>
    </row>
    <row r="6" spans="1:20" ht="22.5" x14ac:dyDescent="0.2">
      <c r="A6" s="65"/>
      <c r="B6" s="65"/>
      <c r="C6" s="65"/>
      <c r="D6" s="66" t="s">
        <v>1336</v>
      </c>
      <c r="E6" s="90"/>
      <c r="F6" s="66"/>
      <c r="G6" s="66"/>
      <c r="H6" s="66"/>
      <c r="I6" s="68"/>
      <c r="J6" s="68"/>
      <c r="K6" s="68"/>
      <c r="L6" s="68"/>
      <c r="M6" s="68"/>
      <c r="N6" s="68"/>
      <c r="O6" s="68"/>
      <c r="P6" s="68"/>
      <c r="Q6" s="68"/>
      <c r="R6" s="68"/>
      <c r="S6" s="68"/>
      <c r="T6" s="68"/>
    </row>
    <row r="7" spans="1:20" ht="45" x14ac:dyDescent="0.2">
      <c r="A7" s="65"/>
      <c r="B7" s="65"/>
      <c r="C7" s="65"/>
      <c r="D7" s="65"/>
      <c r="E7" s="91" t="s">
        <v>1513</v>
      </c>
      <c r="F7" s="65"/>
      <c r="G7" s="65"/>
      <c r="H7" s="65"/>
      <c r="I7" s="70"/>
      <c r="J7" s="70"/>
      <c r="K7" s="70"/>
      <c r="L7" s="70"/>
      <c r="M7" s="70"/>
      <c r="N7" s="70"/>
      <c r="O7" s="70"/>
      <c r="P7" s="70"/>
      <c r="Q7" s="70"/>
      <c r="R7" s="70"/>
      <c r="S7" s="70"/>
      <c r="T7" s="70"/>
    </row>
    <row r="8" spans="1:20" ht="22.5" x14ac:dyDescent="0.2">
      <c r="A8" s="65"/>
      <c r="B8" s="65"/>
      <c r="C8" s="65"/>
      <c r="D8" s="65"/>
      <c r="E8" s="91"/>
      <c r="F8" s="66" t="s">
        <v>1514</v>
      </c>
      <c r="G8" s="66"/>
      <c r="H8" s="66"/>
      <c r="I8" s="68"/>
      <c r="J8" s="68"/>
      <c r="K8" s="68"/>
      <c r="L8" s="68"/>
      <c r="M8" s="68"/>
      <c r="N8" s="68"/>
      <c r="O8" s="68"/>
      <c r="P8" s="68"/>
      <c r="Q8" s="68"/>
      <c r="R8" s="68"/>
      <c r="S8" s="68"/>
      <c r="T8" s="68"/>
    </row>
    <row r="9" spans="1:20" x14ac:dyDescent="0.2">
      <c r="A9" s="65"/>
      <c r="B9" s="65"/>
      <c r="C9" s="65"/>
      <c r="D9" s="65"/>
      <c r="E9" s="91"/>
      <c r="F9" s="65"/>
      <c r="G9" s="65" t="s">
        <v>377</v>
      </c>
      <c r="H9" s="65"/>
      <c r="I9" s="70"/>
      <c r="J9" s="70"/>
      <c r="K9" s="70"/>
      <c r="L9" s="70"/>
      <c r="M9" s="70"/>
      <c r="N9" s="70"/>
      <c r="O9" s="70"/>
      <c r="P9" s="70"/>
      <c r="Q9" s="70"/>
      <c r="R9" s="70"/>
      <c r="S9" s="70"/>
      <c r="T9" s="70"/>
    </row>
    <row r="10" spans="1:20" x14ac:dyDescent="0.2">
      <c r="A10" s="65"/>
      <c r="B10" s="65"/>
      <c r="C10" s="65"/>
      <c r="D10" s="65"/>
      <c r="E10" s="91"/>
      <c r="F10" s="65"/>
      <c r="G10" s="65"/>
      <c r="H10" s="65" t="s">
        <v>1515</v>
      </c>
      <c r="I10" s="92">
        <v>51792</v>
      </c>
      <c r="J10" s="92">
        <v>51792</v>
      </c>
      <c r="K10" s="92">
        <v>51792</v>
      </c>
      <c r="L10" s="92">
        <v>51792</v>
      </c>
      <c r="M10" s="92">
        <v>51792</v>
      </c>
      <c r="N10" s="92">
        <v>51792</v>
      </c>
      <c r="O10" s="92">
        <v>51792</v>
      </c>
      <c r="P10" s="92">
        <v>51792</v>
      </c>
      <c r="Q10" s="92">
        <v>51792</v>
      </c>
      <c r="R10" s="92">
        <v>51792</v>
      </c>
      <c r="S10" s="92">
        <v>51792</v>
      </c>
      <c r="T10" s="92">
        <v>51792</v>
      </c>
    </row>
    <row r="11" spans="1:20" ht="22.5" x14ac:dyDescent="0.2">
      <c r="A11" s="65"/>
      <c r="B11" s="65"/>
      <c r="C11" s="65"/>
      <c r="D11" s="65"/>
      <c r="E11" s="91"/>
      <c r="F11" s="66" t="s">
        <v>1516</v>
      </c>
      <c r="G11" s="66"/>
      <c r="H11" s="66"/>
      <c r="I11" s="68"/>
      <c r="J11" s="68"/>
      <c r="K11" s="68"/>
      <c r="L11" s="68"/>
      <c r="M11" s="68"/>
      <c r="N11" s="68"/>
      <c r="O11" s="68"/>
      <c r="P11" s="68"/>
      <c r="Q11" s="68"/>
      <c r="R11" s="68"/>
      <c r="S11" s="68"/>
      <c r="T11" s="68"/>
    </row>
    <row r="12" spans="1:20" ht="22.5" x14ac:dyDescent="0.2">
      <c r="A12" s="65"/>
      <c r="B12" s="65"/>
      <c r="C12" s="65"/>
      <c r="D12" s="65"/>
      <c r="E12" s="91"/>
      <c r="F12" s="65"/>
      <c r="G12" s="65" t="s">
        <v>1517</v>
      </c>
      <c r="H12" s="65"/>
      <c r="I12" s="70"/>
      <c r="J12" s="70"/>
      <c r="K12" s="70"/>
      <c r="L12" s="70"/>
      <c r="M12" s="70"/>
      <c r="N12" s="70"/>
      <c r="O12" s="70"/>
      <c r="P12" s="70"/>
      <c r="Q12" s="70"/>
      <c r="R12" s="70"/>
      <c r="S12" s="70"/>
      <c r="T12" s="70"/>
    </row>
    <row r="13" spans="1:20" ht="22.5" x14ac:dyDescent="0.2">
      <c r="A13" s="65"/>
      <c r="B13" s="65"/>
      <c r="C13" s="65"/>
      <c r="D13" s="65"/>
      <c r="E13" s="91"/>
      <c r="F13" s="65"/>
      <c r="G13" s="65"/>
      <c r="H13" s="65" t="s">
        <v>1518</v>
      </c>
      <c r="I13" s="70"/>
      <c r="J13" s="70"/>
      <c r="K13" s="70"/>
      <c r="L13" s="70"/>
      <c r="M13" s="70"/>
      <c r="N13" s="70"/>
      <c r="O13" s="70"/>
      <c r="P13" s="70"/>
      <c r="Q13" s="70"/>
      <c r="R13" s="70"/>
      <c r="S13" s="70"/>
      <c r="T13" s="70">
        <v>0.85</v>
      </c>
    </row>
    <row r="14" spans="1:20" ht="33.75" x14ac:dyDescent="0.2">
      <c r="A14" s="65"/>
      <c r="B14" s="65"/>
      <c r="C14" s="65"/>
      <c r="D14" s="65"/>
      <c r="E14" s="91"/>
      <c r="F14" s="66" t="s">
        <v>1519</v>
      </c>
      <c r="G14" s="66"/>
      <c r="H14" s="66"/>
      <c r="I14" s="68"/>
      <c r="J14" s="68"/>
      <c r="K14" s="68"/>
      <c r="L14" s="68"/>
      <c r="M14" s="68"/>
      <c r="N14" s="68"/>
      <c r="O14" s="68"/>
      <c r="P14" s="68"/>
      <c r="Q14" s="68"/>
      <c r="R14" s="68"/>
      <c r="S14" s="68"/>
      <c r="T14" s="68"/>
    </row>
    <row r="15" spans="1:20" ht="22.5" x14ac:dyDescent="0.2">
      <c r="A15" s="65"/>
      <c r="B15" s="65"/>
      <c r="C15" s="65"/>
      <c r="D15" s="65"/>
      <c r="E15" s="91"/>
      <c r="F15" s="65"/>
      <c r="G15" s="65" t="s">
        <v>1517</v>
      </c>
      <c r="H15" s="65"/>
      <c r="I15" s="70"/>
      <c r="J15" s="70"/>
      <c r="K15" s="70"/>
      <c r="L15" s="70"/>
      <c r="M15" s="70"/>
      <c r="N15" s="70"/>
      <c r="O15" s="70"/>
      <c r="P15" s="70"/>
      <c r="Q15" s="70"/>
      <c r="R15" s="70"/>
      <c r="S15" s="70"/>
      <c r="T15" s="70"/>
    </row>
    <row r="16" spans="1:20" x14ac:dyDescent="0.2">
      <c r="A16" s="65"/>
      <c r="B16" s="65"/>
      <c r="C16" s="65"/>
      <c r="D16" s="65"/>
      <c r="E16" s="91"/>
      <c r="F16" s="65"/>
      <c r="G16" s="65"/>
      <c r="H16" s="65" t="s">
        <v>1340</v>
      </c>
      <c r="I16" s="70">
        <v>0.85</v>
      </c>
      <c r="J16" s="70">
        <v>0.85</v>
      </c>
      <c r="K16" s="70">
        <v>0.9</v>
      </c>
      <c r="L16" s="70">
        <v>0.9</v>
      </c>
      <c r="M16" s="70">
        <v>0.9</v>
      </c>
      <c r="N16" s="70">
        <v>0.9</v>
      </c>
      <c r="O16" s="70">
        <v>0.9</v>
      </c>
      <c r="P16" s="70">
        <v>0.9</v>
      </c>
      <c r="Q16" s="70">
        <v>0.9</v>
      </c>
      <c r="R16" s="70">
        <v>0.9</v>
      </c>
      <c r="S16" s="70">
        <v>0.9</v>
      </c>
      <c r="T16" s="70">
        <v>0.9</v>
      </c>
    </row>
    <row r="17" spans="1:20" ht="22.5" x14ac:dyDescent="0.2">
      <c r="A17" s="65"/>
      <c r="B17" s="65"/>
      <c r="C17" s="65"/>
      <c r="D17" s="66" t="s">
        <v>1347</v>
      </c>
      <c r="E17" s="90"/>
      <c r="F17" s="66"/>
      <c r="G17" s="66"/>
      <c r="H17" s="66"/>
      <c r="I17" s="68"/>
      <c r="J17" s="68"/>
      <c r="K17" s="68"/>
      <c r="L17" s="68"/>
      <c r="M17" s="68"/>
      <c r="N17" s="68"/>
      <c r="O17" s="68"/>
      <c r="P17" s="68"/>
      <c r="Q17" s="68"/>
      <c r="R17" s="68"/>
      <c r="S17" s="68"/>
      <c r="T17" s="68"/>
    </row>
    <row r="18" spans="1:20" ht="45" x14ac:dyDescent="0.2">
      <c r="A18" s="65"/>
      <c r="B18" s="65"/>
      <c r="C18" s="65"/>
      <c r="D18" s="65"/>
      <c r="E18" s="91" t="s">
        <v>1513</v>
      </c>
      <c r="F18" s="65"/>
      <c r="G18" s="65"/>
      <c r="H18" s="65"/>
      <c r="I18" s="70"/>
      <c r="J18" s="70"/>
      <c r="K18" s="70"/>
      <c r="L18" s="70"/>
      <c r="M18" s="70"/>
      <c r="N18" s="70"/>
      <c r="O18" s="70"/>
      <c r="P18" s="70"/>
      <c r="Q18" s="70"/>
      <c r="R18" s="70"/>
      <c r="S18" s="70"/>
      <c r="T18" s="70"/>
    </row>
    <row r="19" spans="1:20" ht="33.75" x14ac:dyDescent="0.2">
      <c r="A19" s="65"/>
      <c r="B19" s="65"/>
      <c r="C19" s="65"/>
      <c r="D19" s="65"/>
      <c r="E19" s="91"/>
      <c r="F19" s="66" t="s">
        <v>1520</v>
      </c>
      <c r="G19" s="66"/>
      <c r="H19" s="66"/>
      <c r="I19" s="68"/>
      <c r="J19" s="68"/>
      <c r="K19" s="68"/>
      <c r="L19" s="68"/>
      <c r="M19" s="68"/>
      <c r="N19" s="68"/>
      <c r="O19" s="68"/>
      <c r="P19" s="68"/>
      <c r="Q19" s="68"/>
      <c r="R19" s="68"/>
      <c r="S19" s="68"/>
      <c r="T19" s="68"/>
    </row>
    <row r="20" spans="1:20" ht="33.75" x14ac:dyDescent="0.2">
      <c r="A20" s="65"/>
      <c r="B20" s="65"/>
      <c r="C20" s="65"/>
      <c r="D20" s="65"/>
      <c r="E20" s="91"/>
      <c r="F20" s="65"/>
      <c r="G20" s="65" t="s">
        <v>1521</v>
      </c>
      <c r="H20" s="65"/>
      <c r="I20" s="70"/>
      <c r="J20" s="70"/>
      <c r="K20" s="70"/>
      <c r="L20" s="70"/>
      <c r="M20" s="70"/>
      <c r="N20" s="70"/>
      <c r="O20" s="70"/>
      <c r="P20" s="70"/>
      <c r="Q20" s="70"/>
      <c r="R20" s="70"/>
      <c r="S20" s="70"/>
      <c r="T20" s="70"/>
    </row>
    <row r="21" spans="1:20" ht="22.5" x14ac:dyDescent="0.2">
      <c r="A21" s="65"/>
      <c r="B21" s="65"/>
      <c r="C21" s="65"/>
      <c r="D21" s="65"/>
      <c r="E21" s="91"/>
      <c r="F21" s="65"/>
      <c r="G21" s="65"/>
      <c r="H21" s="65" t="s">
        <v>1522</v>
      </c>
      <c r="I21" s="70">
        <v>0.7</v>
      </c>
      <c r="J21" s="70">
        <v>0.7</v>
      </c>
      <c r="K21" s="70">
        <v>0.7</v>
      </c>
      <c r="L21" s="70">
        <v>0.8</v>
      </c>
      <c r="M21" s="70">
        <v>0.8</v>
      </c>
      <c r="N21" s="70">
        <v>0.8</v>
      </c>
      <c r="O21" s="70">
        <v>0.8</v>
      </c>
      <c r="P21" s="70">
        <v>0.8</v>
      </c>
      <c r="Q21" s="70">
        <v>0.8</v>
      </c>
      <c r="R21" s="70">
        <v>0.9</v>
      </c>
      <c r="S21" s="70">
        <v>0.9</v>
      </c>
      <c r="T21" s="70">
        <v>0.9</v>
      </c>
    </row>
    <row r="22" spans="1:20" ht="22.5" x14ac:dyDescent="0.2">
      <c r="A22" s="65"/>
      <c r="B22" s="66" t="s">
        <v>1407</v>
      </c>
      <c r="C22" s="66"/>
      <c r="D22" s="66"/>
      <c r="E22" s="90"/>
      <c r="F22" s="66"/>
      <c r="G22" s="66"/>
      <c r="H22" s="66"/>
      <c r="I22" s="68"/>
      <c r="J22" s="68"/>
      <c r="K22" s="68"/>
      <c r="L22" s="68"/>
      <c r="M22" s="68"/>
      <c r="N22" s="68"/>
      <c r="O22" s="68"/>
      <c r="P22" s="68"/>
      <c r="Q22" s="68"/>
      <c r="R22" s="68"/>
      <c r="S22" s="68"/>
      <c r="T22" s="68"/>
    </row>
    <row r="23" spans="1:20" ht="22.5" x14ac:dyDescent="0.2">
      <c r="A23" s="65"/>
      <c r="B23" s="65"/>
      <c r="C23" s="65" t="s">
        <v>1407</v>
      </c>
      <c r="D23" s="65"/>
      <c r="E23" s="91"/>
      <c r="F23" s="65"/>
      <c r="G23" s="65"/>
      <c r="H23" s="65"/>
      <c r="I23" s="70"/>
      <c r="J23" s="70"/>
      <c r="K23" s="70"/>
      <c r="L23" s="70"/>
      <c r="M23" s="70"/>
      <c r="N23" s="70"/>
      <c r="O23" s="70"/>
      <c r="P23" s="70"/>
      <c r="Q23" s="70"/>
      <c r="R23" s="70"/>
      <c r="S23" s="70"/>
      <c r="T23" s="70"/>
    </row>
    <row r="24" spans="1:20" ht="22.5" x14ac:dyDescent="0.2">
      <c r="A24" s="65"/>
      <c r="B24" s="65"/>
      <c r="C24" s="65"/>
      <c r="D24" s="66" t="s">
        <v>1407</v>
      </c>
      <c r="E24" s="90"/>
      <c r="F24" s="66"/>
      <c r="G24" s="66"/>
      <c r="H24" s="66"/>
      <c r="I24" s="68"/>
      <c r="J24" s="68"/>
      <c r="K24" s="68"/>
      <c r="L24" s="68"/>
      <c r="M24" s="68"/>
      <c r="N24" s="68"/>
      <c r="O24" s="68"/>
      <c r="P24" s="68"/>
      <c r="Q24" s="68"/>
      <c r="R24" s="68"/>
      <c r="S24" s="68"/>
      <c r="T24" s="68"/>
    </row>
    <row r="25" spans="1:20" ht="45" x14ac:dyDescent="0.2">
      <c r="A25" s="65"/>
      <c r="B25" s="65"/>
      <c r="C25" s="65"/>
      <c r="D25" s="65"/>
      <c r="E25" s="91" t="s">
        <v>1523</v>
      </c>
      <c r="F25" s="65"/>
      <c r="G25" s="65"/>
      <c r="H25" s="65"/>
      <c r="I25" s="70"/>
      <c r="J25" s="70"/>
      <c r="K25" s="70"/>
      <c r="L25" s="70"/>
      <c r="M25" s="70"/>
      <c r="N25" s="70"/>
      <c r="O25" s="70"/>
      <c r="P25" s="70"/>
      <c r="Q25" s="70"/>
      <c r="R25" s="70"/>
      <c r="S25" s="70"/>
      <c r="T25" s="70"/>
    </row>
    <row r="26" spans="1:20" ht="22.5" x14ac:dyDescent="0.2">
      <c r="A26" s="65"/>
      <c r="B26" s="65"/>
      <c r="C26" s="65"/>
      <c r="D26" s="65"/>
      <c r="E26" s="91"/>
      <c r="F26" s="66" t="s">
        <v>1524</v>
      </c>
      <c r="G26" s="66"/>
      <c r="H26" s="66"/>
      <c r="I26" s="68"/>
      <c r="J26" s="68"/>
      <c r="K26" s="68"/>
      <c r="L26" s="68"/>
      <c r="M26" s="68"/>
      <c r="N26" s="68"/>
      <c r="O26" s="68"/>
      <c r="P26" s="68"/>
      <c r="Q26" s="68"/>
      <c r="R26" s="68"/>
      <c r="S26" s="68"/>
      <c r="T26" s="68"/>
    </row>
    <row r="27" spans="1:20" ht="33.75" x14ac:dyDescent="0.2">
      <c r="A27" s="65"/>
      <c r="B27" s="65"/>
      <c r="C27" s="65"/>
      <c r="D27" s="65"/>
      <c r="E27" s="91"/>
      <c r="F27" s="65"/>
      <c r="G27" s="65" t="s">
        <v>1525</v>
      </c>
      <c r="H27" s="65"/>
      <c r="I27" s="70"/>
      <c r="J27" s="70"/>
      <c r="K27" s="70"/>
      <c r="L27" s="70"/>
      <c r="M27" s="70"/>
      <c r="N27" s="70"/>
      <c r="O27" s="70"/>
      <c r="P27" s="70"/>
      <c r="Q27" s="70"/>
      <c r="R27" s="70"/>
      <c r="S27" s="70"/>
      <c r="T27" s="70"/>
    </row>
    <row r="28" spans="1:20" ht="33.75" x14ac:dyDescent="0.2">
      <c r="A28" s="65"/>
      <c r="B28" s="65"/>
      <c r="C28" s="65"/>
      <c r="D28" s="65"/>
      <c r="E28" s="91"/>
      <c r="F28" s="65"/>
      <c r="G28" s="65"/>
      <c r="H28" s="65" t="s">
        <v>1526</v>
      </c>
      <c r="I28" s="70">
        <v>0.8</v>
      </c>
      <c r="J28" s="70">
        <v>0.8</v>
      </c>
      <c r="K28" s="70">
        <v>0.8</v>
      </c>
      <c r="L28" s="70">
        <v>0.8</v>
      </c>
      <c r="M28" s="70">
        <v>0.8</v>
      </c>
      <c r="N28" s="70">
        <v>0.8</v>
      </c>
      <c r="O28" s="70">
        <v>0.8</v>
      </c>
      <c r="P28" s="70">
        <v>0.8</v>
      </c>
      <c r="Q28" s="70">
        <v>0.8</v>
      </c>
      <c r="R28" s="70">
        <v>0.8</v>
      </c>
      <c r="S28" s="70">
        <v>0.8</v>
      </c>
      <c r="T28" s="70">
        <v>0.8</v>
      </c>
    </row>
    <row r="29" spans="1:20" ht="33.75" x14ac:dyDescent="0.2">
      <c r="A29" s="65"/>
      <c r="B29" s="66" t="s">
        <v>1356</v>
      </c>
      <c r="C29" s="66"/>
      <c r="D29" s="66"/>
      <c r="E29" s="90"/>
      <c r="F29" s="66"/>
      <c r="G29" s="66"/>
      <c r="H29" s="66"/>
      <c r="I29" s="68"/>
      <c r="J29" s="68"/>
      <c r="K29" s="68"/>
      <c r="L29" s="68"/>
      <c r="M29" s="68"/>
      <c r="N29" s="68"/>
      <c r="O29" s="68"/>
      <c r="P29" s="68"/>
      <c r="Q29" s="68"/>
      <c r="R29" s="68"/>
      <c r="S29" s="68"/>
      <c r="T29" s="68"/>
    </row>
    <row r="30" spans="1:20" ht="33.75" x14ac:dyDescent="0.2">
      <c r="A30" s="65"/>
      <c r="B30" s="65"/>
      <c r="C30" s="65" t="s">
        <v>1357</v>
      </c>
      <c r="D30" s="65"/>
      <c r="E30" s="91"/>
      <c r="F30" s="65"/>
      <c r="G30" s="65"/>
      <c r="H30" s="65"/>
      <c r="I30" s="70"/>
      <c r="J30" s="70"/>
      <c r="K30" s="70"/>
      <c r="L30" s="70"/>
      <c r="M30" s="70"/>
      <c r="N30" s="70"/>
      <c r="O30" s="70"/>
      <c r="P30" s="70"/>
      <c r="Q30" s="70"/>
      <c r="R30" s="70"/>
      <c r="S30" s="70"/>
      <c r="T30" s="70"/>
    </row>
    <row r="31" spans="1:20" ht="22.5" x14ac:dyDescent="0.2">
      <c r="A31" s="65"/>
      <c r="B31" s="65"/>
      <c r="C31" s="65"/>
      <c r="D31" s="66" t="s">
        <v>1384</v>
      </c>
      <c r="E31" s="90"/>
      <c r="F31" s="66"/>
      <c r="G31" s="66"/>
      <c r="H31" s="66"/>
      <c r="I31" s="68"/>
      <c r="J31" s="68"/>
      <c r="K31" s="68"/>
      <c r="L31" s="68"/>
      <c r="M31" s="68"/>
      <c r="N31" s="68"/>
      <c r="O31" s="68"/>
      <c r="P31" s="68"/>
      <c r="Q31" s="68"/>
      <c r="R31" s="68"/>
      <c r="S31" s="68"/>
      <c r="T31" s="68"/>
    </row>
    <row r="32" spans="1:20" ht="33.75" x14ac:dyDescent="0.2">
      <c r="A32" s="65"/>
      <c r="B32" s="65"/>
      <c r="C32" s="65"/>
      <c r="D32" s="65"/>
      <c r="E32" s="91" t="s">
        <v>1527</v>
      </c>
      <c r="F32" s="65"/>
      <c r="G32" s="65"/>
      <c r="H32" s="65"/>
      <c r="I32" s="70"/>
      <c r="J32" s="70"/>
      <c r="K32" s="70"/>
      <c r="L32" s="70"/>
      <c r="M32" s="70"/>
      <c r="N32" s="70"/>
      <c r="O32" s="70"/>
      <c r="P32" s="70"/>
      <c r="Q32" s="70"/>
      <c r="R32" s="70"/>
      <c r="S32" s="70"/>
      <c r="T32" s="70"/>
    </row>
    <row r="33" spans="1:20" ht="33.75" x14ac:dyDescent="0.2">
      <c r="A33" s="65"/>
      <c r="B33" s="65"/>
      <c r="C33" s="65"/>
      <c r="D33" s="65"/>
      <c r="E33" s="91"/>
      <c r="F33" s="66" t="s">
        <v>1528</v>
      </c>
      <c r="G33" s="66"/>
      <c r="H33" s="66"/>
      <c r="I33" s="68"/>
      <c r="J33" s="68"/>
      <c r="K33" s="68"/>
      <c r="L33" s="68"/>
      <c r="M33" s="68"/>
      <c r="N33" s="68"/>
      <c r="O33" s="68"/>
      <c r="P33" s="68"/>
      <c r="Q33" s="68"/>
      <c r="R33" s="68"/>
      <c r="S33" s="68"/>
      <c r="T33" s="68"/>
    </row>
    <row r="34" spans="1:20" ht="33.75" x14ac:dyDescent="0.2">
      <c r="A34" s="65"/>
      <c r="B34" s="65"/>
      <c r="C34" s="65"/>
      <c r="D34" s="65"/>
      <c r="E34" s="91"/>
      <c r="F34" s="65"/>
      <c r="G34" s="65" t="s">
        <v>1251</v>
      </c>
      <c r="H34" s="65"/>
      <c r="I34" s="70"/>
      <c r="J34" s="70"/>
      <c r="K34" s="70"/>
      <c r="L34" s="70"/>
      <c r="M34" s="70"/>
      <c r="N34" s="70"/>
      <c r="O34" s="70"/>
      <c r="P34" s="70"/>
      <c r="Q34" s="70"/>
      <c r="R34" s="70"/>
      <c r="S34" s="70"/>
      <c r="T34" s="70"/>
    </row>
    <row r="35" spans="1:20" ht="33.75" x14ac:dyDescent="0.2">
      <c r="A35" s="65"/>
      <c r="B35" s="65"/>
      <c r="C35" s="65"/>
      <c r="D35" s="65"/>
      <c r="E35" s="91"/>
      <c r="F35" s="65"/>
      <c r="G35" s="65"/>
      <c r="H35" s="65" t="s">
        <v>1529</v>
      </c>
      <c r="I35" s="70"/>
      <c r="J35" s="70"/>
      <c r="K35" s="70"/>
      <c r="L35" s="70">
        <v>0.5</v>
      </c>
      <c r="M35" s="70"/>
      <c r="N35" s="70"/>
      <c r="O35" s="70"/>
      <c r="P35" s="70">
        <v>0.65</v>
      </c>
      <c r="Q35" s="70"/>
      <c r="R35" s="70"/>
      <c r="S35" s="70"/>
      <c r="T35" s="70">
        <v>0.85</v>
      </c>
    </row>
    <row r="36" spans="1:20" ht="33.75" x14ac:dyDescent="0.2">
      <c r="A36" s="65"/>
      <c r="B36" s="65"/>
      <c r="C36" s="65"/>
      <c r="D36" s="65"/>
      <c r="E36" s="91" t="s">
        <v>1530</v>
      </c>
      <c r="F36" s="65"/>
      <c r="G36" s="65"/>
      <c r="H36" s="65"/>
      <c r="I36" s="70"/>
      <c r="J36" s="70"/>
      <c r="K36" s="70"/>
      <c r="L36" s="70"/>
      <c r="M36" s="70"/>
      <c r="N36" s="70"/>
      <c r="O36" s="70"/>
      <c r="P36" s="70"/>
      <c r="Q36" s="70"/>
      <c r="R36" s="70"/>
      <c r="S36" s="70"/>
      <c r="T36" s="70"/>
    </row>
    <row r="37" spans="1:20" ht="22.5" x14ac:dyDescent="0.2">
      <c r="A37" s="65"/>
      <c r="B37" s="65"/>
      <c r="C37" s="65"/>
      <c r="D37" s="65"/>
      <c r="E37" s="91"/>
      <c r="F37" s="66" t="s">
        <v>1531</v>
      </c>
      <c r="G37" s="66"/>
      <c r="H37" s="66"/>
      <c r="I37" s="68"/>
      <c r="J37" s="68"/>
      <c r="K37" s="68"/>
      <c r="L37" s="68"/>
      <c r="M37" s="68"/>
      <c r="N37" s="68"/>
      <c r="O37" s="68"/>
      <c r="P37" s="68"/>
      <c r="Q37" s="68"/>
      <c r="R37" s="68"/>
      <c r="S37" s="68"/>
      <c r="T37" s="68"/>
    </row>
    <row r="38" spans="1:20" x14ac:dyDescent="0.2">
      <c r="A38" s="65"/>
      <c r="B38" s="65"/>
      <c r="C38" s="65"/>
      <c r="D38" s="65"/>
      <c r="E38" s="91"/>
      <c r="F38" s="65"/>
      <c r="G38" s="65" t="s">
        <v>377</v>
      </c>
      <c r="H38" s="65"/>
      <c r="I38" s="70"/>
      <c r="J38" s="70"/>
      <c r="K38" s="70"/>
      <c r="L38" s="70"/>
      <c r="M38" s="70"/>
      <c r="N38" s="70"/>
      <c r="O38" s="70"/>
      <c r="P38" s="70"/>
      <c r="Q38" s="70"/>
      <c r="R38" s="70"/>
      <c r="S38" s="70"/>
      <c r="T38" s="70"/>
    </row>
    <row r="39" spans="1:20" ht="22.5" x14ac:dyDescent="0.2">
      <c r="A39" s="65"/>
      <c r="B39" s="65"/>
      <c r="C39" s="65"/>
      <c r="D39" s="65"/>
      <c r="E39" s="91"/>
      <c r="F39" s="65"/>
      <c r="G39" s="65"/>
      <c r="H39" s="65" t="s">
        <v>1532</v>
      </c>
      <c r="I39" s="70"/>
      <c r="J39" s="70"/>
      <c r="K39" s="70"/>
      <c r="L39" s="70">
        <v>2</v>
      </c>
      <c r="M39" s="70"/>
      <c r="N39" s="70"/>
      <c r="O39" s="70"/>
      <c r="P39" s="70">
        <v>2</v>
      </c>
      <c r="Q39" s="70"/>
      <c r="R39" s="70"/>
      <c r="S39" s="70">
        <v>2</v>
      </c>
      <c r="T39" s="70"/>
    </row>
    <row r="40" spans="1:20" ht="22.5" x14ac:dyDescent="0.2">
      <c r="A40" s="65"/>
      <c r="B40" s="65"/>
      <c r="C40" s="65"/>
      <c r="D40" s="66" t="s">
        <v>1358</v>
      </c>
      <c r="E40" s="90"/>
      <c r="F40" s="66"/>
      <c r="G40" s="66"/>
      <c r="H40" s="66"/>
      <c r="I40" s="68"/>
      <c r="J40" s="68"/>
      <c r="K40" s="68"/>
      <c r="L40" s="68"/>
      <c r="M40" s="68"/>
      <c r="N40" s="68"/>
      <c r="O40" s="68"/>
      <c r="P40" s="68"/>
      <c r="Q40" s="68"/>
      <c r="R40" s="68"/>
      <c r="S40" s="68"/>
      <c r="T40" s="68"/>
    </row>
    <row r="41" spans="1:20" ht="33.75" x14ac:dyDescent="0.2">
      <c r="A41" s="65"/>
      <c r="B41" s="65"/>
      <c r="C41" s="65"/>
      <c r="D41" s="65"/>
      <c r="E41" s="91" t="s">
        <v>1533</v>
      </c>
      <c r="F41" s="65"/>
      <c r="G41" s="65"/>
      <c r="H41" s="65"/>
      <c r="I41" s="70"/>
      <c r="J41" s="70"/>
      <c r="K41" s="70"/>
      <c r="L41" s="70"/>
      <c r="M41" s="70"/>
      <c r="N41" s="70"/>
      <c r="O41" s="70"/>
      <c r="P41" s="70"/>
      <c r="Q41" s="70"/>
      <c r="R41" s="70"/>
      <c r="S41" s="70"/>
      <c r="T41" s="70"/>
    </row>
    <row r="42" spans="1:20" ht="22.5" x14ac:dyDescent="0.2">
      <c r="A42" s="65"/>
      <c r="B42" s="65"/>
      <c r="C42" s="65"/>
      <c r="D42" s="65"/>
      <c r="E42" s="91"/>
      <c r="F42" s="66" t="s">
        <v>1534</v>
      </c>
      <c r="G42" s="66"/>
      <c r="H42" s="66"/>
      <c r="I42" s="68"/>
      <c r="J42" s="68"/>
      <c r="K42" s="68"/>
      <c r="L42" s="68"/>
      <c r="M42" s="68"/>
      <c r="N42" s="68"/>
      <c r="O42" s="68"/>
      <c r="P42" s="68"/>
      <c r="Q42" s="68"/>
      <c r="R42" s="68"/>
      <c r="S42" s="68"/>
      <c r="T42" s="68"/>
    </row>
    <row r="43" spans="1:20" ht="22.5" x14ac:dyDescent="0.2">
      <c r="A43" s="65"/>
      <c r="B43" s="65"/>
      <c r="C43" s="65"/>
      <c r="D43" s="65"/>
      <c r="E43" s="91"/>
      <c r="F43" s="65"/>
      <c r="G43" s="65" t="s">
        <v>1535</v>
      </c>
      <c r="H43" s="65"/>
      <c r="I43" s="70"/>
      <c r="J43" s="70"/>
      <c r="K43" s="70"/>
      <c r="L43" s="70"/>
      <c r="M43" s="70"/>
      <c r="N43" s="70"/>
      <c r="O43" s="70"/>
      <c r="P43" s="70"/>
      <c r="Q43" s="70"/>
      <c r="R43" s="70"/>
      <c r="S43" s="70"/>
      <c r="T43" s="70"/>
    </row>
    <row r="44" spans="1:20" ht="22.5" x14ac:dyDescent="0.2">
      <c r="A44" s="65"/>
      <c r="B44" s="65"/>
      <c r="C44" s="65"/>
      <c r="D44" s="65"/>
      <c r="E44" s="91"/>
      <c r="F44" s="65"/>
      <c r="G44" s="65"/>
      <c r="H44" s="65" t="s">
        <v>1536</v>
      </c>
      <c r="I44" s="70">
        <v>1</v>
      </c>
      <c r="J44" s="70">
        <v>1</v>
      </c>
      <c r="K44" s="70">
        <v>1</v>
      </c>
      <c r="L44" s="70">
        <v>1</v>
      </c>
      <c r="M44" s="70">
        <v>1</v>
      </c>
      <c r="N44" s="70">
        <v>1</v>
      </c>
      <c r="O44" s="70">
        <v>1</v>
      </c>
      <c r="P44" s="70">
        <v>1</v>
      </c>
      <c r="Q44" s="70">
        <v>1</v>
      </c>
      <c r="R44" s="70">
        <v>1</v>
      </c>
      <c r="S44" s="70">
        <v>1</v>
      </c>
      <c r="T44" s="70">
        <v>1</v>
      </c>
    </row>
    <row r="45" spans="1:20" ht="22.5" x14ac:dyDescent="0.2">
      <c r="A45" s="65"/>
      <c r="B45" s="65"/>
      <c r="C45" s="65" t="s">
        <v>1403</v>
      </c>
      <c r="D45" s="65"/>
      <c r="E45" s="91"/>
      <c r="F45" s="65"/>
      <c r="G45" s="65"/>
      <c r="H45" s="65"/>
      <c r="I45" s="70"/>
      <c r="J45" s="70"/>
      <c r="K45" s="70"/>
      <c r="L45" s="70"/>
      <c r="M45" s="70"/>
      <c r="N45" s="70"/>
      <c r="O45" s="70"/>
      <c r="P45" s="70"/>
      <c r="Q45" s="70"/>
      <c r="R45" s="70"/>
      <c r="S45" s="70"/>
      <c r="T45" s="70"/>
    </row>
    <row r="46" spans="1:20" x14ac:dyDescent="0.2">
      <c r="A46" s="65"/>
      <c r="B46" s="65"/>
      <c r="C46" s="65"/>
      <c r="D46" s="66" t="s">
        <v>1404</v>
      </c>
      <c r="E46" s="90"/>
      <c r="F46" s="66"/>
      <c r="G46" s="66"/>
      <c r="H46" s="66"/>
      <c r="I46" s="68"/>
      <c r="J46" s="68"/>
      <c r="K46" s="68"/>
      <c r="L46" s="68"/>
      <c r="M46" s="68"/>
      <c r="N46" s="68"/>
      <c r="O46" s="68"/>
      <c r="P46" s="68"/>
      <c r="Q46" s="68"/>
      <c r="R46" s="68"/>
      <c r="S46" s="68"/>
      <c r="T46" s="68"/>
    </row>
    <row r="47" spans="1:20" ht="33.75" x14ac:dyDescent="0.2">
      <c r="A47" s="65"/>
      <c r="B47" s="65"/>
      <c r="C47" s="65"/>
      <c r="D47" s="65"/>
      <c r="E47" s="91" t="s">
        <v>1537</v>
      </c>
      <c r="F47" s="65"/>
      <c r="G47" s="65"/>
      <c r="H47" s="65"/>
      <c r="I47" s="70"/>
      <c r="J47" s="70"/>
      <c r="K47" s="70"/>
      <c r="L47" s="70"/>
      <c r="M47" s="70"/>
      <c r="N47" s="70"/>
      <c r="O47" s="70"/>
      <c r="P47" s="70"/>
      <c r="Q47" s="70"/>
      <c r="R47" s="70"/>
      <c r="S47" s="70"/>
      <c r="T47" s="70"/>
    </row>
    <row r="48" spans="1:20" ht="22.5" x14ac:dyDescent="0.2">
      <c r="A48" s="65"/>
      <c r="B48" s="65"/>
      <c r="C48" s="65"/>
      <c r="D48" s="65"/>
      <c r="E48" s="91"/>
      <c r="F48" s="66" t="s">
        <v>1538</v>
      </c>
      <c r="G48" s="66"/>
      <c r="H48" s="66"/>
      <c r="I48" s="68"/>
      <c r="J48" s="68"/>
      <c r="K48" s="68"/>
      <c r="L48" s="68"/>
      <c r="M48" s="68"/>
      <c r="N48" s="68"/>
      <c r="O48" s="68"/>
      <c r="P48" s="68"/>
      <c r="Q48" s="68"/>
      <c r="R48" s="68"/>
      <c r="S48" s="68"/>
      <c r="T48" s="68"/>
    </row>
    <row r="49" spans="1:20" ht="22.5" x14ac:dyDescent="0.2">
      <c r="A49" s="65"/>
      <c r="B49" s="65"/>
      <c r="C49" s="65"/>
      <c r="D49" s="65"/>
      <c r="E49" s="91"/>
      <c r="F49" s="65"/>
      <c r="G49" s="65" t="s">
        <v>1539</v>
      </c>
      <c r="H49" s="65"/>
      <c r="I49" s="70"/>
      <c r="J49" s="70"/>
      <c r="K49" s="70"/>
      <c r="L49" s="70"/>
      <c r="M49" s="70"/>
      <c r="N49" s="70"/>
      <c r="O49" s="70"/>
      <c r="P49" s="70"/>
      <c r="Q49" s="70"/>
      <c r="R49" s="70"/>
      <c r="S49" s="70"/>
      <c r="T49" s="70"/>
    </row>
    <row r="50" spans="1:20" ht="22.5" x14ac:dyDescent="0.2">
      <c r="A50" s="65"/>
      <c r="B50" s="65"/>
      <c r="C50" s="65"/>
      <c r="D50" s="65"/>
      <c r="E50" s="91"/>
      <c r="F50" s="65"/>
      <c r="G50" s="65"/>
      <c r="H50" s="65" t="s">
        <v>1540</v>
      </c>
      <c r="I50" s="70">
        <v>0.9</v>
      </c>
      <c r="J50" s="70">
        <v>0.9</v>
      </c>
      <c r="K50" s="70">
        <v>0.9</v>
      </c>
      <c r="L50" s="70">
        <v>0.9</v>
      </c>
      <c r="M50" s="70">
        <v>0.9</v>
      </c>
      <c r="N50" s="70">
        <v>0.9</v>
      </c>
      <c r="O50" s="70">
        <v>0.9</v>
      </c>
      <c r="P50" s="70">
        <v>0.9</v>
      </c>
      <c r="Q50" s="70">
        <v>0.9</v>
      </c>
      <c r="R50" s="70">
        <v>0.9</v>
      </c>
      <c r="S50" s="70">
        <v>0.9</v>
      </c>
      <c r="T50" s="70">
        <v>0.9</v>
      </c>
    </row>
    <row r="51" spans="1:20" ht="45" x14ac:dyDescent="0.2">
      <c r="A51" s="65"/>
      <c r="B51" s="65"/>
      <c r="C51" s="65"/>
      <c r="D51" s="65"/>
      <c r="E51" s="91"/>
      <c r="F51" s="66" t="s">
        <v>1541</v>
      </c>
      <c r="G51" s="66"/>
      <c r="H51" s="66"/>
      <c r="I51" s="68"/>
      <c r="J51" s="68"/>
      <c r="K51" s="68"/>
      <c r="L51" s="68"/>
      <c r="M51" s="68"/>
      <c r="N51" s="68"/>
      <c r="O51" s="68"/>
      <c r="P51" s="68"/>
      <c r="Q51" s="68"/>
      <c r="R51" s="68"/>
      <c r="S51" s="68"/>
      <c r="T51" s="68"/>
    </row>
    <row r="52" spans="1:20" x14ac:dyDescent="0.2">
      <c r="A52" s="65"/>
      <c r="B52" s="65"/>
      <c r="C52" s="65"/>
      <c r="D52" s="65"/>
      <c r="E52" s="91"/>
      <c r="F52" s="65"/>
      <c r="G52" s="65" t="s">
        <v>377</v>
      </c>
      <c r="H52" s="65"/>
      <c r="I52" s="70"/>
      <c r="J52" s="70"/>
      <c r="K52" s="70"/>
      <c r="L52" s="70"/>
      <c r="M52" s="70"/>
      <c r="N52" s="70"/>
      <c r="O52" s="70"/>
      <c r="P52" s="70"/>
      <c r="Q52" s="70"/>
      <c r="R52" s="70"/>
      <c r="S52" s="70"/>
      <c r="T52" s="70"/>
    </row>
    <row r="53" spans="1:20" ht="33.75" x14ac:dyDescent="0.2">
      <c r="A53" s="65"/>
      <c r="B53" s="65"/>
      <c r="C53" s="65"/>
      <c r="D53" s="65"/>
      <c r="E53" s="91"/>
      <c r="F53" s="65"/>
      <c r="G53" s="65"/>
      <c r="H53" s="65" t="s">
        <v>1542</v>
      </c>
      <c r="I53" s="92">
        <v>64601</v>
      </c>
      <c r="J53" s="92">
        <v>56094</v>
      </c>
      <c r="K53" s="92">
        <v>64665</v>
      </c>
      <c r="L53" s="92">
        <v>64474</v>
      </c>
      <c r="M53" s="92">
        <v>66491</v>
      </c>
      <c r="N53" s="92">
        <v>62050</v>
      </c>
      <c r="O53" s="92">
        <v>61714</v>
      </c>
      <c r="P53" s="92">
        <v>60522</v>
      </c>
      <c r="Q53" s="92">
        <v>59993</v>
      </c>
      <c r="R53" s="92">
        <v>62887</v>
      </c>
      <c r="S53" s="92">
        <v>59908</v>
      </c>
      <c r="T53" s="92">
        <v>64285</v>
      </c>
    </row>
    <row r="54" spans="1:20" ht="33.75" x14ac:dyDescent="0.2">
      <c r="A54" s="62" t="s">
        <v>1182</v>
      </c>
      <c r="B54" s="62"/>
      <c r="C54" s="62"/>
      <c r="D54" s="62"/>
      <c r="E54" s="89"/>
      <c r="F54" s="62"/>
      <c r="G54" s="62"/>
      <c r="H54" s="62"/>
      <c r="I54" s="64"/>
      <c r="J54" s="64"/>
      <c r="K54" s="64"/>
      <c r="L54" s="64"/>
      <c r="M54" s="64"/>
      <c r="N54" s="64"/>
      <c r="O54" s="64"/>
      <c r="P54" s="64"/>
      <c r="Q54" s="64"/>
      <c r="R54" s="64"/>
      <c r="S54" s="64"/>
      <c r="T54" s="64"/>
    </row>
    <row r="55" spans="1:20" ht="22.5" x14ac:dyDescent="0.2">
      <c r="A55" s="65"/>
      <c r="B55" s="66" t="s">
        <v>1183</v>
      </c>
      <c r="C55" s="66"/>
      <c r="D55" s="66"/>
      <c r="E55" s="90"/>
      <c r="F55" s="66"/>
      <c r="G55" s="66"/>
      <c r="H55" s="66"/>
      <c r="I55" s="68"/>
      <c r="J55" s="68"/>
      <c r="K55" s="68"/>
      <c r="L55" s="68"/>
      <c r="M55" s="68"/>
      <c r="N55" s="68"/>
      <c r="O55" s="68"/>
      <c r="P55" s="68"/>
      <c r="Q55" s="68"/>
      <c r="R55" s="68"/>
      <c r="S55" s="68"/>
      <c r="T55" s="68"/>
    </row>
    <row r="56" spans="1:20" x14ac:dyDescent="0.2">
      <c r="A56" s="65"/>
      <c r="B56" s="65"/>
      <c r="C56" s="65" t="s">
        <v>953</v>
      </c>
      <c r="D56" s="65"/>
      <c r="E56" s="91"/>
      <c r="F56" s="65"/>
      <c r="G56" s="65"/>
      <c r="H56" s="65"/>
      <c r="I56" s="70"/>
      <c r="J56" s="70"/>
      <c r="K56" s="70"/>
      <c r="L56" s="70"/>
      <c r="M56" s="70"/>
      <c r="N56" s="70"/>
      <c r="O56" s="70"/>
      <c r="P56" s="70"/>
      <c r="Q56" s="70"/>
      <c r="R56" s="70"/>
      <c r="S56" s="70"/>
      <c r="T56" s="70"/>
    </row>
    <row r="57" spans="1:20" x14ac:dyDescent="0.2">
      <c r="A57" s="65"/>
      <c r="B57" s="65"/>
      <c r="C57" s="65"/>
      <c r="D57" s="66" t="s">
        <v>1184</v>
      </c>
      <c r="E57" s="90"/>
      <c r="F57" s="66"/>
      <c r="G57" s="66"/>
      <c r="H57" s="66"/>
      <c r="I57" s="68"/>
      <c r="J57" s="68"/>
      <c r="K57" s="68"/>
      <c r="L57" s="68"/>
      <c r="M57" s="68"/>
      <c r="N57" s="68"/>
      <c r="O57" s="68"/>
      <c r="P57" s="68"/>
      <c r="Q57" s="68"/>
      <c r="R57" s="68"/>
      <c r="S57" s="68"/>
      <c r="T57" s="68"/>
    </row>
    <row r="58" spans="1:20" ht="33.75" x14ac:dyDescent="0.2">
      <c r="A58" s="65"/>
      <c r="B58" s="65"/>
      <c r="C58" s="65"/>
      <c r="D58" s="65"/>
      <c r="E58" s="91" t="s">
        <v>1543</v>
      </c>
      <c r="F58" s="65"/>
      <c r="G58" s="65"/>
      <c r="H58" s="65"/>
      <c r="I58" s="70"/>
      <c r="J58" s="70"/>
      <c r="K58" s="70"/>
      <c r="L58" s="70"/>
      <c r="M58" s="70"/>
      <c r="N58" s="70"/>
      <c r="O58" s="70"/>
      <c r="P58" s="70"/>
      <c r="Q58" s="70"/>
      <c r="R58" s="70"/>
      <c r="S58" s="70"/>
      <c r="T58" s="70"/>
    </row>
    <row r="59" spans="1:20" ht="22.5" x14ac:dyDescent="0.2">
      <c r="A59" s="65"/>
      <c r="B59" s="65"/>
      <c r="C59" s="65"/>
      <c r="D59" s="65"/>
      <c r="E59" s="91"/>
      <c r="F59" s="66" t="s">
        <v>1544</v>
      </c>
      <c r="G59" s="66"/>
      <c r="H59" s="66"/>
      <c r="I59" s="68"/>
      <c r="J59" s="68"/>
      <c r="K59" s="68"/>
      <c r="L59" s="68"/>
      <c r="M59" s="68"/>
      <c r="N59" s="68"/>
      <c r="O59" s="68"/>
      <c r="P59" s="68"/>
      <c r="Q59" s="68"/>
      <c r="R59" s="68"/>
      <c r="S59" s="68"/>
      <c r="T59" s="68"/>
    </row>
    <row r="60" spans="1:20" ht="22.5" x14ac:dyDescent="0.2">
      <c r="A60" s="65"/>
      <c r="B60" s="65"/>
      <c r="C60" s="65"/>
      <c r="D60" s="65"/>
      <c r="E60" s="91"/>
      <c r="F60" s="65"/>
      <c r="G60" s="65" t="s">
        <v>1545</v>
      </c>
      <c r="H60" s="65"/>
      <c r="I60" s="70"/>
      <c r="J60" s="70"/>
      <c r="K60" s="70"/>
      <c r="L60" s="70"/>
      <c r="M60" s="70"/>
      <c r="N60" s="70"/>
      <c r="O60" s="70"/>
      <c r="P60" s="70"/>
      <c r="Q60" s="70"/>
      <c r="R60" s="70"/>
      <c r="S60" s="70"/>
      <c r="T60" s="70"/>
    </row>
    <row r="61" spans="1:20" x14ac:dyDescent="0.2">
      <c r="A61" s="65"/>
      <c r="B61" s="65"/>
      <c r="C61" s="65"/>
      <c r="D61" s="65"/>
      <c r="E61" s="91"/>
      <c r="F61" s="65"/>
      <c r="G61" s="65"/>
      <c r="H61" s="65" t="s">
        <v>1546</v>
      </c>
      <c r="I61" s="70">
        <v>0.93789999999999996</v>
      </c>
      <c r="J61" s="70">
        <v>0.93479999999999996</v>
      </c>
      <c r="K61" s="70"/>
      <c r="L61" s="70"/>
      <c r="M61" s="70">
        <v>0.85</v>
      </c>
      <c r="N61" s="70">
        <v>0.85</v>
      </c>
      <c r="O61" s="70">
        <v>0.85</v>
      </c>
      <c r="P61" s="70">
        <v>0.85</v>
      </c>
      <c r="Q61" s="70">
        <v>0.85</v>
      </c>
      <c r="R61" s="70">
        <v>0.85</v>
      </c>
      <c r="S61" s="70">
        <v>0.85</v>
      </c>
      <c r="T61" s="70">
        <v>0.85</v>
      </c>
    </row>
    <row r="62" spans="1:20" ht="22.5" x14ac:dyDescent="0.2">
      <c r="A62" s="65"/>
      <c r="B62" s="65"/>
      <c r="C62" s="65" t="s">
        <v>1198</v>
      </c>
      <c r="D62" s="65"/>
      <c r="E62" s="91"/>
      <c r="F62" s="65"/>
      <c r="G62" s="65"/>
      <c r="H62" s="65"/>
      <c r="I62" s="70"/>
      <c r="J62" s="70"/>
      <c r="K62" s="70"/>
      <c r="L62" s="70"/>
      <c r="M62" s="70"/>
      <c r="N62" s="70"/>
      <c r="O62" s="70"/>
      <c r="P62" s="70"/>
      <c r="Q62" s="70"/>
      <c r="R62" s="70"/>
      <c r="S62" s="70"/>
      <c r="T62" s="70"/>
    </row>
    <row r="63" spans="1:20" x14ac:dyDescent="0.2">
      <c r="A63" s="65"/>
      <c r="B63" s="65"/>
      <c r="C63" s="65"/>
      <c r="D63" s="66" t="s">
        <v>1199</v>
      </c>
      <c r="E63" s="90"/>
      <c r="F63" s="66"/>
      <c r="G63" s="66"/>
      <c r="H63" s="66"/>
      <c r="I63" s="68"/>
      <c r="J63" s="68"/>
      <c r="K63" s="68"/>
      <c r="L63" s="68"/>
      <c r="M63" s="68"/>
      <c r="N63" s="68"/>
      <c r="O63" s="68"/>
      <c r="P63" s="68"/>
      <c r="Q63" s="68"/>
      <c r="R63" s="68"/>
      <c r="S63" s="68"/>
      <c r="T63" s="68"/>
    </row>
    <row r="64" spans="1:20" ht="33.75" x14ac:dyDescent="0.2">
      <c r="A64" s="65"/>
      <c r="B64" s="65"/>
      <c r="C64" s="65"/>
      <c r="D64" s="65"/>
      <c r="E64" s="91" t="s">
        <v>1547</v>
      </c>
      <c r="F64" s="65"/>
      <c r="G64" s="65"/>
      <c r="H64" s="65"/>
      <c r="I64" s="70"/>
      <c r="J64" s="70"/>
      <c r="K64" s="70"/>
      <c r="L64" s="70"/>
      <c r="M64" s="70"/>
      <c r="N64" s="70"/>
      <c r="O64" s="70"/>
      <c r="P64" s="70"/>
      <c r="Q64" s="70"/>
      <c r="R64" s="70"/>
      <c r="S64" s="70"/>
      <c r="T64" s="70"/>
    </row>
    <row r="65" spans="1:20" ht="22.5" x14ac:dyDescent="0.2">
      <c r="A65" s="65"/>
      <c r="B65" s="65"/>
      <c r="C65" s="65"/>
      <c r="D65" s="65"/>
      <c r="E65" s="91"/>
      <c r="F65" s="66" t="s">
        <v>1548</v>
      </c>
      <c r="G65" s="66"/>
      <c r="H65" s="66"/>
      <c r="I65" s="68"/>
      <c r="J65" s="68"/>
      <c r="K65" s="68"/>
      <c r="L65" s="68"/>
      <c r="M65" s="68"/>
      <c r="N65" s="68"/>
      <c r="O65" s="68"/>
      <c r="P65" s="68"/>
      <c r="Q65" s="68"/>
      <c r="R65" s="68"/>
      <c r="S65" s="68"/>
      <c r="T65" s="68"/>
    </row>
    <row r="66" spans="1:20" ht="33.75" x14ac:dyDescent="0.2">
      <c r="A66" s="65"/>
      <c r="B66" s="65"/>
      <c r="C66" s="65"/>
      <c r="D66" s="65"/>
      <c r="E66" s="91"/>
      <c r="F66" s="65"/>
      <c r="G66" s="65" t="s">
        <v>1549</v>
      </c>
      <c r="H66" s="65"/>
      <c r="I66" s="70"/>
      <c r="J66" s="70"/>
      <c r="K66" s="70"/>
      <c r="L66" s="70"/>
      <c r="M66" s="70"/>
      <c r="N66" s="70"/>
      <c r="O66" s="70"/>
      <c r="P66" s="70"/>
      <c r="Q66" s="70"/>
      <c r="R66" s="70"/>
      <c r="S66" s="70"/>
      <c r="T66" s="70"/>
    </row>
    <row r="67" spans="1:20" ht="22.5" x14ac:dyDescent="0.2">
      <c r="A67" s="65"/>
      <c r="B67" s="65"/>
      <c r="C67" s="65"/>
      <c r="D67" s="65"/>
      <c r="E67" s="91"/>
      <c r="F67" s="65"/>
      <c r="G67" s="65"/>
      <c r="H67" s="65" t="s">
        <v>1550</v>
      </c>
      <c r="I67" s="70">
        <v>0.9</v>
      </c>
      <c r="J67" s="70">
        <v>0.9</v>
      </c>
      <c r="K67" s="70">
        <v>0.9</v>
      </c>
      <c r="L67" s="70">
        <v>0.9</v>
      </c>
      <c r="M67" s="70">
        <v>0.9</v>
      </c>
      <c r="N67" s="70">
        <v>0.9</v>
      </c>
      <c r="O67" s="70">
        <v>0.9</v>
      </c>
      <c r="P67" s="70">
        <v>0.9</v>
      </c>
      <c r="Q67" s="70">
        <v>0.9</v>
      </c>
      <c r="R67" s="70">
        <v>0.9</v>
      </c>
      <c r="S67" s="70">
        <v>0.9</v>
      </c>
      <c r="T67" s="70">
        <v>0.9</v>
      </c>
    </row>
    <row r="68" spans="1:20" ht="33.75" x14ac:dyDescent="0.2">
      <c r="A68" s="65"/>
      <c r="B68" s="65"/>
      <c r="C68" s="65"/>
      <c r="D68" s="65"/>
      <c r="E68" s="91" t="s">
        <v>1551</v>
      </c>
      <c r="F68" s="65"/>
      <c r="G68" s="65"/>
      <c r="H68" s="65"/>
      <c r="I68" s="70"/>
      <c r="J68" s="70"/>
      <c r="K68" s="70"/>
      <c r="L68" s="70"/>
      <c r="M68" s="70"/>
      <c r="N68" s="70"/>
      <c r="O68" s="70"/>
      <c r="P68" s="70"/>
      <c r="Q68" s="70"/>
      <c r="R68" s="70"/>
      <c r="S68" s="70"/>
      <c r="T68" s="70"/>
    </row>
    <row r="69" spans="1:20" x14ac:dyDescent="0.2">
      <c r="A69" s="65"/>
      <c r="B69" s="65"/>
      <c r="C69" s="65"/>
      <c r="D69" s="65"/>
      <c r="E69" s="91"/>
      <c r="F69" s="66" t="s">
        <v>1552</v>
      </c>
      <c r="G69" s="66"/>
      <c r="H69" s="66"/>
      <c r="I69" s="68"/>
      <c r="J69" s="68"/>
      <c r="K69" s="68"/>
      <c r="L69" s="68"/>
      <c r="M69" s="68"/>
      <c r="N69" s="68"/>
      <c r="O69" s="68"/>
      <c r="P69" s="68"/>
      <c r="Q69" s="68"/>
      <c r="R69" s="68"/>
      <c r="S69" s="68"/>
      <c r="T69" s="68"/>
    </row>
    <row r="70" spans="1:20" ht="45" x14ac:dyDescent="0.2">
      <c r="A70" s="65"/>
      <c r="B70" s="65"/>
      <c r="C70" s="65"/>
      <c r="D70" s="65"/>
      <c r="E70" s="91"/>
      <c r="F70" s="65"/>
      <c r="G70" s="65" t="s">
        <v>1553</v>
      </c>
      <c r="H70" s="65"/>
      <c r="I70" s="70"/>
      <c r="J70" s="70"/>
      <c r="K70" s="70"/>
      <c r="L70" s="70"/>
      <c r="M70" s="70"/>
      <c r="N70" s="70"/>
      <c r="O70" s="70"/>
      <c r="P70" s="70"/>
      <c r="Q70" s="70"/>
      <c r="R70" s="70"/>
      <c r="S70" s="70"/>
      <c r="T70" s="70"/>
    </row>
    <row r="71" spans="1:20" ht="33.75" x14ac:dyDescent="0.2">
      <c r="A71" s="65"/>
      <c r="B71" s="65"/>
      <c r="C71" s="65"/>
      <c r="D71" s="65"/>
      <c r="E71" s="91"/>
      <c r="F71" s="65"/>
      <c r="G71" s="65"/>
      <c r="H71" s="65" t="s">
        <v>1554</v>
      </c>
      <c r="I71" s="70"/>
      <c r="J71" s="70"/>
      <c r="K71" s="70">
        <v>1</v>
      </c>
      <c r="L71" s="70"/>
      <c r="M71" s="70"/>
      <c r="N71" s="70">
        <v>1</v>
      </c>
      <c r="O71" s="70"/>
      <c r="P71" s="70"/>
      <c r="Q71" s="70">
        <v>1</v>
      </c>
      <c r="R71" s="70"/>
      <c r="S71" s="70"/>
      <c r="T71" s="70"/>
    </row>
    <row r="72" spans="1:20" ht="45" x14ac:dyDescent="0.2">
      <c r="A72" s="65"/>
      <c r="B72" s="65"/>
      <c r="C72" s="65" t="s">
        <v>1219</v>
      </c>
      <c r="D72" s="65"/>
      <c r="E72" s="91"/>
      <c r="F72" s="65"/>
      <c r="G72" s="65"/>
      <c r="H72" s="65"/>
      <c r="I72" s="70"/>
      <c r="J72" s="70"/>
      <c r="K72" s="70"/>
      <c r="L72" s="70"/>
      <c r="M72" s="70"/>
      <c r="N72" s="70"/>
      <c r="O72" s="70"/>
      <c r="P72" s="70"/>
      <c r="Q72" s="70"/>
      <c r="R72" s="70"/>
      <c r="S72" s="70"/>
      <c r="T72" s="70"/>
    </row>
    <row r="73" spans="1:20" ht="33.75" x14ac:dyDescent="0.2">
      <c r="A73" s="65"/>
      <c r="B73" s="65"/>
      <c r="C73" s="65"/>
      <c r="D73" s="66" t="s">
        <v>1220</v>
      </c>
      <c r="E73" s="90"/>
      <c r="F73" s="66"/>
      <c r="G73" s="66"/>
      <c r="H73" s="66"/>
      <c r="I73" s="68"/>
      <c r="J73" s="68"/>
      <c r="K73" s="68"/>
      <c r="L73" s="68"/>
      <c r="M73" s="68"/>
      <c r="N73" s="68"/>
      <c r="O73" s="68"/>
      <c r="P73" s="68"/>
      <c r="Q73" s="68"/>
      <c r="R73" s="68"/>
      <c r="S73" s="68"/>
      <c r="T73" s="68"/>
    </row>
    <row r="74" spans="1:20" ht="33.75" x14ac:dyDescent="0.2">
      <c r="A74" s="65"/>
      <c r="B74" s="65"/>
      <c r="C74" s="65"/>
      <c r="D74" s="65"/>
      <c r="E74" s="91" t="s">
        <v>1555</v>
      </c>
      <c r="F74" s="65"/>
      <c r="G74" s="65"/>
      <c r="H74" s="65"/>
      <c r="I74" s="70"/>
      <c r="J74" s="70"/>
      <c r="K74" s="70"/>
      <c r="L74" s="70"/>
      <c r="M74" s="70"/>
      <c r="N74" s="70"/>
      <c r="O74" s="70"/>
      <c r="P74" s="70"/>
      <c r="Q74" s="70"/>
      <c r="R74" s="70"/>
      <c r="S74" s="70"/>
      <c r="T74" s="70"/>
    </row>
    <row r="75" spans="1:20" ht="56.25" x14ac:dyDescent="0.2">
      <c r="A75" s="65"/>
      <c r="B75" s="65"/>
      <c r="C75" s="65"/>
      <c r="D75" s="65"/>
      <c r="E75" s="91"/>
      <c r="F75" s="66" t="s">
        <v>1556</v>
      </c>
      <c r="G75" s="66"/>
      <c r="H75" s="66"/>
      <c r="I75" s="68"/>
      <c r="J75" s="68"/>
      <c r="K75" s="68"/>
      <c r="L75" s="68"/>
      <c r="M75" s="68"/>
      <c r="N75" s="68"/>
      <c r="O75" s="68"/>
      <c r="P75" s="68"/>
      <c r="Q75" s="68"/>
      <c r="R75" s="68"/>
      <c r="S75" s="68"/>
      <c r="T75" s="68"/>
    </row>
    <row r="76" spans="1:20" ht="45" x14ac:dyDescent="0.2">
      <c r="A76" s="65"/>
      <c r="B76" s="65"/>
      <c r="C76" s="65"/>
      <c r="D76" s="65"/>
      <c r="E76" s="91"/>
      <c r="F76" s="65"/>
      <c r="G76" s="65" t="s">
        <v>1557</v>
      </c>
      <c r="H76" s="65"/>
      <c r="I76" s="70"/>
      <c r="J76" s="70"/>
      <c r="K76" s="70"/>
      <c r="L76" s="70"/>
      <c r="M76" s="70"/>
      <c r="N76" s="70"/>
      <c r="O76" s="70"/>
      <c r="P76" s="70"/>
      <c r="Q76" s="70"/>
      <c r="R76" s="70"/>
      <c r="S76" s="70"/>
      <c r="T76" s="70"/>
    </row>
    <row r="77" spans="1:20" ht="22.5" x14ac:dyDescent="0.2">
      <c r="A77" s="65"/>
      <c r="B77" s="65"/>
      <c r="C77" s="65"/>
      <c r="D77" s="65"/>
      <c r="E77" s="91"/>
      <c r="F77" s="65"/>
      <c r="G77" s="65"/>
      <c r="H77" s="65" t="s">
        <v>1558</v>
      </c>
      <c r="I77" s="70">
        <v>0.85</v>
      </c>
      <c r="J77" s="70">
        <v>0.85</v>
      </c>
      <c r="K77" s="70">
        <v>0.85</v>
      </c>
      <c r="L77" s="70">
        <v>0.85</v>
      </c>
      <c r="M77" s="70">
        <v>0.85</v>
      </c>
      <c r="N77" s="70">
        <v>0.85</v>
      </c>
      <c r="O77" s="70">
        <v>0.85</v>
      </c>
      <c r="P77" s="70">
        <v>0.85</v>
      </c>
      <c r="Q77" s="70">
        <v>0.85</v>
      </c>
      <c r="R77" s="70">
        <v>0.85</v>
      </c>
      <c r="S77" s="70">
        <v>0.85</v>
      </c>
      <c r="T77" s="70">
        <v>0.85</v>
      </c>
    </row>
    <row r="78" spans="1:20" ht="22.5" x14ac:dyDescent="0.2">
      <c r="A78" s="65"/>
      <c r="B78" s="66" t="s">
        <v>1235</v>
      </c>
      <c r="C78" s="66"/>
      <c r="D78" s="66"/>
      <c r="E78" s="90"/>
      <c r="F78" s="66"/>
      <c r="G78" s="66"/>
      <c r="H78" s="66"/>
      <c r="I78" s="68"/>
      <c r="J78" s="68"/>
      <c r="K78" s="68"/>
      <c r="L78" s="68"/>
      <c r="M78" s="68"/>
      <c r="N78" s="68"/>
      <c r="O78" s="68"/>
      <c r="P78" s="68"/>
      <c r="Q78" s="68"/>
      <c r="R78" s="68"/>
      <c r="S78" s="68"/>
      <c r="T78" s="68"/>
    </row>
    <row r="79" spans="1:20" ht="22.5" x14ac:dyDescent="0.2">
      <c r="A79" s="65"/>
      <c r="B79" s="65"/>
      <c r="C79" s="65" t="s">
        <v>1236</v>
      </c>
      <c r="D79" s="65"/>
      <c r="E79" s="91"/>
      <c r="F79" s="65"/>
      <c r="G79" s="65"/>
      <c r="H79" s="65"/>
      <c r="I79" s="70"/>
      <c r="J79" s="70"/>
      <c r="K79" s="70"/>
      <c r="L79" s="70"/>
      <c r="M79" s="70"/>
      <c r="N79" s="70"/>
      <c r="O79" s="70"/>
      <c r="P79" s="70"/>
      <c r="Q79" s="70"/>
      <c r="R79" s="70"/>
      <c r="S79" s="70"/>
      <c r="T79" s="70"/>
    </row>
    <row r="80" spans="1:20" ht="22.5" x14ac:dyDescent="0.2">
      <c r="A80" s="65"/>
      <c r="B80" s="65"/>
      <c r="C80" s="65"/>
      <c r="D80" s="66" t="s">
        <v>1237</v>
      </c>
      <c r="E80" s="90"/>
      <c r="F80" s="66"/>
      <c r="G80" s="66"/>
      <c r="H80" s="66"/>
      <c r="I80" s="68"/>
      <c r="J80" s="68"/>
      <c r="K80" s="68"/>
      <c r="L80" s="68"/>
      <c r="M80" s="68"/>
      <c r="N80" s="68"/>
      <c r="O80" s="68"/>
      <c r="P80" s="68"/>
      <c r="Q80" s="68"/>
      <c r="R80" s="68"/>
      <c r="S80" s="68"/>
      <c r="T80" s="68"/>
    </row>
    <row r="81" spans="1:20" ht="22.5" x14ac:dyDescent="0.2">
      <c r="A81" s="65"/>
      <c r="B81" s="65"/>
      <c r="C81" s="65"/>
      <c r="D81" s="65"/>
      <c r="E81" s="91" t="s">
        <v>1559</v>
      </c>
      <c r="F81" s="65"/>
      <c r="G81" s="65"/>
      <c r="H81" s="65"/>
      <c r="I81" s="70"/>
      <c r="J81" s="70"/>
      <c r="K81" s="70"/>
      <c r="L81" s="70"/>
      <c r="M81" s="70"/>
      <c r="N81" s="70"/>
      <c r="O81" s="70"/>
      <c r="P81" s="70"/>
      <c r="Q81" s="70"/>
      <c r="R81" s="70"/>
      <c r="S81" s="70"/>
      <c r="T81" s="70"/>
    </row>
    <row r="82" spans="1:20" ht="45" x14ac:dyDescent="0.2">
      <c r="A82" s="65"/>
      <c r="B82" s="65"/>
      <c r="C82" s="65"/>
      <c r="D82" s="65"/>
      <c r="E82" s="91"/>
      <c r="F82" s="66" t="s">
        <v>1560</v>
      </c>
      <c r="G82" s="66"/>
      <c r="H82" s="66"/>
      <c r="I82" s="68"/>
      <c r="J82" s="68"/>
      <c r="K82" s="68"/>
      <c r="L82" s="68"/>
      <c r="M82" s="68"/>
      <c r="N82" s="68"/>
      <c r="O82" s="68"/>
      <c r="P82" s="68"/>
      <c r="Q82" s="68"/>
      <c r="R82" s="68"/>
      <c r="S82" s="68"/>
      <c r="T82" s="68"/>
    </row>
    <row r="83" spans="1:20" ht="78.75" x14ac:dyDescent="0.2">
      <c r="A83" s="65"/>
      <c r="B83" s="65"/>
      <c r="C83" s="65"/>
      <c r="D83" s="65"/>
      <c r="E83" s="91"/>
      <c r="F83" s="65"/>
      <c r="G83" s="65" t="s">
        <v>1561</v>
      </c>
      <c r="H83" s="65"/>
      <c r="I83" s="70"/>
      <c r="J83" s="70"/>
      <c r="K83" s="70"/>
      <c r="L83" s="70"/>
      <c r="M83" s="70"/>
      <c r="N83" s="70"/>
      <c r="O83" s="70"/>
      <c r="P83" s="70"/>
      <c r="Q83" s="70"/>
      <c r="R83" s="70"/>
      <c r="S83" s="70"/>
      <c r="T83" s="70"/>
    </row>
    <row r="84" spans="1:20" x14ac:dyDescent="0.2">
      <c r="A84" s="65"/>
      <c r="B84" s="65"/>
      <c r="C84" s="65"/>
      <c r="D84" s="65"/>
      <c r="E84" s="91"/>
      <c r="F84" s="65"/>
      <c r="G84" s="65"/>
      <c r="H84" s="65" t="s">
        <v>1562</v>
      </c>
      <c r="I84" s="70"/>
      <c r="J84" s="70"/>
      <c r="K84" s="70"/>
      <c r="L84" s="70"/>
      <c r="M84" s="70">
        <v>1</v>
      </c>
      <c r="N84" s="70"/>
      <c r="O84" s="70"/>
      <c r="P84" s="70"/>
      <c r="Q84" s="70">
        <v>1</v>
      </c>
      <c r="R84" s="70"/>
      <c r="S84" s="70"/>
      <c r="T84" s="70"/>
    </row>
    <row r="85" spans="1:20" ht="33.75" x14ac:dyDescent="0.2">
      <c r="A85" s="65"/>
      <c r="B85" s="65"/>
      <c r="C85" s="65" t="s">
        <v>1273</v>
      </c>
      <c r="D85" s="65"/>
      <c r="E85" s="91"/>
      <c r="F85" s="65"/>
      <c r="G85" s="65"/>
      <c r="H85" s="65"/>
      <c r="I85" s="70"/>
      <c r="J85" s="70"/>
      <c r="K85" s="70"/>
      <c r="L85" s="70"/>
      <c r="M85" s="70"/>
      <c r="N85" s="70"/>
      <c r="O85" s="70"/>
      <c r="P85" s="70"/>
      <c r="Q85" s="70"/>
      <c r="R85" s="70"/>
      <c r="S85" s="70"/>
      <c r="T85" s="70"/>
    </row>
    <row r="86" spans="1:20" x14ac:dyDescent="0.2">
      <c r="A86" s="65"/>
      <c r="B86" s="65"/>
      <c r="C86" s="65"/>
      <c r="D86" s="66" t="s">
        <v>1274</v>
      </c>
      <c r="E86" s="90"/>
      <c r="F86" s="66"/>
      <c r="G86" s="66"/>
      <c r="H86" s="66"/>
      <c r="I86" s="68"/>
      <c r="J86" s="68"/>
      <c r="K86" s="68"/>
      <c r="L86" s="68"/>
      <c r="M86" s="68"/>
      <c r="N86" s="68"/>
      <c r="O86" s="68"/>
      <c r="P86" s="68"/>
      <c r="Q86" s="68"/>
      <c r="R86" s="68"/>
      <c r="S86" s="68"/>
      <c r="T86" s="68"/>
    </row>
    <row r="87" spans="1:20" ht="45" x14ac:dyDescent="0.2">
      <c r="A87" s="65"/>
      <c r="B87" s="65"/>
      <c r="C87" s="65"/>
      <c r="D87" s="65"/>
      <c r="E87" s="91" t="s">
        <v>1563</v>
      </c>
      <c r="F87" s="65"/>
      <c r="G87" s="65"/>
      <c r="H87" s="65"/>
      <c r="I87" s="70"/>
      <c r="J87" s="70"/>
      <c r="K87" s="70"/>
      <c r="L87" s="70"/>
      <c r="M87" s="70"/>
      <c r="N87" s="70"/>
      <c r="O87" s="70"/>
      <c r="P87" s="70"/>
      <c r="Q87" s="70"/>
      <c r="R87" s="70"/>
      <c r="S87" s="70"/>
      <c r="T87" s="70"/>
    </row>
    <row r="88" spans="1:20" ht="45" x14ac:dyDescent="0.2">
      <c r="A88" s="65"/>
      <c r="B88" s="65"/>
      <c r="C88" s="65"/>
      <c r="D88" s="65"/>
      <c r="E88" s="91"/>
      <c r="F88" s="66" t="s">
        <v>1564</v>
      </c>
      <c r="G88" s="66"/>
      <c r="H88" s="66"/>
      <c r="I88" s="68"/>
      <c r="J88" s="68"/>
      <c r="K88" s="68"/>
      <c r="L88" s="68"/>
      <c r="M88" s="68"/>
      <c r="N88" s="68"/>
      <c r="O88" s="68"/>
      <c r="P88" s="68"/>
      <c r="Q88" s="68"/>
      <c r="R88" s="68"/>
      <c r="S88" s="68"/>
      <c r="T88" s="68"/>
    </row>
    <row r="89" spans="1:20" ht="45" x14ac:dyDescent="0.2">
      <c r="A89" s="65"/>
      <c r="B89" s="65"/>
      <c r="C89" s="65"/>
      <c r="D89" s="65"/>
      <c r="E89" s="91"/>
      <c r="F89" s="65"/>
      <c r="G89" s="65" t="s">
        <v>1565</v>
      </c>
      <c r="H89" s="65"/>
      <c r="I89" s="70"/>
      <c r="J89" s="70"/>
      <c r="K89" s="70"/>
      <c r="L89" s="70"/>
      <c r="M89" s="70"/>
      <c r="N89" s="70"/>
      <c r="O89" s="70"/>
      <c r="P89" s="70"/>
      <c r="Q89" s="70"/>
      <c r="R89" s="70"/>
      <c r="S89" s="70"/>
      <c r="T89" s="70"/>
    </row>
    <row r="90" spans="1:20" ht="22.5" x14ac:dyDescent="0.2">
      <c r="A90" s="65"/>
      <c r="B90" s="65"/>
      <c r="C90" s="65"/>
      <c r="D90" s="65"/>
      <c r="E90" s="91"/>
      <c r="F90" s="65"/>
      <c r="G90" s="65"/>
      <c r="H90" s="65" t="s">
        <v>1566</v>
      </c>
      <c r="I90" s="70"/>
      <c r="J90" s="70"/>
      <c r="K90" s="70"/>
      <c r="L90" s="70"/>
      <c r="M90" s="70"/>
      <c r="N90" s="70"/>
      <c r="O90" s="70"/>
      <c r="P90" s="70"/>
      <c r="Q90" s="70"/>
      <c r="R90" s="70">
        <v>1</v>
      </c>
      <c r="S90" s="70"/>
      <c r="T90" s="70"/>
    </row>
    <row r="91" spans="1:20" ht="45" x14ac:dyDescent="0.2">
      <c r="A91" s="65"/>
      <c r="B91" s="65"/>
      <c r="C91" s="65"/>
      <c r="D91" s="65"/>
      <c r="E91" s="91"/>
      <c r="F91" s="66" t="s">
        <v>1567</v>
      </c>
      <c r="G91" s="66"/>
      <c r="H91" s="66"/>
      <c r="I91" s="68"/>
      <c r="J91" s="68"/>
      <c r="K91" s="68"/>
      <c r="L91" s="68"/>
      <c r="M91" s="68"/>
      <c r="N91" s="68"/>
      <c r="O91" s="68"/>
      <c r="P91" s="68"/>
      <c r="Q91" s="68"/>
      <c r="R91" s="68"/>
      <c r="S91" s="68"/>
      <c r="T91" s="68"/>
    </row>
    <row r="92" spans="1:20" ht="56.25" x14ac:dyDescent="0.2">
      <c r="A92" s="65"/>
      <c r="B92" s="65"/>
      <c r="C92" s="65"/>
      <c r="D92" s="65"/>
      <c r="E92" s="91"/>
      <c r="F92" s="65"/>
      <c r="G92" s="65" t="s">
        <v>1568</v>
      </c>
      <c r="H92" s="65"/>
      <c r="I92" s="70"/>
      <c r="J92" s="70"/>
      <c r="K92" s="70"/>
      <c r="L92" s="70"/>
      <c r="M92" s="70"/>
      <c r="N92" s="70"/>
      <c r="O92" s="70"/>
      <c r="P92" s="70"/>
      <c r="Q92" s="70"/>
      <c r="R92" s="70"/>
      <c r="S92" s="70"/>
      <c r="T92" s="70"/>
    </row>
    <row r="93" spans="1:20" x14ac:dyDescent="0.2">
      <c r="A93" s="65"/>
      <c r="B93" s="65"/>
      <c r="C93" s="65"/>
      <c r="D93" s="65"/>
      <c r="E93" s="91"/>
      <c r="F93" s="65"/>
      <c r="G93" s="65"/>
      <c r="H93" s="65" t="s">
        <v>1569</v>
      </c>
      <c r="I93" s="70"/>
      <c r="J93" s="70">
        <v>1</v>
      </c>
      <c r="K93" s="70">
        <v>1</v>
      </c>
      <c r="L93" s="70">
        <v>1</v>
      </c>
      <c r="M93" s="70">
        <v>1</v>
      </c>
      <c r="N93" s="70">
        <v>1</v>
      </c>
      <c r="O93" s="70">
        <v>1</v>
      </c>
      <c r="P93" s="70">
        <v>1</v>
      </c>
      <c r="Q93" s="70">
        <v>1</v>
      </c>
      <c r="R93" s="70">
        <v>1</v>
      </c>
      <c r="S93" s="70">
        <v>1</v>
      </c>
      <c r="T93" s="70">
        <v>1</v>
      </c>
    </row>
    <row r="94" spans="1:20" ht="22.5" x14ac:dyDescent="0.2">
      <c r="A94" s="62" t="s">
        <v>26</v>
      </c>
      <c r="B94" s="62"/>
      <c r="C94" s="62"/>
      <c r="D94" s="62"/>
      <c r="E94" s="89"/>
      <c r="F94" s="62"/>
      <c r="G94" s="62"/>
      <c r="H94" s="62"/>
      <c r="I94" s="64"/>
      <c r="J94" s="64"/>
      <c r="K94" s="64"/>
      <c r="L94" s="64"/>
      <c r="M94" s="64"/>
      <c r="N94" s="64"/>
      <c r="O94" s="64"/>
      <c r="P94" s="64"/>
      <c r="Q94" s="64"/>
      <c r="R94" s="64"/>
      <c r="S94" s="64"/>
      <c r="T94" s="64"/>
    </row>
    <row r="95" spans="1:20" ht="33.75" x14ac:dyDescent="0.2">
      <c r="A95" s="65"/>
      <c r="B95" s="66" t="s">
        <v>1056</v>
      </c>
      <c r="C95" s="66"/>
      <c r="D95" s="66"/>
      <c r="E95" s="90"/>
      <c r="F95" s="66"/>
      <c r="G95" s="66"/>
      <c r="H95" s="66"/>
      <c r="I95" s="68"/>
      <c r="J95" s="68"/>
      <c r="K95" s="68"/>
      <c r="L95" s="68"/>
      <c r="M95" s="68"/>
      <c r="N95" s="68"/>
      <c r="O95" s="68"/>
      <c r="P95" s="68"/>
      <c r="Q95" s="68"/>
      <c r="R95" s="68"/>
      <c r="S95" s="68"/>
      <c r="T95" s="68"/>
    </row>
    <row r="96" spans="1:20" ht="33.75" x14ac:dyDescent="0.2">
      <c r="A96" s="65"/>
      <c r="B96" s="65"/>
      <c r="C96" s="65" t="s">
        <v>1129</v>
      </c>
      <c r="D96" s="65"/>
      <c r="E96" s="91"/>
      <c r="F96" s="65"/>
      <c r="G96" s="65"/>
      <c r="H96" s="65"/>
      <c r="I96" s="70"/>
      <c r="J96" s="70"/>
      <c r="K96" s="70"/>
      <c r="L96" s="70"/>
      <c r="M96" s="70"/>
      <c r="N96" s="70"/>
      <c r="O96" s="70"/>
      <c r="P96" s="70"/>
      <c r="Q96" s="70"/>
      <c r="R96" s="70"/>
      <c r="S96" s="70"/>
      <c r="T96" s="70"/>
    </row>
    <row r="97" spans="1:20" x14ac:dyDescent="0.2">
      <c r="A97" s="65"/>
      <c r="B97" s="65"/>
      <c r="C97" s="65"/>
      <c r="D97" s="66" t="s">
        <v>1130</v>
      </c>
      <c r="E97" s="90"/>
      <c r="F97" s="66"/>
      <c r="G97" s="66"/>
      <c r="H97" s="66"/>
      <c r="I97" s="68"/>
      <c r="J97" s="68"/>
      <c r="K97" s="68"/>
      <c r="L97" s="68"/>
      <c r="M97" s="68"/>
      <c r="N97" s="68"/>
      <c r="O97" s="68"/>
      <c r="P97" s="68"/>
      <c r="Q97" s="68"/>
      <c r="R97" s="68"/>
      <c r="S97" s="68"/>
      <c r="T97" s="68"/>
    </row>
    <row r="98" spans="1:20" ht="56.25" x14ac:dyDescent="0.2">
      <c r="A98" s="65"/>
      <c r="B98" s="65"/>
      <c r="C98" s="65"/>
      <c r="D98" s="65"/>
      <c r="E98" s="91" t="s">
        <v>1570</v>
      </c>
      <c r="F98" s="65"/>
      <c r="G98" s="65"/>
      <c r="H98" s="65"/>
      <c r="I98" s="70"/>
      <c r="J98" s="70"/>
      <c r="K98" s="70"/>
      <c r="L98" s="70"/>
      <c r="M98" s="70"/>
      <c r="N98" s="70"/>
      <c r="O98" s="70"/>
      <c r="P98" s="70"/>
      <c r="Q98" s="70"/>
      <c r="R98" s="70"/>
      <c r="S98" s="70"/>
      <c r="T98" s="70"/>
    </row>
    <row r="99" spans="1:20" x14ac:dyDescent="0.2">
      <c r="A99" s="65"/>
      <c r="B99" s="65"/>
      <c r="C99" s="65"/>
      <c r="D99" s="65"/>
      <c r="E99" s="91"/>
      <c r="F99" s="66" t="s">
        <v>1571</v>
      </c>
      <c r="G99" s="66"/>
      <c r="H99" s="66"/>
      <c r="I99" s="68"/>
      <c r="J99" s="68"/>
      <c r="K99" s="68"/>
      <c r="L99" s="68"/>
      <c r="M99" s="68"/>
      <c r="N99" s="68"/>
      <c r="O99" s="68"/>
      <c r="P99" s="68"/>
      <c r="Q99" s="68"/>
      <c r="R99" s="68"/>
      <c r="S99" s="68"/>
      <c r="T99" s="68"/>
    </row>
    <row r="100" spans="1:20" ht="56.25" x14ac:dyDescent="0.2">
      <c r="A100" s="65"/>
      <c r="B100" s="65"/>
      <c r="C100" s="65"/>
      <c r="D100" s="65"/>
      <c r="E100" s="91"/>
      <c r="F100" s="65"/>
      <c r="G100" s="65" t="s">
        <v>1572</v>
      </c>
      <c r="H100" s="65"/>
      <c r="I100" s="70"/>
      <c r="J100" s="70"/>
      <c r="K100" s="70"/>
      <c r="L100" s="70"/>
      <c r="M100" s="70"/>
      <c r="N100" s="70"/>
      <c r="O100" s="70"/>
      <c r="P100" s="70"/>
      <c r="Q100" s="70"/>
      <c r="R100" s="70"/>
      <c r="S100" s="70"/>
      <c r="T100" s="70"/>
    </row>
    <row r="101" spans="1:20" x14ac:dyDescent="0.2">
      <c r="A101" s="65"/>
      <c r="B101" s="65"/>
      <c r="C101" s="65"/>
      <c r="D101" s="65"/>
      <c r="E101" s="91"/>
      <c r="F101" s="65"/>
      <c r="G101" s="65"/>
      <c r="H101" s="65" t="s">
        <v>1137</v>
      </c>
      <c r="I101" s="70">
        <v>0.9</v>
      </c>
      <c r="J101" s="70">
        <v>0.9</v>
      </c>
      <c r="K101" s="70">
        <v>0.9</v>
      </c>
      <c r="L101" s="70">
        <v>0.9</v>
      </c>
      <c r="M101" s="70">
        <v>0.9</v>
      </c>
      <c r="N101" s="70">
        <v>0.9</v>
      </c>
      <c r="O101" s="70">
        <v>0.9</v>
      </c>
      <c r="P101" s="70">
        <v>0.9</v>
      </c>
      <c r="Q101" s="70">
        <v>0.9</v>
      </c>
      <c r="R101" s="70">
        <v>0.9</v>
      </c>
      <c r="S101" s="70">
        <v>0.9</v>
      </c>
      <c r="T101" s="70">
        <v>0.9</v>
      </c>
    </row>
    <row r="102" spans="1:20" x14ac:dyDescent="0.2">
      <c r="A102" s="65"/>
      <c r="B102" s="65"/>
      <c r="C102" s="65"/>
      <c r="D102" s="66" t="s">
        <v>966</v>
      </c>
      <c r="E102" s="90"/>
      <c r="F102" s="66"/>
      <c r="G102" s="66"/>
      <c r="H102" s="66"/>
      <c r="I102" s="68"/>
      <c r="J102" s="68"/>
      <c r="K102" s="68"/>
      <c r="L102" s="68"/>
      <c r="M102" s="68"/>
      <c r="N102" s="68"/>
      <c r="O102" s="68"/>
      <c r="P102" s="68"/>
      <c r="Q102" s="68"/>
      <c r="R102" s="68"/>
      <c r="S102" s="68"/>
      <c r="T102" s="68"/>
    </row>
    <row r="103" spans="1:20" ht="33.75" x14ac:dyDescent="0.2">
      <c r="A103" s="65"/>
      <c r="B103" s="65"/>
      <c r="C103" s="65"/>
      <c r="D103" s="65"/>
      <c r="E103" s="91" t="s">
        <v>1573</v>
      </c>
      <c r="F103" s="65"/>
      <c r="G103" s="65"/>
      <c r="H103" s="65"/>
      <c r="I103" s="70"/>
      <c r="J103" s="70"/>
      <c r="K103" s="70"/>
      <c r="L103" s="70"/>
      <c r="M103" s="70"/>
      <c r="N103" s="70"/>
      <c r="O103" s="70"/>
      <c r="P103" s="70"/>
      <c r="Q103" s="70"/>
      <c r="R103" s="70"/>
      <c r="S103" s="70"/>
      <c r="T103" s="70"/>
    </row>
    <row r="104" spans="1:20" ht="22.5" x14ac:dyDescent="0.2">
      <c r="A104" s="65"/>
      <c r="B104" s="65"/>
      <c r="C104" s="65"/>
      <c r="D104" s="65"/>
      <c r="E104" s="91"/>
      <c r="F104" s="66" t="s">
        <v>1574</v>
      </c>
      <c r="G104" s="66"/>
      <c r="H104" s="66"/>
      <c r="I104" s="68"/>
      <c r="J104" s="68"/>
      <c r="K104" s="68"/>
      <c r="L104" s="68"/>
      <c r="M104" s="68"/>
      <c r="N104" s="68"/>
      <c r="O104" s="68"/>
      <c r="P104" s="68"/>
      <c r="Q104" s="68"/>
      <c r="R104" s="68"/>
      <c r="S104" s="68"/>
      <c r="T104" s="68"/>
    </row>
    <row r="105" spans="1:20" ht="45" x14ac:dyDescent="0.2">
      <c r="A105" s="65"/>
      <c r="B105" s="65"/>
      <c r="C105" s="65"/>
      <c r="D105" s="65"/>
      <c r="E105" s="91"/>
      <c r="F105" s="65"/>
      <c r="G105" s="65" t="s">
        <v>1575</v>
      </c>
      <c r="H105" s="65"/>
      <c r="I105" s="70"/>
      <c r="J105" s="70"/>
      <c r="K105" s="70"/>
      <c r="L105" s="70"/>
      <c r="M105" s="70"/>
      <c r="N105" s="70"/>
      <c r="O105" s="70"/>
      <c r="P105" s="70"/>
      <c r="Q105" s="70"/>
      <c r="R105" s="70"/>
      <c r="S105" s="70"/>
      <c r="T105" s="70"/>
    </row>
    <row r="106" spans="1:20" ht="22.5" x14ac:dyDescent="0.2">
      <c r="A106" s="65"/>
      <c r="B106" s="65"/>
      <c r="C106" s="65"/>
      <c r="D106" s="65"/>
      <c r="E106" s="91"/>
      <c r="F106" s="65"/>
      <c r="G106" s="65"/>
      <c r="H106" s="65" t="s">
        <v>1576</v>
      </c>
      <c r="I106" s="70">
        <v>1</v>
      </c>
      <c r="J106" s="70">
        <v>1</v>
      </c>
      <c r="K106" s="70">
        <v>1</v>
      </c>
      <c r="L106" s="70">
        <v>1</v>
      </c>
      <c r="M106" s="70">
        <v>1</v>
      </c>
      <c r="N106" s="70">
        <v>1</v>
      </c>
      <c r="O106" s="70">
        <v>1</v>
      </c>
      <c r="P106" s="70">
        <v>1</v>
      </c>
      <c r="Q106" s="70">
        <v>1</v>
      </c>
      <c r="R106" s="70">
        <v>1</v>
      </c>
      <c r="S106" s="70">
        <v>1</v>
      </c>
      <c r="T106" s="70">
        <v>1</v>
      </c>
    </row>
    <row r="107" spans="1:20" ht="22.5" x14ac:dyDescent="0.2">
      <c r="A107" s="65"/>
      <c r="B107" s="65"/>
      <c r="C107" s="65"/>
      <c r="D107" s="66" t="s">
        <v>1148</v>
      </c>
      <c r="E107" s="90"/>
      <c r="F107" s="66"/>
      <c r="G107" s="66"/>
      <c r="H107" s="66"/>
      <c r="I107" s="68"/>
      <c r="J107" s="68"/>
      <c r="K107" s="68"/>
      <c r="L107" s="68"/>
      <c r="M107" s="68"/>
      <c r="N107" s="68"/>
      <c r="O107" s="68"/>
      <c r="P107" s="68"/>
      <c r="Q107" s="68"/>
      <c r="R107" s="68"/>
      <c r="S107" s="68"/>
      <c r="T107" s="68"/>
    </row>
    <row r="108" spans="1:20" ht="45" x14ac:dyDescent="0.2">
      <c r="A108" s="65"/>
      <c r="B108" s="65"/>
      <c r="C108" s="65"/>
      <c r="D108" s="65"/>
      <c r="E108" s="91" t="s">
        <v>1577</v>
      </c>
      <c r="F108" s="65"/>
      <c r="G108" s="65"/>
      <c r="H108" s="65"/>
      <c r="I108" s="70"/>
      <c r="J108" s="70"/>
      <c r="K108" s="70"/>
      <c r="L108" s="70"/>
      <c r="M108" s="70"/>
      <c r="N108" s="70"/>
      <c r="O108" s="70"/>
      <c r="P108" s="70"/>
      <c r="Q108" s="70"/>
      <c r="R108" s="70"/>
      <c r="S108" s="70"/>
      <c r="T108" s="70"/>
    </row>
    <row r="109" spans="1:20" ht="22.5" x14ac:dyDescent="0.2">
      <c r="A109" s="65"/>
      <c r="B109" s="65"/>
      <c r="C109" s="65"/>
      <c r="D109" s="65"/>
      <c r="E109" s="91"/>
      <c r="F109" s="66" t="s">
        <v>1578</v>
      </c>
      <c r="G109" s="66"/>
      <c r="H109" s="66"/>
      <c r="I109" s="68"/>
      <c r="J109" s="68"/>
      <c r="K109" s="68"/>
      <c r="L109" s="68"/>
      <c r="M109" s="68"/>
      <c r="N109" s="68"/>
      <c r="O109" s="68"/>
      <c r="P109" s="68"/>
      <c r="Q109" s="68"/>
      <c r="R109" s="68"/>
      <c r="S109" s="68"/>
      <c r="T109" s="68"/>
    </row>
    <row r="110" spans="1:20" ht="45" x14ac:dyDescent="0.2">
      <c r="A110" s="65"/>
      <c r="B110" s="65"/>
      <c r="C110" s="65"/>
      <c r="D110" s="65"/>
      <c r="E110" s="91"/>
      <c r="F110" s="65"/>
      <c r="G110" s="65" t="s">
        <v>1579</v>
      </c>
      <c r="H110" s="65"/>
      <c r="I110" s="70"/>
      <c r="J110" s="70"/>
      <c r="K110" s="70"/>
      <c r="L110" s="70"/>
      <c r="M110" s="70"/>
      <c r="N110" s="70"/>
      <c r="O110" s="70"/>
      <c r="P110" s="70"/>
      <c r="Q110" s="70"/>
      <c r="R110" s="70"/>
      <c r="S110" s="70"/>
      <c r="T110" s="70"/>
    </row>
    <row r="111" spans="1:20" x14ac:dyDescent="0.2">
      <c r="A111" s="65"/>
      <c r="B111" s="65"/>
      <c r="C111" s="65"/>
      <c r="D111" s="65"/>
      <c r="E111" s="91"/>
      <c r="F111" s="65"/>
      <c r="G111" s="65"/>
      <c r="H111" s="65" t="s">
        <v>1152</v>
      </c>
      <c r="I111" s="70">
        <v>0.85</v>
      </c>
      <c r="J111" s="70">
        <v>0.85</v>
      </c>
      <c r="K111" s="70">
        <v>0.85</v>
      </c>
      <c r="L111" s="70">
        <v>0.85</v>
      </c>
      <c r="M111" s="70">
        <v>0.85</v>
      </c>
      <c r="N111" s="70">
        <v>0.85</v>
      </c>
      <c r="O111" s="70">
        <v>0.85</v>
      </c>
      <c r="P111" s="70">
        <v>0.85</v>
      </c>
      <c r="Q111" s="70">
        <v>0.85</v>
      </c>
      <c r="R111" s="70">
        <v>0.85</v>
      </c>
      <c r="S111" s="70">
        <v>0.85</v>
      </c>
      <c r="T111" s="70">
        <v>0.85</v>
      </c>
    </row>
    <row r="112" spans="1:20" ht="22.5" x14ac:dyDescent="0.2">
      <c r="A112" s="65"/>
      <c r="B112" s="65"/>
      <c r="C112" s="65" t="s">
        <v>1108</v>
      </c>
      <c r="D112" s="65"/>
      <c r="E112" s="91"/>
      <c r="F112" s="65"/>
      <c r="G112" s="65"/>
      <c r="H112" s="65"/>
      <c r="I112" s="70"/>
      <c r="J112" s="70"/>
      <c r="K112" s="70"/>
      <c r="L112" s="70"/>
      <c r="M112" s="70"/>
      <c r="N112" s="70"/>
      <c r="O112" s="70"/>
      <c r="P112" s="70"/>
      <c r="Q112" s="70"/>
      <c r="R112" s="70"/>
      <c r="S112" s="70"/>
      <c r="T112" s="70"/>
    </row>
    <row r="113" spans="1:20" ht="22.5" x14ac:dyDescent="0.2">
      <c r="A113" s="65"/>
      <c r="B113" s="65"/>
      <c r="C113" s="65"/>
      <c r="D113" s="66" t="s">
        <v>1108</v>
      </c>
      <c r="E113" s="90"/>
      <c r="F113" s="66"/>
      <c r="G113" s="66"/>
      <c r="H113" s="66"/>
      <c r="I113" s="68"/>
      <c r="J113" s="68"/>
      <c r="K113" s="68"/>
      <c r="L113" s="68"/>
      <c r="M113" s="68"/>
      <c r="N113" s="68"/>
      <c r="O113" s="68"/>
      <c r="P113" s="68"/>
      <c r="Q113" s="68"/>
      <c r="R113" s="68"/>
      <c r="S113" s="68"/>
      <c r="T113" s="68"/>
    </row>
    <row r="114" spans="1:20" ht="45" x14ac:dyDescent="0.2">
      <c r="A114" s="65"/>
      <c r="B114" s="65"/>
      <c r="C114" s="65"/>
      <c r="D114" s="65"/>
      <c r="E114" s="91" t="s">
        <v>1580</v>
      </c>
      <c r="F114" s="65"/>
      <c r="G114" s="65"/>
      <c r="H114" s="65"/>
      <c r="I114" s="70"/>
      <c r="J114" s="70"/>
      <c r="K114" s="70"/>
      <c r="L114" s="70"/>
      <c r="M114" s="70"/>
      <c r="N114" s="70"/>
      <c r="O114" s="70"/>
      <c r="P114" s="70"/>
      <c r="Q114" s="70"/>
      <c r="R114" s="70"/>
      <c r="S114" s="70"/>
      <c r="T114" s="70"/>
    </row>
    <row r="115" spans="1:20" x14ac:dyDescent="0.2">
      <c r="A115" s="65"/>
      <c r="B115" s="65"/>
      <c r="C115" s="65"/>
      <c r="D115" s="65"/>
      <c r="E115" s="91"/>
      <c r="F115" s="66" t="s">
        <v>1581</v>
      </c>
      <c r="G115" s="66"/>
      <c r="H115" s="66"/>
      <c r="I115" s="68"/>
      <c r="J115" s="68"/>
      <c r="K115" s="68"/>
      <c r="L115" s="68"/>
      <c r="M115" s="68"/>
      <c r="N115" s="68"/>
      <c r="O115" s="68"/>
      <c r="P115" s="68"/>
      <c r="Q115" s="68"/>
      <c r="R115" s="68"/>
      <c r="S115" s="68"/>
      <c r="T115" s="68"/>
    </row>
    <row r="116" spans="1:20" x14ac:dyDescent="0.2">
      <c r="A116" s="65"/>
      <c r="B116" s="65"/>
      <c r="C116" s="65"/>
      <c r="D116" s="65"/>
      <c r="E116" s="91"/>
      <c r="F116" s="65"/>
      <c r="G116" s="65" t="s">
        <v>377</v>
      </c>
      <c r="H116" s="65"/>
      <c r="I116" s="70"/>
      <c r="J116" s="70"/>
      <c r="K116" s="70"/>
      <c r="L116" s="70"/>
      <c r="M116" s="70"/>
      <c r="N116" s="70"/>
      <c r="O116" s="70"/>
      <c r="P116" s="70"/>
      <c r="Q116" s="70"/>
      <c r="R116" s="70"/>
      <c r="S116" s="70"/>
      <c r="T116" s="70"/>
    </row>
    <row r="117" spans="1:20" x14ac:dyDescent="0.2">
      <c r="A117" s="65"/>
      <c r="B117" s="65"/>
      <c r="C117" s="65"/>
      <c r="D117" s="65"/>
      <c r="E117" s="91"/>
      <c r="F117" s="65"/>
      <c r="G117" s="65"/>
      <c r="H117" s="65" t="s">
        <v>1582</v>
      </c>
      <c r="I117" s="70">
        <v>3</v>
      </c>
      <c r="J117" s="70">
        <v>3</v>
      </c>
      <c r="K117" s="70">
        <v>3</v>
      </c>
      <c r="L117" s="70">
        <v>2</v>
      </c>
      <c r="M117" s="70">
        <v>2</v>
      </c>
      <c r="N117" s="70">
        <v>2</v>
      </c>
      <c r="O117" s="70">
        <v>2</v>
      </c>
      <c r="P117" s="70">
        <v>2</v>
      </c>
      <c r="Q117" s="70">
        <v>2</v>
      </c>
      <c r="R117" s="70">
        <v>2</v>
      </c>
      <c r="S117" s="70">
        <v>2</v>
      </c>
      <c r="T117" s="70">
        <v>2</v>
      </c>
    </row>
    <row r="118" spans="1:20" ht="22.5" x14ac:dyDescent="0.2">
      <c r="A118" s="65"/>
      <c r="B118" s="65"/>
      <c r="C118" s="65" t="s">
        <v>1083</v>
      </c>
      <c r="D118" s="65"/>
      <c r="E118" s="91"/>
      <c r="F118" s="65"/>
      <c r="G118" s="65"/>
      <c r="H118" s="65"/>
      <c r="I118" s="70"/>
      <c r="J118" s="70"/>
      <c r="K118" s="70"/>
      <c r="L118" s="70"/>
      <c r="M118" s="70"/>
      <c r="N118" s="70"/>
      <c r="O118" s="70"/>
      <c r="P118" s="70"/>
      <c r="Q118" s="70"/>
      <c r="R118" s="70"/>
      <c r="S118" s="70"/>
      <c r="T118" s="70"/>
    </row>
    <row r="119" spans="1:20" ht="22.5" x14ac:dyDescent="0.2">
      <c r="A119" s="65"/>
      <c r="B119" s="65"/>
      <c r="C119" s="65"/>
      <c r="D119" s="66" t="s">
        <v>1083</v>
      </c>
      <c r="E119" s="90"/>
      <c r="F119" s="66"/>
      <c r="G119" s="66"/>
      <c r="H119" s="66"/>
      <c r="I119" s="68"/>
      <c r="J119" s="68"/>
      <c r="K119" s="68"/>
      <c r="L119" s="68"/>
      <c r="M119" s="68"/>
      <c r="N119" s="68"/>
      <c r="O119" s="68"/>
      <c r="P119" s="68"/>
      <c r="Q119" s="68"/>
      <c r="R119" s="68"/>
      <c r="S119" s="68"/>
      <c r="T119" s="68"/>
    </row>
    <row r="120" spans="1:20" ht="45" x14ac:dyDescent="0.2">
      <c r="A120" s="65"/>
      <c r="B120" s="65"/>
      <c r="C120" s="65"/>
      <c r="D120" s="65"/>
      <c r="E120" s="91" t="s">
        <v>1583</v>
      </c>
      <c r="F120" s="65"/>
      <c r="G120" s="65"/>
      <c r="H120" s="65"/>
      <c r="I120" s="70"/>
      <c r="J120" s="70"/>
      <c r="K120" s="70"/>
      <c r="L120" s="70"/>
      <c r="M120" s="70"/>
      <c r="N120" s="70"/>
      <c r="O120" s="70"/>
      <c r="P120" s="70"/>
      <c r="Q120" s="70"/>
      <c r="R120" s="70"/>
      <c r="S120" s="70"/>
      <c r="T120" s="70"/>
    </row>
    <row r="121" spans="1:20" ht="33.75" x14ac:dyDescent="0.2">
      <c r="A121" s="65"/>
      <c r="B121" s="65"/>
      <c r="C121" s="65"/>
      <c r="D121" s="65"/>
      <c r="E121" s="91"/>
      <c r="F121" s="66" t="s">
        <v>1584</v>
      </c>
      <c r="G121" s="66"/>
      <c r="H121" s="66"/>
      <c r="I121" s="68"/>
      <c r="J121" s="68"/>
      <c r="K121" s="68"/>
      <c r="L121" s="68"/>
      <c r="M121" s="68"/>
      <c r="N121" s="68"/>
      <c r="O121" s="68"/>
      <c r="P121" s="68"/>
      <c r="Q121" s="68"/>
      <c r="R121" s="68"/>
      <c r="S121" s="68"/>
      <c r="T121" s="68"/>
    </row>
    <row r="122" spans="1:20" ht="45" x14ac:dyDescent="0.2">
      <c r="A122" s="65"/>
      <c r="B122" s="65"/>
      <c r="C122" s="65"/>
      <c r="D122" s="65"/>
      <c r="E122" s="91"/>
      <c r="F122" s="65"/>
      <c r="G122" s="65" t="s">
        <v>1585</v>
      </c>
      <c r="H122" s="65"/>
      <c r="I122" s="70"/>
      <c r="J122" s="70"/>
      <c r="K122" s="70"/>
      <c r="L122" s="70"/>
      <c r="M122" s="70"/>
      <c r="N122" s="70"/>
      <c r="O122" s="70"/>
      <c r="P122" s="70"/>
      <c r="Q122" s="70"/>
      <c r="R122" s="70"/>
      <c r="S122" s="70"/>
      <c r="T122" s="70"/>
    </row>
    <row r="123" spans="1:20" x14ac:dyDescent="0.2">
      <c r="A123" s="65"/>
      <c r="B123" s="65"/>
      <c r="C123" s="65"/>
      <c r="D123" s="65"/>
      <c r="E123" s="91"/>
      <c r="F123" s="65"/>
      <c r="G123" s="65"/>
      <c r="H123" s="65" t="s">
        <v>1586</v>
      </c>
      <c r="I123" s="70"/>
      <c r="J123" s="70"/>
      <c r="K123" s="70">
        <v>0.04</v>
      </c>
      <c r="L123" s="70"/>
      <c r="M123" s="70"/>
      <c r="N123" s="70">
        <v>0.04</v>
      </c>
      <c r="O123" s="70"/>
      <c r="P123" s="70"/>
      <c r="Q123" s="70">
        <v>0.04</v>
      </c>
      <c r="R123" s="70"/>
      <c r="S123" s="70"/>
      <c r="T123" s="70">
        <v>0.04</v>
      </c>
    </row>
    <row r="124" spans="1:20" ht="33.75" x14ac:dyDescent="0.2">
      <c r="A124" s="65"/>
      <c r="B124" s="65"/>
      <c r="C124" s="65"/>
      <c r="D124" s="65"/>
      <c r="E124" s="91"/>
      <c r="F124" s="66" t="s">
        <v>1587</v>
      </c>
      <c r="G124" s="66"/>
      <c r="H124" s="66"/>
      <c r="I124" s="68"/>
      <c r="J124" s="68"/>
      <c r="K124" s="68"/>
      <c r="L124" s="68"/>
      <c r="M124" s="68"/>
      <c r="N124" s="68"/>
      <c r="O124" s="68"/>
      <c r="P124" s="68"/>
      <c r="Q124" s="68"/>
      <c r="R124" s="68"/>
      <c r="S124" s="68"/>
      <c r="T124" s="68"/>
    </row>
    <row r="125" spans="1:20" ht="33.75" x14ac:dyDescent="0.2">
      <c r="A125" s="65"/>
      <c r="B125" s="65"/>
      <c r="C125" s="65"/>
      <c r="D125" s="65"/>
      <c r="E125" s="91"/>
      <c r="F125" s="65"/>
      <c r="G125" s="65" t="s">
        <v>1251</v>
      </c>
      <c r="H125" s="65"/>
      <c r="I125" s="70"/>
      <c r="J125" s="70"/>
      <c r="K125" s="70"/>
      <c r="L125" s="70"/>
      <c r="M125" s="70"/>
      <c r="N125" s="70"/>
      <c r="O125" s="70"/>
      <c r="P125" s="70"/>
      <c r="Q125" s="70"/>
      <c r="R125" s="70"/>
      <c r="S125" s="70"/>
      <c r="T125" s="70"/>
    </row>
    <row r="126" spans="1:20" x14ac:dyDescent="0.2">
      <c r="A126" s="65"/>
      <c r="B126" s="65"/>
      <c r="C126" s="65"/>
      <c r="D126" s="65"/>
      <c r="E126" s="91"/>
      <c r="F126" s="65"/>
      <c r="G126" s="65"/>
      <c r="H126" s="65" t="s">
        <v>1588</v>
      </c>
      <c r="I126" s="70"/>
      <c r="J126" s="70">
        <v>0.3</v>
      </c>
      <c r="K126" s="70">
        <v>0.6</v>
      </c>
      <c r="L126" s="70">
        <v>0.9</v>
      </c>
      <c r="M126" s="70">
        <v>1</v>
      </c>
      <c r="N126" s="70"/>
      <c r="O126" s="70"/>
      <c r="P126" s="70"/>
      <c r="Q126" s="70"/>
      <c r="R126" s="70"/>
      <c r="S126" s="70"/>
      <c r="T126" s="70"/>
    </row>
    <row r="127" spans="1:20" ht="45" x14ac:dyDescent="0.2">
      <c r="A127" s="65"/>
      <c r="B127" s="65"/>
      <c r="C127" s="65"/>
      <c r="D127" s="65"/>
      <c r="E127" s="91" t="s">
        <v>1589</v>
      </c>
      <c r="F127" s="65"/>
      <c r="G127" s="65"/>
      <c r="H127" s="65"/>
      <c r="I127" s="70"/>
      <c r="J127" s="70"/>
      <c r="K127" s="70"/>
      <c r="L127" s="70"/>
      <c r="M127" s="70"/>
      <c r="N127" s="70"/>
      <c r="O127" s="70"/>
      <c r="P127" s="70"/>
      <c r="Q127" s="70"/>
      <c r="R127" s="70"/>
      <c r="S127" s="70"/>
      <c r="T127" s="70"/>
    </row>
    <row r="128" spans="1:20" ht="22.5" x14ac:dyDescent="0.2">
      <c r="A128" s="65"/>
      <c r="B128" s="65"/>
      <c r="C128" s="65"/>
      <c r="D128" s="65"/>
      <c r="E128" s="91"/>
      <c r="F128" s="66" t="s">
        <v>1590</v>
      </c>
      <c r="G128" s="66"/>
      <c r="H128" s="66"/>
      <c r="I128" s="68"/>
      <c r="J128" s="68"/>
      <c r="K128" s="68"/>
      <c r="L128" s="68"/>
      <c r="M128" s="68"/>
      <c r="N128" s="68"/>
      <c r="O128" s="68"/>
      <c r="P128" s="68"/>
      <c r="Q128" s="68"/>
      <c r="R128" s="68"/>
      <c r="S128" s="68"/>
      <c r="T128" s="68"/>
    </row>
    <row r="129" spans="1:20" ht="33.75" x14ac:dyDescent="0.2">
      <c r="A129" s="65"/>
      <c r="B129" s="65"/>
      <c r="C129" s="65"/>
      <c r="D129" s="65"/>
      <c r="E129" s="91"/>
      <c r="F129" s="65"/>
      <c r="G129" s="65" t="s">
        <v>1591</v>
      </c>
      <c r="H129" s="65"/>
      <c r="I129" s="70"/>
      <c r="J129" s="70"/>
      <c r="K129" s="70"/>
      <c r="L129" s="70"/>
      <c r="M129" s="70"/>
      <c r="N129" s="70"/>
      <c r="O129" s="70"/>
      <c r="P129" s="70"/>
      <c r="Q129" s="70"/>
      <c r="R129" s="70"/>
      <c r="S129" s="70"/>
      <c r="T129" s="70"/>
    </row>
    <row r="130" spans="1:20" ht="22.5" x14ac:dyDescent="0.2">
      <c r="A130" s="65"/>
      <c r="B130" s="65"/>
      <c r="C130" s="65"/>
      <c r="D130" s="65"/>
      <c r="E130" s="91"/>
      <c r="F130" s="65"/>
      <c r="G130" s="65"/>
      <c r="H130" s="65" t="s">
        <v>1493</v>
      </c>
      <c r="I130" s="70"/>
      <c r="J130" s="70"/>
      <c r="K130" s="70"/>
      <c r="L130" s="70"/>
      <c r="M130" s="70"/>
      <c r="N130" s="70"/>
      <c r="O130" s="70"/>
      <c r="P130" s="70"/>
      <c r="Q130" s="70"/>
      <c r="R130" s="70"/>
      <c r="S130" s="70"/>
      <c r="T130" s="70">
        <v>0.9</v>
      </c>
    </row>
    <row r="131" spans="1:20" x14ac:dyDescent="0.2">
      <c r="A131" s="65"/>
      <c r="B131" s="66" t="s">
        <v>1156</v>
      </c>
      <c r="C131" s="66"/>
      <c r="D131" s="66"/>
      <c r="E131" s="90"/>
      <c r="F131" s="66"/>
      <c r="G131" s="66"/>
      <c r="H131" s="66"/>
      <c r="I131" s="68"/>
      <c r="J131" s="68"/>
      <c r="K131" s="68"/>
      <c r="L131" s="68"/>
      <c r="M131" s="68"/>
      <c r="N131" s="68"/>
      <c r="O131" s="68"/>
      <c r="P131" s="68"/>
      <c r="Q131" s="68"/>
      <c r="R131" s="68"/>
      <c r="S131" s="68"/>
      <c r="T131" s="68"/>
    </row>
    <row r="132" spans="1:20" x14ac:dyDescent="0.2">
      <c r="A132" s="65"/>
      <c r="B132" s="65"/>
      <c r="C132" s="65" t="s">
        <v>1157</v>
      </c>
      <c r="D132" s="65"/>
      <c r="E132" s="91"/>
      <c r="F132" s="65"/>
      <c r="G132" s="65"/>
      <c r="H132" s="65"/>
      <c r="I132" s="70"/>
      <c r="J132" s="70"/>
      <c r="K132" s="70"/>
      <c r="L132" s="70"/>
      <c r="M132" s="70"/>
      <c r="N132" s="70"/>
      <c r="O132" s="70"/>
      <c r="P132" s="70"/>
      <c r="Q132" s="70"/>
      <c r="R132" s="70"/>
      <c r="S132" s="70"/>
      <c r="T132" s="70"/>
    </row>
    <row r="133" spans="1:20" x14ac:dyDescent="0.2">
      <c r="A133" s="65"/>
      <c r="B133" s="65"/>
      <c r="C133" s="65"/>
      <c r="D133" s="66" t="s">
        <v>1157</v>
      </c>
      <c r="E133" s="90"/>
      <c r="F133" s="66"/>
      <c r="G133" s="66"/>
      <c r="H133" s="66"/>
      <c r="I133" s="68"/>
      <c r="J133" s="68"/>
      <c r="K133" s="68"/>
      <c r="L133" s="68"/>
      <c r="M133" s="68"/>
      <c r="N133" s="68"/>
      <c r="O133" s="68"/>
      <c r="P133" s="68"/>
      <c r="Q133" s="68"/>
      <c r="R133" s="68"/>
      <c r="S133" s="68"/>
      <c r="T133" s="68"/>
    </row>
    <row r="134" spans="1:20" ht="45" x14ac:dyDescent="0.2">
      <c r="A134" s="65"/>
      <c r="B134" s="65"/>
      <c r="C134" s="65"/>
      <c r="D134" s="65"/>
      <c r="E134" s="91" t="s">
        <v>1592</v>
      </c>
      <c r="F134" s="65"/>
      <c r="G134" s="65"/>
      <c r="H134" s="65"/>
      <c r="I134" s="70"/>
      <c r="J134" s="70"/>
      <c r="K134" s="70"/>
      <c r="L134" s="70"/>
      <c r="M134" s="70"/>
      <c r="N134" s="70"/>
      <c r="O134" s="70"/>
      <c r="P134" s="70"/>
      <c r="Q134" s="70"/>
      <c r="R134" s="70"/>
      <c r="S134" s="70"/>
      <c r="T134" s="70"/>
    </row>
    <row r="135" spans="1:20" ht="33.75" x14ac:dyDescent="0.2">
      <c r="A135" s="65"/>
      <c r="B135" s="65"/>
      <c r="C135" s="65"/>
      <c r="D135" s="65"/>
      <c r="E135" s="91"/>
      <c r="F135" s="66" t="s">
        <v>1593</v>
      </c>
      <c r="G135" s="66"/>
      <c r="H135" s="66"/>
      <c r="I135" s="68"/>
      <c r="J135" s="68"/>
      <c r="K135" s="68"/>
      <c r="L135" s="68"/>
      <c r="M135" s="68"/>
      <c r="N135" s="68"/>
      <c r="O135" s="68"/>
      <c r="P135" s="68"/>
      <c r="Q135" s="68"/>
      <c r="R135" s="68"/>
      <c r="S135" s="68"/>
      <c r="T135" s="68"/>
    </row>
    <row r="136" spans="1:20" ht="33.75" x14ac:dyDescent="0.2">
      <c r="A136" s="65"/>
      <c r="B136" s="65"/>
      <c r="C136" s="65"/>
      <c r="D136" s="65"/>
      <c r="E136" s="91"/>
      <c r="F136" s="65"/>
      <c r="G136" s="65" t="s">
        <v>1594</v>
      </c>
      <c r="H136" s="65"/>
      <c r="I136" s="70"/>
      <c r="J136" s="70"/>
      <c r="K136" s="70"/>
      <c r="L136" s="70"/>
      <c r="M136" s="70"/>
      <c r="N136" s="70"/>
      <c r="O136" s="70"/>
      <c r="P136" s="70"/>
      <c r="Q136" s="70"/>
      <c r="R136" s="70"/>
      <c r="S136" s="70"/>
      <c r="T136" s="70"/>
    </row>
    <row r="137" spans="1:20" ht="90" x14ac:dyDescent="0.2">
      <c r="A137" s="65"/>
      <c r="B137" s="65"/>
      <c r="C137" s="65"/>
      <c r="D137" s="65"/>
      <c r="E137" s="91"/>
      <c r="F137" s="65"/>
      <c r="G137" s="65"/>
      <c r="H137" s="65" t="s">
        <v>1595</v>
      </c>
      <c r="I137" s="70">
        <v>0.97</v>
      </c>
      <c r="J137" s="70">
        <v>0.97499999999999998</v>
      </c>
      <c r="K137" s="70">
        <v>0.98</v>
      </c>
      <c r="L137" s="70">
        <v>0.98499999999999999</v>
      </c>
      <c r="M137" s="70">
        <v>0.99</v>
      </c>
      <c r="N137" s="70">
        <v>0.995</v>
      </c>
      <c r="O137" s="70">
        <v>1</v>
      </c>
      <c r="P137" s="70">
        <v>1</v>
      </c>
      <c r="Q137" s="70">
        <v>1</v>
      </c>
      <c r="R137" s="70">
        <v>1</v>
      </c>
      <c r="S137" s="70">
        <v>1</v>
      </c>
      <c r="T137" s="70">
        <v>1</v>
      </c>
    </row>
    <row r="138" spans="1:20" x14ac:dyDescent="0.2">
      <c r="A138" s="65"/>
      <c r="B138" s="65"/>
      <c r="C138" s="65" t="s">
        <v>1165</v>
      </c>
      <c r="D138" s="65"/>
      <c r="E138" s="91"/>
      <c r="F138" s="65"/>
      <c r="G138" s="65"/>
      <c r="H138" s="65"/>
      <c r="I138" s="70"/>
      <c r="J138" s="70"/>
      <c r="K138" s="70"/>
      <c r="L138" s="70"/>
      <c r="M138" s="70"/>
      <c r="N138" s="70"/>
      <c r="O138" s="70"/>
      <c r="P138" s="70"/>
      <c r="Q138" s="70"/>
      <c r="R138" s="70"/>
      <c r="S138" s="70"/>
      <c r="T138" s="70"/>
    </row>
    <row r="139" spans="1:20" x14ac:dyDescent="0.2">
      <c r="A139" s="65"/>
      <c r="B139" s="65"/>
      <c r="C139" s="65"/>
      <c r="D139" s="66" t="s">
        <v>1178</v>
      </c>
      <c r="E139" s="90"/>
      <c r="F139" s="66"/>
      <c r="G139" s="66"/>
      <c r="H139" s="66"/>
      <c r="I139" s="68"/>
      <c r="J139" s="68"/>
      <c r="K139" s="68"/>
      <c r="L139" s="68"/>
      <c r="M139" s="68"/>
      <c r="N139" s="68"/>
      <c r="O139" s="68"/>
      <c r="P139" s="68"/>
      <c r="Q139" s="68"/>
      <c r="R139" s="68"/>
      <c r="S139" s="68"/>
      <c r="T139" s="68"/>
    </row>
    <row r="140" spans="1:20" ht="45" x14ac:dyDescent="0.2">
      <c r="A140" s="65"/>
      <c r="B140" s="65"/>
      <c r="C140" s="65"/>
      <c r="D140" s="65"/>
      <c r="E140" s="91" t="s">
        <v>1596</v>
      </c>
      <c r="F140" s="65"/>
      <c r="G140" s="65"/>
      <c r="H140" s="65"/>
      <c r="I140" s="70"/>
      <c r="J140" s="70"/>
      <c r="K140" s="70"/>
      <c r="L140" s="70"/>
      <c r="M140" s="70"/>
      <c r="N140" s="70"/>
      <c r="O140" s="70"/>
      <c r="P140" s="70"/>
      <c r="Q140" s="70"/>
      <c r="R140" s="70"/>
      <c r="S140" s="70"/>
      <c r="T140" s="70"/>
    </row>
    <row r="141" spans="1:20" ht="33.75" x14ac:dyDescent="0.2">
      <c r="A141" s="65"/>
      <c r="B141" s="65"/>
      <c r="C141" s="65"/>
      <c r="D141" s="65"/>
      <c r="E141" s="91"/>
      <c r="F141" s="66" t="s">
        <v>1597</v>
      </c>
      <c r="G141" s="66"/>
      <c r="H141" s="66"/>
      <c r="I141" s="68"/>
      <c r="J141" s="68"/>
      <c r="K141" s="68"/>
      <c r="L141" s="68"/>
      <c r="M141" s="68"/>
      <c r="N141" s="68"/>
      <c r="O141" s="68"/>
      <c r="P141" s="68"/>
      <c r="Q141" s="68"/>
      <c r="R141" s="68"/>
      <c r="S141" s="68"/>
      <c r="T141" s="68"/>
    </row>
    <row r="142" spans="1:20" ht="45" x14ac:dyDescent="0.2">
      <c r="A142" s="65"/>
      <c r="B142" s="65"/>
      <c r="C142" s="65"/>
      <c r="D142" s="65"/>
      <c r="E142" s="91"/>
      <c r="F142" s="65"/>
      <c r="G142" s="65" t="s">
        <v>1598</v>
      </c>
      <c r="H142" s="65"/>
      <c r="I142" s="70"/>
      <c r="J142" s="70"/>
      <c r="K142" s="70"/>
      <c r="L142" s="70"/>
      <c r="M142" s="70"/>
      <c r="N142" s="70"/>
      <c r="O142" s="70"/>
      <c r="P142" s="70"/>
      <c r="Q142" s="70"/>
      <c r="R142" s="70"/>
      <c r="S142" s="70"/>
      <c r="T142" s="70"/>
    </row>
    <row r="143" spans="1:20" ht="22.5" x14ac:dyDescent="0.2">
      <c r="A143" s="65"/>
      <c r="B143" s="65"/>
      <c r="C143" s="65"/>
      <c r="D143" s="65"/>
      <c r="E143" s="91"/>
      <c r="F143" s="65"/>
      <c r="G143" s="65"/>
      <c r="H143" s="65" t="s">
        <v>1599</v>
      </c>
      <c r="I143" s="70">
        <v>7.0000000000000007E-2</v>
      </c>
      <c r="J143" s="70">
        <v>0.15</v>
      </c>
      <c r="K143" s="70">
        <v>0.23</v>
      </c>
      <c r="L143" s="70">
        <v>0.31</v>
      </c>
      <c r="M143" s="70">
        <v>0.38</v>
      </c>
      <c r="N143" s="70">
        <v>0.46</v>
      </c>
      <c r="O143" s="70">
        <v>0.54</v>
      </c>
      <c r="P143" s="70">
        <v>0.61</v>
      </c>
      <c r="Q143" s="70">
        <v>0.69</v>
      </c>
      <c r="R143" s="70">
        <v>0.77</v>
      </c>
      <c r="S143" s="70">
        <v>0.85</v>
      </c>
      <c r="T143" s="70">
        <v>0.92</v>
      </c>
    </row>
    <row r="144" spans="1:20" x14ac:dyDescent="0.2">
      <c r="A144" s="65"/>
      <c r="B144" s="65"/>
      <c r="C144" s="65"/>
      <c r="D144" s="66" t="s">
        <v>1166</v>
      </c>
      <c r="E144" s="90"/>
      <c r="F144" s="66"/>
      <c r="G144" s="66"/>
      <c r="H144" s="66"/>
      <c r="I144" s="68"/>
      <c r="J144" s="68"/>
      <c r="K144" s="68"/>
      <c r="L144" s="68"/>
      <c r="M144" s="68"/>
      <c r="N144" s="68"/>
      <c r="O144" s="68"/>
      <c r="P144" s="68"/>
      <c r="Q144" s="68"/>
      <c r="R144" s="68"/>
      <c r="S144" s="68"/>
      <c r="T144" s="68"/>
    </row>
    <row r="145" spans="1:20" ht="56.25" x14ac:dyDescent="0.2">
      <c r="A145" s="65"/>
      <c r="B145" s="65"/>
      <c r="C145" s="65"/>
      <c r="D145" s="65"/>
      <c r="E145" s="91" t="s">
        <v>1600</v>
      </c>
      <c r="F145" s="65"/>
      <c r="G145" s="65"/>
      <c r="H145" s="65"/>
      <c r="I145" s="70"/>
      <c r="J145" s="70"/>
      <c r="K145" s="70"/>
      <c r="L145" s="70"/>
      <c r="M145" s="70"/>
      <c r="N145" s="70"/>
      <c r="O145" s="70"/>
      <c r="P145" s="70"/>
      <c r="Q145" s="70"/>
      <c r="R145" s="70"/>
      <c r="S145" s="70"/>
      <c r="T145" s="70"/>
    </row>
    <row r="146" spans="1:20" ht="33.75" x14ac:dyDescent="0.2">
      <c r="A146" s="65"/>
      <c r="B146" s="65"/>
      <c r="C146" s="65"/>
      <c r="D146" s="65"/>
      <c r="E146" s="91"/>
      <c r="F146" s="66" t="s">
        <v>1601</v>
      </c>
      <c r="G146" s="66"/>
      <c r="H146" s="66"/>
      <c r="I146" s="68"/>
      <c r="J146" s="68"/>
      <c r="K146" s="68"/>
      <c r="L146" s="68"/>
      <c r="M146" s="68"/>
      <c r="N146" s="68"/>
      <c r="O146" s="68"/>
      <c r="P146" s="68"/>
      <c r="Q146" s="68"/>
      <c r="R146" s="68"/>
      <c r="S146" s="68"/>
      <c r="T146" s="68"/>
    </row>
    <row r="147" spans="1:20" ht="45" x14ac:dyDescent="0.2">
      <c r="A147" s="65"/>
      <c r="B147" s="65"/>
      <c r="C147" s="65"/>
      <c r="D147" s="65"/>
      <c r="E147" s="91"/>
      <c r="F147" s="65"/>
      <c r="G147" s="65" t="s">
        <v>1602</v>
      </c>
      <c r="H147" s="65"/>
      <c r="I147" s="70"/>
      <c r="J147" s="70"/>
      <c r="K147" s="70"/>
      <c r="L147" s="70"/>
      <c r="M147" s="70"/>
      <c r="N147" s="70"/>
      <c r="O147" s="70"/>
      <c r="P147" s="70"/>
      <c r="Q147" s="70"/>
      <c r="R147" s="70"/>
      <c r="S147" s="70"/>
      <c r="T147" s="70"/>
    </row>
    <row r="148" spans="1:20" ht="22.5" x14ac:dyDescent="0.2">
      <c r="A148" s="65"/>
      <c r="B148" s="65"/>
      <c r="C148" s="65"/>
      <c r="D148" s="65"/>
      <c r="E148" s="91"/>
      <c r="F148" s="65"/>
      <c r="G148" s="65"/>
      <c r="H148" s="65" t="s">
        <v>1603</v>
      </c>
      <c r="I148" s="70"/>
      <c r="J148" s="70"/>
      <c r="K148" s="70">
        <v>0.7</v>
      </c>
      <c r="L148" s="70"/>
      <c r="M148" s="70"/>
      <c r="N148" s="70">
        <v>0.7</v>
      </c>
      <c r="O148" s="70"/>
      <c r="P148" s="70"/>
      <c r="Q148" s="70">
        <v>0.75</v>
      </c>
      <c r="R148" s="70"/>
      <c r="S148" s="70"/>
      <c r="T148" s="70">
        <v>0.75</v>
      </c>
    </row>
    <row r="149" spans="1:20" x14ac:dyDescent="0.2">
      <c r="A149" s="65"/>
      <c r="B149" s="65"/>
      <c r="C149" s="65" t="s">
        <v>1161</v>
      </c>
      <c r="D149" s="65"/>
      <c r="E149" s="91"/>
      <c r="F149" s="65"/>
      <c r="G149" s="65"/>
      <c r="H149" s="65"/>
      <c r="I149" s="70"/>
      <c r="J149" s="70"/>
      <c r="K149" s="70"/>
      <c r="L149" s="70"/>
      <c r="M149" s="70"/>
      <c r="N149" s="70"/>
      <c r="O149" s="70"/>
      <c r="P149" s="70"/>
      <c r="Q149" s="70"/>
      <c r="R149" s="70"/>
      <c r="S149" s="70"/>
      <c r="T149" s="70"/>
    </row>
    <row r="150" spans="1:20" x14ac:dyDescent="0.2">
      <c r="A150" s="65"/>
      <c r="B150" s="65"/>
      <c r="C150" s="65"/>
      <c r="D150" s="66" t="s">
        <v>1161</v>
      </c>
      <c r="E150" s="90"/>
      <c r="F150" s="66"/>
      <c r="G150" s="66"/>
      <c r="H150" s="66"/>
      <c r="I150" s="68"/>
      <c r="J150" s="68"/>
      <c r="K150" s="68"/>
      <c r="L150" s="68"/>
      <c r="M150" s="68"/>
      <c r="N150" s="68"/>
      <c r="O150" s="68"/>
      <c r="P150" s="68"/>
      <c r="Q150" s="68"/>
      <c r="R150" s="68"/>
      <c r="S150" s="68"/>
      <c r="T150" s="68"/>
    </row>
    <row r="151" spans="1:20" ht="33.75" x14ac:dyDescent="0.2">
      <c r="A151" s="65"/>
      <c r="B151" s="65"/>
      <c r="C151" s="65"/>
      <c r="D151" s="65"/>
      <c r="E151" s="91" t="s">
        <v>1604</v>
      </c>
      <c r="F151" s="65"/>
      <c r="G151" s="65"/>
      <c r="H151" s="65"/>
      <c r="I151" s="70"/>
      <c r="J151" s="70"/>
      <c r="K151" s="70"/>
      <c r="L151" s="70"/>
      <c r="M151" s="70"/>
      <c r="N151" s="70"/>
      <c r="O151" s="70"/>
      <c r="P151" s="70"/>
      <c r="Q151" s="70"/>
      <c r="R151" s="70"/>
      <c r="S151" s="70"/>
      <c r="T151" s="70"/>
    </row>
    <row r="152" spans="1:20" ht="22.5" x14ac:dyDescent="0.2">
      <c r="A152" s="65"/>
      <c r="B152" s="65"/>
      <c r="C152" s="65"/>
      <c r="D152" s="65"/>
      <c r="E152" s="91"/>
      <c r="F152" s="66" t="s">
        <v>1502</v>
      </c>
      <c r="G152" s="66"/>
      <c r="H152" s="66"/>
      <c r="I152" s="68"/>
      <c r="J152" s="68"/>
      <c r="K152" s="68"/>
      <c r="L152" s="68"/>
      <c r="M152" s="68"/>
      <c r="N152" s="68"/>
      <c r="O152" s="68"/>
      <c r="P152" s="68"/>
      <c r="Q152" s="68"/>
      <c r="R152" s="68"/>
      <c r="S152" s="68"/>
      <c r="T152" s="68"/>
    </row>
    <row r="153" spans="1:20" ht="22.5" x14ac:dyDescent="0.2">
      <c r="A153" s="65"/>
      <c r="B153" s="65"/>
      <c r="C153" s="65"/>
      <c r="D153" s="65"/>
      <c r="E153" s="91"/>
      <c r="F153" s="65"/>
      <c r="G153" s="65" t="s">
        <v>1503</v>
      </c>
      <c r="H153" s="65"/>
      <c r="I153" s="70"/>
      <c r="J153" s="70"/>
      <c r="K153" s="70"/>
      <c r="L153" s="70"/>
      <c r="M153" s="70"/>
      <c r="N153" s="70"/>
      <c r="O153" s="70"/>
      <c r="P153" s="70"/>
      <c r="Q153" s="70"/>
      <c r="R153" s="70"/>
      <c r="S153" s="70"/>
      <c r="T153" s="70"/>
    </row>
    <row r="154" spans="1:20" ht="22.5" x14ac:dyDescent="0.2">
      <c r="A154" s="65"/>
      <c r="B154" s="65"/>
      <c r="C154" s="65"/>
      <c r="D154" s="65"/>
      <c r="E154" s="91"/>
      <c r="F154" s="65"/>
      <c r="G154" s="65"/>
      <c r="H154" s="65" t="s">
        <v>1605</v>
      </c>
      <c r="I154" s="70"/>
      <c r="J154" s="70">
        <v>7.0000000000000007E-2</v>
      </c>
      <c r="K154" s="70">
        <v>0.13</v>
      </c>
      <c r="L154" s="70">
        <v>0.19</v>
      </c>
      <c r="M154" s="70">
        <v>0.27</v>
      </c>
      <c r="N154" s="70">
        <v>0.34</v>
      </c>
      <c r="O154" s="70">
        <v>0.42</v>
      </c>
      <c r="P154" s="70">
        <v>0.49</v>
      </c>
      <c r="Q154" s="70">
        <v>0.62</v>
      </c>
      <c r="R154" s="70">
        <v>0.68</v>
      </c>
      <c r="S154" s="70">
        <v>0.73</v>
      </c>
      <c r="T154" s="70">
        <v>0.79</v>
      </c>
    </row>
    <row r="155" spans="1:20" x14ac:dyDescent="0.2">
      <c r="A155" s="62" t="s">
        <v>903</v>
      </c>
      <c r="B155" s="62"/>
      <c r="C155" s="62"/>
      <c r="D155" s="62"/>
      <c r="E155" s="89"/>
      <c r="F155" s="62"/>
      <c r="G155" s="62"/>
      <c r="H155" s="62"/>
      <c r="I155" s="64"/>
      <c r="J155" s="64"/>
      <c r="K155" s="64"/>
      <c r="L155" s="64"/>
      <c r="M155" s="64"/>
      <c r="N155" s="64"/>
      <c r="O155" s="64"/>
      <c r="P155" s="64"/>
      <c r="Q155" s="64"/>
      <c r="R155" s="64"/>
      <c r="S155" s="64"/>
      <c r="T155" s="64"/>
    </row>
    <row r="156" spans="1:20" x14ac:dyDescent="0.2">
      <c r="A156" s="65"/>
      <c r="B156" s="66" t="s">
        <v>1433</v>
      </c>
      <c r="C156" s="66"/>
      <c r="D156" s="66"/>
      <c r="E156" s="90"/>
      <c r="F156" s="66"/>
      <c r="G156" s="66"/>
      <c r="H156" s="66"/>
      <c r="I156" s="68"/>
      <c r="J156" s="68"/>
      <c r="K156" s="68"/>
      <c r="L156" s="68"/>
      <c r="M156" s="68"/>
      <c r="N156" s="68"/>
      <c r="O156" s="68"/>
      <c r="P156" s="68"/>
      <c r="Q156" s="68"/>
      <c r="R156" s="68"/>
      <c r="S156" s="68"/>
      <c r="T156" s="68"/>
    </row>
    <row r="157" spans="1:20" x14ac:dyDescent="0.2">
      <c r="A157" s="65"/>
      <c r="B157" s="65"/>
      <c r="C157" s="65" t="s">
        <v>1434</v>
      </c>
      <c r="D157" s="65"/>
      <c r="E157" s="91"/>
      <c r="F157" s="65"/>
      <c r="G157" s="65"/>
      <c r="H157" s="65"/>
      <c r="I157" s="70"/>
      <c r="J157" s="70"/>
      <c r="K157" s="70"/>
      <c r="L157" s="70"/>
      <c r="M157" s="70"/>
      <c r="N157" s="70"/>
      <c r="O157" s="70"/>
      <c r="P157" s="70"/>
      <c r="Q157" s="70"/>
      <c r="R157" s="70"/>
      <c r="S157" s="70"/>
      <c r="T157" s="70"/>
    </row>
    <row r="158" spans="1:20" x14ac:dyDescent="0.2">
      <c r="A158" s="65"/>
      <c r="B158" s="65"/>
      <c r="C158" s="65"/>
      <c r="D158" s="66" t="s">
        <v>1434</v>
      </c>
      <c r="E158" s="90"/>
      <c r="F158" s="66"/>
      <c r="G158" s="66"/>
      <c r="H158" s="66"/>
      <c r="I158" s="68"/>
      <c r="J158" s="68"/>
      <c r="K158" s="68"/>
      <c r="L158" s="68"/>
      <c r="M158" s="68"/>
      <c r="N158" s="68"/>
      <c r="O158" s="68"/>
      <c r="P158" s="68"/>
      <c r="Q158" s="68"/>
      <c r="R158" s="68"/>
      <c r="S158" s="68"/>
      <c r="T158" s="68"/>
    </row>
    <row r="159" spans="1:20" ht="33.75" x14ac:dyDescent="0.2">
      <c r="A159" s="65"/>
      <c r="B159" s="65"/>
      <c r="C159" s="65"/>
      <c r="D159" s="65"/>
      <c r="E159" s="91" t="s">
        <v>1606</v>
      </c>
      <c r="F159" s="65"/>
      <c r="G159" s="65"/>
      <c r="H159" s="65"/>
      <c r="I159" s="70"/>
      <c r="J159" s="70"/>
      <c r="K159" s="70"/>
      <c r="L159" s="70"/>
      <c r="M159" s="70"/>
      <c r="N159" s="70"/>
      <c r="O159" s="70"/>
      <c r="P159" s="70"/>
      <c r="Q159" s="70"/>
      <c r="R159" s="70"/>
      <c r="S159" s="70"/>
      <c r="T159" s="70"/>
    </row>
    <row r="160" spans="1:20" ht="45" x14ac:dyDescent="0.2">
      <c r="A160" s="65"/>
      <c r="B160" s="65"/>
      <c r="C160" s="65"/>
      <c r="D160" s="65"/>
      <c r="E160" s="91"/>
      <c r="F160" s="66" t="s">
        <v>1607</v>
      </c>
      <c r="G160" s="66"/>
      <c r="H160" s="66"/>
      <c r="I160" s="68"/>
      <c r="J160" s="68"/>
      <c r="K160" s="68"/>
      <c r="L160" s="68"/>
      <c r="M160" s="68"/>
      <c r="N160" s="68"/>
      <c r="O160" s="68"/>
      <c r="P160" s="68"/>
      <c r="Q160" s="68"/>
      <c r="R160" s="68"/>
      <c r="S160" s="68"/>
      <c r="T160" s="68"/>
    </row>
    <row r="161" spans="1:20" ht="112.5" x14ac:dyDescent="0.2">
      <c r="A161" s="65"/>
      <c r="B161" s="65"/>
      <c r="C161" s="65"/>
      <c r="D161" s="65"/>
      <c r="E161" s="91"/>
      <c r="F161" s="65"/>
      <c r="G161" s="65" t="s">
        <v>1608</v>
      </c>
      <c r="H161" s="65"/>
      <c r="I161" s="70"/>
      <c r="J161" s="70"/>
      <c r="K161" s="70"/>
      <c r="L161" s="70"/>
      <c r="M161" s="70"/>
      <c r="N161" s="70"/>
      <c r="O161" s="70"/>
      <c r="P161" s="70"/>
      <c r="Q161" s="70"/>
      <c r="R161" s="70"/>
      <c r="S161" s="70"/>
      <c r="T161" s="70"/>
    </row>
    <row r="162" spans="1:20" ht="45" x14ac:dyDescent="0.2">
      <c r="A162" s="65"/>
      <c r="B162" s="65"/>
      <c r="C162" s="65"/>
      <c r="D162" s="65"/>
      <c r="E162" s="91"/>
      <c r="F162" s="65"/>
      <c r="G162" s="65"/>
      <c r="H162" s="65" t="s">
        <v>1609</v>
      </c>
      <c r="I162" s="70"/>
      <c r="J162" s="70">
        <v>1</v>
      </c>
      <c r="K162" s="70"/>
      <c r="L162" s="70">
        <v>1</v>
      </c>
      <c r="M162" s="70"/>
      <c r="N162" s="70">
        <v>1</v>
      </c>
      <c r="O162" s="70"/>
      <c r="P162" s="70">
        <v>1</v>
      </c>
      <c r="Q162" s="70"/>
      <c r="R162" s="70">
        <v>1</v>
      </c>
      <c r="S162" s="70"/>
      <c r="T162" s="70">
        <v>1</v>
      </c>
    </row>
    <row r="163" spans="1:20" ht="22.5" x14ac:dyDescent="0.2">
      <c r="A163" s="65"/>
      <c r="B163" s="65"/>
      <c r="C163" s="65" t="s">
        <v>1446</v>
      </c>
      <c r="D163" s="65"/>
      <c r="E163" s="91"/>
      <c r="F163" s="65"/>
      <c r="G163" s="65"/>
      <c r="H163" s="65"/>
      <c r="I163" s="70"/>
      <c r="J163" s="70"/>
      <c r="K163" s="70"/>
      <c r="L163" s="70"/>
      <c r="M163" s="70"/>
      <c r="N163" s="70"/>
      <c r="O163" s="70"/>
      <c r="P163" s="70"/>
      <c r="Q163" s="70"/>
      <c r="R163" s="70"/>
      <c r="S163" s="70"/>
      <c r="T163" s="70"/>
    </row>
    <row r="164" spans="1:20" x14ac:dyDescent="0.2">
      <c r="A164" s="65"/>
      <c r="B164" s="65"/>
      <c r="C164" s="65"/>
      <c r="D164" s="66" t="s">
        <v>1447</v>
      </c>
      <c r="E164" s="90"/>
      <c r="F164" s="66"/>
      <c r="G164" s="66"/>
      <c r="H164" s="66"/>
      <c r="I164" s="68"/>
      <c r="J164" s="68"/>
      <c r="K164" s="68"/>
      <c r="L164" s="68"/>
      <c r="M164" s="68"/>
      <c r="N164" s="68"/>
      <c r="O164" s="68"/>
      <c r="P164" s="68"/>
      <c r="Q164" s="68"/>
      <c r="R164" s="68"/>
      <c r="S164" s="68"/>
      <c r="T164" s="68"/>
    </row>
    <row r="165" spans="1:20" ht="45" x14ac:dyDescent="0.2">
      <c r="A165" s="65"/>
      <c r="B165" s="65"/>
      <c r="C165" s="65"/>
      <c r="D165" s="65"/>
      <c r="E165" s="91" t="s">
        <v>1610</v>
      </c>
      <c r="F165" s="65"/>
      <c r="G165" s="65"/>
      <c r="H165" s="65"/>
      <c r="I165" s="70"/>
      <c r="J165" s="70"/>
      <c r="K165" s="70"/>
      <c r="L165" s="70"/>
      <c r="M165" s="70"/>
      <c r="N165" s="70"/>
      <c r="O165" s="70"/>
      <c r="P165" s="70"/>
      <c r="Q165" s="70"/>
      <c r="R165" s="70"/>
      <c r="S165" s="70"/>
      <c r="T165" s="70"/>
    </row>
    <row r="166" spans="1:20" ht="22.5" x14ac:dyDescent="0.2">
      <c r="A166" s="65"/>
      <c r="B166" s="65"/>
      <c r="C166" s="65"/>
      <c r="D166" s="65"/>
      <c r="E166" s="91"/>
      <c r="F166" s="66" t="s">
        <v>1611</v>
      </c>
      <c r="G166" s="66"/>
      <c r="H166" s="66"/>
      <c r="I166" s="68"/>
      <c r="J166" s="68"/>
      <c r="K166" s="68"/>
      <c r="L166" s="68"/>
      <c r="M166" s="68"/>
      <c r="N166" s="68"/>
      <c r="O166" s="68"/>
      <c r="P166" s="68"/>
      <c r="Q166" s="68"/>
      <c r="R166" s="68"/>
      <c r="S166" s="68"/>
      <c r="T166" s="68"/>
    </row>
    <row r="167" spans="1:20" ht="33.75" x14ac:dyDescent="0.2">
      <c r="A167" s="65"/>
      <c r="B167" s="65"/>
      <c r="C167" s="65"/>
      <c r="D167" s="65"/>
      <c r="E167" s="91"/>
      <c r="F167" s="65"/>
      <c r="G167" s="65" t="s">
        <v>1612</v>
      </c>
      <c r="H167" s="65"/>
      <c r="I167" s="70"/>
      <c r="J167" s="70"/>
      <c r="K167" s="70"/>
      <c r="L167" s="70"/>
      <c r="M167" s="70"/>
      <c r="N167" s="70"/>
      <c r="O167" s="70"/>
      <c r="P167" s="70"/>
      <c r="Q167" s="70"/>
      <c r="R167" s="70"/>
      <c r="S167" s="70"/>
      <c r="T167" s="70"/>
    </row>
    <row r="168" spans="1:20" x14ac:dyDescent="0.2">
      <c r="A168" s="65"/>
      <c r="B168" s="65"/>
      <c r="C168" s="65"/>
      <c r="D168" s="65"/>
      <c r="E168" s="91"/>
      <c r="F168" s="65"/>
      <c r="G168" s="65"/>
      <c r="H168" s="65" t="s">
        <v>1613</v>
      </c>
      <c r="I168" s="70"/>
      <c r="J168" s="70"/>
      <c r="K168" s="70"/>
      <c r="L168" s="70">
        <v>0.9</v>
      </c>
      <c r="M168" s="70"/>
      <c r="N168" s="70"/>
      <c r="O168" s="70"/>
      <c r="P168" s="70">
        <v>0.9</v>
      </c>
      <c r="Q168" s="70"/>
      <c r="R168" s="70"/>
      <c r="S168" s="70"/>
      <c r="T168" s="70">
        <v>0.9</v>
      </c>
    </row>
  </sheetData>
  <mergeCells count="1">
    <mergeCell ref="A1:T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pageSetUpPr fitToPage="1"/>
  </sheetPr>
  <dimension ref="A1:BU38"/>
  <sheetViews>
    <sheetView topLeftCell="G28" zoomScale="70" zoomScaleNormal="70" workbookViewId="0">
      <selection activeCell="H30" sqref="H30:H32"/>
    </sheetView>
  </sheetViews>
  <sheetFormatPr baseColWidth="10" defaultColWidth="15.5703125" defaultRowHeight="17.25" x14ac:dyDescent="0.3"/>
  <cols>
    <col min="1" max="1" width="22.5703125" style="155" customWidth="1"/>
    <col min="2" max="2" width="23.5703125" style="155" customWidth="1"/>
    <col min="3" max="3" width="22.85546875" style="155" customWidth="1"/>
    <col min="4" max="4" width="43.7109375" style="156" bestFit="1" customWidth="1"/>
    <col min="5" max="5" width="51" style="156" customWidth="1"/>
    <col min="6" max="6" width="33.7109375" style="156" customWidth="1"/>
    <col min="7" max="7" width="16.85546875" style="156" customWidth="1"/>
    <col min="8" max="8" width="70.28515625" style="156" bestFit="1" customWidth="1"/>
    <col min="9" max="9" width="38.5703125" style="156" customWidth="1"/>
    <col min="10" max="10" width="17.28515625" style="162" customWidth="1"/>
    <col min="11" max="11" width="62.28515625" style="156" customWidth="1"/>
    <col min="12" max="12" width="32" style="156" customWidth="1"/>
    <col min="13" max="13" width="22.28515625" style="156" customWidth="1"/>
    <col min="14" max="14" width="73.42578125" style="163" customWidth="1"/>
    <col min="15" max="15" width="20.7109375" style="156" customWidth="1"/>
    <col min="16" max="16" width="52.7109375" style="156" bestFit="1" customWidth="1"/>
    <col min="17" max="17" width="27.85546875" style="156" bestFit="1" customWidth="1"/>
    <col min="18" max="18" width="38.5703125" style="156" bestFit="1" customWidth="1"/>
    <col min="19" max="19" width="20.140625" style="156" customWidth="1"/>
    <col min="20" max="20" width="19.42578125" style="156" customWidth="1"/>
    <col min="21" max="21" width="31.42578125" style="156" customWidth="1"/>
    <col min="22" max="23" width="30.28515625" style="156" customWidth="1"/>
    <col min="24" max="24" width="15.5703125" style="156" customWidth="1"/>
    <col min="25" max="25" width="15.28515625" style="156" customWidth="1"/>
    <col min="26" max="28" width="20.140625" style="156" customWidth="1"/>
    <col min="29" max="73" width="20.140625" style="155" customWidth="1"/>
    <col min="74" max="16384" width="15.5703125" style="155"/>
  </cols>
  <sheetData>
    <row r="1" spans="1:73" ht="18" hidden="1" thickBot="1" x14ac:dyDescent="0.35">
      <c r="D1" s="157"/>
      <c r="E1" s="157"/>
      <c r="F1" s="157"/>
      <c r="G1" s="157"/>
      <c r="H1" s="157"/>
      <c r="I1" s="157"/>
      <c r="J1" s="158"/>
      <c r="K1" s="157"/>
      <c r="L1" s="157"/>
      <c r="M1" s="157"/>
      <c r="N1" s="159"/>
      <c r="O1" s="157"/>
      <c r="P1" s="157"/>
      <c r="Q1" s="157"/>
      <c r="R1" s="157"/>
      <c r="S1" s="157"/>
      <c r="U1" s="157"/>
      <c r="V1" s="157"/>
      <c r="W1" s="157"/>
      <c r="X1" s="157"/>
      <c r="Y1" s="157"/>
      <c r="Z1" s="157"/>
      <c r="AA1" s="157"/>
      <c r="AB1" s="157"/>
      <c r="AC1" s="157"/>
      <c r="AD1" s="157"/>
      <c r="AE1" s="157"/>
      <c r="AF1" s="157"/>
      <c r="AG1" s="157"/>
      <c r="AH1" s="157"/>
      <c r="AI1" s="157"/>
      <c r="AJ1" s="157"/>
      <c r="AK1" s="157"/>
      <c r="AL1" s="157"/>
      <c r="AM1" s="157"/>
      <c r="AN1" s="157"/>
      <c r="AO1" s="157"/>
      <c r="AP1" s="157"/>
      <c r="AQ1" s="157"/>
      <c r="AR1" s="157"/>
      <c r="AS1" s="157"/>
      <c r="AT1" s="157"/>
      <c r="AU1" s="157"/>
      <c r="AV1" s="157"/>
      <c r="AW1" s="157"/>
    </row>
    <row r="2" spans="1:73" ht="18" hidden="1" thickBot="1" x14ac:dyDescent="0.35">
      <c r="D2" s="157"/>
      <c r="E2" s="157"/>
      <c r="F2" s="157"/>
      <c r="G2" s="157"/>
      <c r="H2" s="157"/>
      <c r="I2" s="157"/>
      <c r="J2" s="158"/>
      <c r="K2" s="157"/>
      <c r="L2" s="157"/>
      <c r="M2" s="157"/>
      <c r="N2" s="159"/>
      <c r="O2" s="157"/>
      <c r="P2" s="157"/>
      <c r="Q2" s="157"/>
      <c r="R2" s="157"/>
      <c r="S2" s="157"/>
      <c r="U2" s="157"/>
      <c r="V2" s="157"/>
      <c r="W2" s="157"/>
      <c r="X2" s="157"/>
      <c r="Y2" s="157"/>
      <c r="Z2" s="157"/>
      <c r="AA2" s="157"/>
      <c r="AB2" s="157"/>
      <c r="AC2" s="157"/>
      <c r="AD2" s="157"/>
      <c r="AE2" s="157"/>
      <c r="AF2" s="157"/>
      <c r="AG2" s="157"/>
      <c r="AH2" s="157"/>
      <c r="AI2" s="157"/>
      <c r="AJ2" s="157"/>
      <c r="AK2" s="157"/>
      <c r="AL2" s="157"/>
      <c r="AM2" s="157"/>
      <c r="AN2" s="157"/>
      <c r="AO2" s="157"/>
      <c r="AP2" s="157"/>
      <c r="AQ2" s="157"/>
      <c r="AR2" s="157"/>
      <c r="AS2" s="157"/>
      <c r="AT2" s="157"/>
      <c r="AU2" s="157"/>
      <c r="AV2" s="157"/>
      <c r="AW2" s="157"/>
    </row>
    <row r="3" spans="1:73" ht="51" hidden="1" customHeight="1" x14ac:dyDescent="0.3">
      <c r="D3" s="157"/>
      <c r="E3" s="157"/>
      <c r="F3" s="157"/>
      <c r="G3" s="526" t="s">
        <v>495</v>
      </c>
      <c r="H3" s="526"/>
      <c r="I3" s="526"/>
      <c r="J3" s="526"/>
      <c r="K3" s="526"/>
      <c r="L3" s="526"/>
      <c r="M3" s="526"/>
      <c r="N3" s="526"/>
      <c r="O3" s="526"/>
      <c r="P3" s="526"/>
      <c r="Q3" s="526"/>
      <c r="R3" s="526"/>
      <c r="S3" s="526"/>
      <c r="X3" s="160"/>
      <c r="Y3" s="160"/>
      <c r="Z3" s="161"/>
      <c r="AA3" s="161"/>
      <c r="AB3" s="161"/>
      <c r="AC3" s="161"/>
      <c r="AD3" s="161"/>
      <c r="AE3" s="161"/>
      <c r="AF3" s="161"/>
      <c r="AG3" s="161"/>
      <c r="AH3" s="161"/>
      <c r="AI3" s="161"/>
      <c r="AJ3" s="161"/>
      <c r="AK3" s="161"/>
      <c r="AL3" s="161"/>
      <c r="AM3" s="161"/>
      <c r="AN3" s="161"/>
      <c r="AO3" s="161"/>
      <c r="AP3" s="161"/>
      <c r="AQ3" s="161"/>
      <c r="AR3" s="161"/>
      <c r="AS3" s="161"/>
      <c r="AT3" s="161"/>
      <c r="AU3" s="161"/>
      <c r="AV3" s="161"/>
      <c r="AW3" s="161"/>
      <c r="AX3" s="161"/>
      <c r="AY3" s="161"/>
      <c r="AZ3" s="161"/>
      <c r="BA3" s="161"/>
      <c r="BB3" s="161"/>
      <c r="BC3" s="161"/>
      <c r="BD3" s="161"/>
      <c r="BE3" s="161"/>
      <c r="BF3" s="161"/>
      <c r="BG3" s="161"/>
      <c r="BH3" s="161"/>
      <c r="BI3" s="161"/>
      <c r="BJ3" s="161"/>
      <c r="BK3" s="161"/>
      <c r="BL3" s="161"/>
      <c r="BM3" s="161"/>
      <c r="BN3" s="161"/>
      <c r="BO3" s="161"/>
      <c r="BP3" s="161"/>
      <c r="BQ3" s="161"/>
      <c r="BR3" s="161"/>
      <c r="BS3" s="161"/>
      <c r="BT3" s="161"/>
      <c r="BU3" s="161"/>
    </row>
    <row r="4" spans="1:73" ht="18" hidden="1" thickBot="1" x14ac:dyDescent="0.35">
      <c r="D4" s="157"/>
      <c r="E4" s="157"/>
      <c r="F4" s="157"/>
      <c r="G4" s="157"/>
      <c r="H4" s="157"/>
      <c r="I4" s="157"/>
      <c r="J4" s="158"/>
      <c r="K4" s="157"/>
      <c r="L4" s="157"/>
      <c r="M4" s="157"/>
      <c r="N4" s="159"/>
      <c r="O4" s="157"/>
      <c r="P4" s="157"/>
      <c r="Q4" s="157"/>
      <c r="R4" s="157"/>
      <c r="S4" s="157"/>
      <c r="U4" s="157"/>
      <c r="V4" s="157"/>
      <c r="W4" s="157"/>
      <c r="X4" s="157"/>
      <c r="Y4" s="157"/>
      <c r="Z4" s="157"/>
      <c r="AA4" s="157"/>
      <c r="AB4" s="157"/>
      <c r="AC4" s="157"/>
      <c r="AD4" s="157"/>
      <c r="AE4" s="157"/>
      <c r="AF4" s="157"/>
      <c r="AG4" s="157"/>
      <c r="AH4" s="157"/>
      <c r="AI4" s="157"/>
      <c r="AJ4" s="157"/>
      <c r="AK4" s="157"/>
      <c r="AL4" s="157"/>
      <c r="AM4" s="157"/>
      <c r="AN4" s="157"/>
      <c r="AO4" s="157"/>
      <c r="AP4" s="157"/>
      <c r="AQ4" s="157"/>
      <c r="AR4" s="157"/>
      <c r="AS4" s="157"/>
      <c r="AT4" s="157"/>
      <c r="AU4" s="157"/>
      <c r="AV4" s="157"/>
      <c r="AW4" s="157"/>
    </row>
    <row r="5" spans="1:73" ht="18" hidden="1" thickBot="1" x14ac:dyDescent="0.35">
      <c r="D5" s="157"/>
      <c r="E5" s="157"/>
      <c r="F5" s="157"/>
      <c r="G5" s="157"/>
      <c r="H5" s="157"/>
      <c r="I5" s="157"/>
      <c r="J5" s="158"/>
      <c r="K5" s="157"/>
      <c r="L5" s="157"/>
      <c r="M5" s="157"/>
      <c r="N5" s="159"/>
      <c r="O5" s="157"/>
      <c r="P5" s="157"/>
      <c r="Q5" s="157"/>
      <c r="R5" s="157"/>
      <c r="S5" s="157"/>
      <c r="U5" s="157"/>
      <c r="V5" s="157"/>
      <c r="W5" s="157"/>
      <c r="X5" s="157"/>
      <c r="Y5" s="157"/>
      <c r="Z5" s="157"/>
      <c r="AA5" s="157"/>
      <c r="AB5" s="157"/>
      <c r="AC5" s="157"/>
      <c r="AD5" s="157"/>
      <c r="AE5" s="157"/>
      <c r="AF5" s="157"/>
      <c r="AG5" s="157"/>
      <c r="AH5" s="157"/>
      <c r="AI5" s="157"/>
      <c r="AJ5" s="157"/>
      <c r="AK5" s="157"/>
      <c r="AL5" s="157"/>
      <c r="AM5" s="157"/>
      <c r="AN5" s="157"/>
      <c r="AO5" s="157"/>
      <c r="AP5" s="157"/>
      <c r="AQ5" s="157"/>
      <c r="AR5" s="157"/>
      <c r="AS5" s="157"/>
      <c r="AT5" s="157"/>
      <c r="AU5" s="157"/>
      <c r="AV5" s="157"/>
      <c r="AW5" s="157"/>
    </row>
    <row r="6" spans="1:73" ht="18" hidden="1" thickBot="1" x14ac:dyDescent="0.35">
      <c r="D6" s="157"/>
      <c r="E6" s="157"/>
      <c r="F6" s="157"/>
      <c r="G6" s="157"/>
      <c r="H6" s="157"/>
      <c r="I6" s="157"/>
      <c r="J6" s="158"/>
      <c r="K6" s="157"/>
      <c r="L6" s="157"/>
      <c r="M6" s="157"/>
      <c r="N6" s="159"/>
      <c r="O6" s="157"/>
      <c r="P6" s="157"/>
      <c r="Q6" s="157"/>
      <c r="R6" s="157"/>
      <c r="S6" s="157"/>
      <c r="U6" s="157"/>
      <c r="V6" s="157"/>
      <c r="W6" s="157"/>
      <c r="X6" s="157"/>
      <c r="Y6" s="157"/>
      <c r="Z6" s="157"/>
      <c r="AA6" s="157"/>
      <c r="AB6" s="157"/>
      <c r="AC6" s="157"/>
      <c r="AD6" s="157"/>
      <c r="AE6" s="157"/>
      <c r="AF6" s="157"/>
      <c r="AG6" s="157"/>
      <c r="AH6" s="157"/>
      <c r="AI6" s="157"/>
      <c r="AJ6" s="157"/>
      <c r="AK6" s="157"/>
      <c r="AL6" s="157"/>
      <c r="AM6" s="157"/>
      <c r="AN6" s="157"/>
      <c r="AO6" s="157"/>
      <c r="AP6" s="157"/>
      <c r="AQ6" s="157"/>
      <c r="AR6" s="157"/>
      <c r="AS6" s="157"/>
      <c r="AT6" s="157"/>
      <c r="AU6" s="157"/>
      <c r="AV6" s="157"/>
      <c r="AW6" s="157"/>
    </row>
    <row r="7" spans="1:73" ht="18" hidden="1" thickBot="1" x14ac:dyDescent="0.35">
      <c r="D7" s="157"/>
      <c r="E7" s="157"/>
      <c r="F7" s="157"/>
      <c r="G7" s="157"/>
      <c r="H7" s="157"/>
      <c r="I7" s="157"/>
      <c r="J7" s="158"/>
      <c r="K7" s="157"/>
      <c r="L7" s="157"/>
      <c r="M7" s="157"/>
      <c r="N7" s="159"/>
      <c r="O7" s="157"/>
      <c r="P7" s="157"/>
      <c r="Q7" s="157"/>
      <c r="R7" s="157"/>
      <c r="S7" s="157"/>
      <c r="U7" s="157"/>
      <c r="V7" s="157"/>
      <c r="W7" s="157"/>
      <c r="X7" s="157"/>
      <c r="Y7" s="157"/>
      <c r="Z7" s="157"/>
      <c r="AA7" s="157"/>
      <c r="AB7" s="157"/>
      <c r="AC7" s="157"/>
      <c r="AD7" s="157"/>
      <c r="AE7" s="157"/>
      <c r="AF7" s="157"/>
      <c r="AG7" s="157"/>
      <c r="AH7" s="157"/>
      <c r="AI7" s="157"/>
      <c r="AJ7" s="157"/>
      <c r="AK7" s="157"/>
      <c r="AL7" s="157"/>
      <c r="AM7" s="157"/>
      <c r="AN7" s="157"/>
      <c r="AO7" s="157"/>
      <c r="AP7" s="157"/>
      <c r="AQ7" s="157"/>
      <c r="AR7" s="157"/>
      <c r="AS7" s="157"/>
      <c r="AT7" s="157"/>
      <c r="AU7" s="157"/>
      <c r="AV7" s="157"/>
      <c r="AW7" s="157"/>
    </row>
    <row r="8" spans="1:73" ht="52.5" customHeight="1" thickBot="1" x14ac:dyDescent="0.35">
      <c r="I8" s="537" t="s">
        <v>490</v>
      </c>
      <c r="J8" s="538"/>
      <c r="K8" s="538"/>
      <c r="L8" s="538"/>
      <c r="M8" s="538"/>
      <c r="N8" s="538"/>
      <c r="O8" s="538"/>
      <c r="P8" s="538"/>
      <c r="Q8" s="538"/>
      <c r="R8" s="538"/>
      <c r="S8" s="538"/>
      <c r="T8" s="538"/>
      <c r="U8" s="538"/>
      <c r="V8" s="539"/>
      <c r="W8" s="151"/>
      <c r="X8" s="536" t="s">
        <v>746</v>
      </c>
      <c r="Y8" s="536"/>
      <c r="Z8" s="533" t="s">
        <v>466</v>
      </c>
      <c r="AA8" s="534"/>
      <c r="AB8" s="534"/>
      <c r="AC8" s="535"/>
      <c r="AD8" s="529" t="s">
        <v>467</v>
      </c>
      <c r="AE8" s="530"/>
      <c r="AF8" s="530"/>
      <c r="AG8" s="531"/>
      <c r="AH8" s="533" t="s">
        <v>468</v>
      </c>
      <c r="AI8" s="534"/>
      <c r="AJ8" s="534"/>
      <c r="AK8" s="535"/>
      <c r="AL8" s="529" t="s">
        <v>469</v>
      </c>
      <c r="AM8" s="530"/>
      <c r="AN8" s="530"/>
      <c r="AO8" s="531"/>
      <c r="AP8" s="533" t="s">
        <v>470</v>
      </c>
      <c r="AQ8" s="534"/>
      <c r="AR8" s="534"/>
      <c r="AS8" s="535"/>
      <c r="AT8" s="529" t="s">
        <v>471</v>
      </c>
      <c r="AU8" s="530"/>
      <c r="AV8" s="530"/>
      <c r="AW8" s="531"/>
      <c r="AX8" s="533" t="s">
        <v>472</v>
      </c>
      <c r="AY8" s="534"/>
      <c r="AZ8" s="534"/>
      <c r="BA8" s="535"/>
      <c r="BB8" s="529" t="s">
        <v>473</v>
      </c>
      <c r="BC8" s="530"/>
      <c r="BD8" s="530"/>
      <c r="BE8" s="531"/>
      <c r="BF8" s="533" t="s">
        <v>474</v>
      </c>
      <c r="BG8" s="534"/>
      <c r="BH8" s="534"/>
      <c r="BI8" s="535"/>
      <c r="BJ8" s="529" t="s">
        <v>475</v>
      </c>
      <c r="BK8" s="530"/>
      <c r="BL8" s="530"/>
      <c r="BM8" s="531"/>
      <c r="BN8" s="533" t="s">
        <v>476</v>
      </c>
      <c r="BO8" s="534"/>
      <c r="BP8" s="534"/>
      <c r="BQ8" s="535"/>
      <c r="BR8" s="529" t="s">
        <v>477</v>
      </c>
      <c r="BS8" s="530"/>
      <c r="BT8" s="530"/>
      <c r="BU8" s="531"/>
    </row>
    <row r="9" spans="1:73" ht="60" customHeight="1" thickBot="1" x14ac:dyDescent="0.35">
      <c r="A9" s="165" t="s">
        <v>858</v>
      </c>
      <c r="B9" s="165" t="s">
        <v>859</v>
      </c>
      <c r="C9" s="165" t="s">
        <v>860</v>
      </c>
      <c r="D9" s="165" t="s">
        <v>491</v>
      </c>
      <c r="E9" s="150" t="s">
        <v>0</v>
      </c>
      <c r="F9" s="150" t="s">
        <v>492</v>
      </c>
      <c r="G9" s="150" t="s">
        <v>493</v>
      </c>
      <c r="H9" s="150" t="s">
        <v>2</v>
      </c>
      <c r="I9" s="150" t="s">
        <v>596</v>
      </c>
      <c r="J9" s="150" t="s">
        <v>878</v>
      </c>
      <c r="K9" s="150" t="s">
        <v>906</v>
      </c>
      <c r="L9" s="150" t="s">
        <v>904</v>
      </c>
      <c r="M9" s="150" t="s">
        <v>1646</v>
      </c>
      <c r="N9" s="150" t="s">
        <v>12</v>
      </c>
      <c r="O9" s="150" t="s">
        <v>597</v>
      </c>
      <c r="P9" s="150" t="s">
        <v>13</v>
      </c>
      <c r="Q9" s="150" t="s">
        <v>14</v>
      </c>
      <c r="R9" s="150" t="s">
        <v>15</v>
      </c>
      <c r="S9" s="150" t="s">
        <v>628</v>
      </c>
      <c r="T9" s="150" t="s">
        <v>499</v>
      </c>
      <c r="U9" s="150" t="s">
        <v>598</v>
      </c>
      <c r="V9" s="166" t="s">
        <v>747</v>
      </c>
      <c r="W9" s="167" t="s">
        <v>878</v>
      </c>
      <c r="X9" s="150" t="s">
        <v>743</v>
      </c>
      <c r="Y9" s="152" t="s">
        <v>744</v>
      </c>
      <c r="Z9" s="153" t="s">
        <v>599</v>
      </c>
      <c r="AA9" s="150" t="s">
        <v>600</v>
      </c>
      <c r="AB9" s="150" t="s">
        <v>478</v>
      </c>
      <c r="AC9" s="150" t="s">
        <v>507</v>
      </c>
      <c r="AD9" s="150" t="s">
        <v>599</v>
      </c>
      <c r="AE9" s="150" t="s">
        <v>600</v>
      </c>
      <c r="AF9" s="150" t="s">
        <v>478</v>
      </c>
      <c r="AG9" s="150" t="s">
        <v>507</v>
      </c>
      <c r="AH9" s="150" t="s">
        <v>599</v>
      </c>
      <c r="AI9" s="150" t="s">
        <v>600</v>
      </c>
      <c r="AJ9" s="150" t="s">
        <v>478</v>
      </c>
      <c r="AK9" s="150" t="s">
        <v>507</v>
      </c>
      <c r="AL9" s="150" t="s">
        <v>599</v>
      </c>
      <c r="AM9" s="150" t="s">
        <v>600</v>
      </c>
      <c r="AN9" s="150" t="s">
        <v>478</v>
      </c>
      <c r="AO9" s="150" t="s">
        <v>507</v>
      </c>
      <c r="AP9" s="150" t="s">
        <v>599</v>
      </c>
      <c r="AQ9" s="150" t="s">
        <v>600</v>
      </c>
      <c r="AR9" s="150" t="s">
        <v>478</v>
      </c>
      <c r="AS9" s="150" t="s">
        <v>507</v>
      </c>
      <c r="AT9" s="150" t="s">
        <v>599</v>
      </c>
      <c r="AU9" s="150" t="s">
        <v>600</v>
      </c>
      <c r="AV9" s="150" t="s">
        <v>478</v>
      </c>
      <c r="AW9" s="150" t="s">
        <v>507</v>
      </c>
      <c r="AX9" s="150" t="s">
        <v>599</v>
      </c>
      <c r="AY9" s="150" t="s">
        <v>600</v>
      </c>
      <c r="AZ9" s="150" t="s">
        <v>478</v>
      </c>
      <c r="BA9" s="150" t="s">
        <v>507</v>
      </c>
      <c r="BB9" s="150" t="s">
        <v>599</v>
      </c>
      <c r="BC9" s="150" t="s">
        <v>600</v>
      </c>
      <c r="BD9" s="150" t="s">
        <v>478</v>
      </c>
      <c r="BE9" s="150" t="s">
        <v>507</v>
      </c>
      <c r="BF9" s="150" t="s">
        <v>599</v>
      </c>
      <c r="BG9" s="150" t="s">
        <v>600</v>
      </c>
      <c r="BH9" s="150" t="s">
        <v>478</v>
      </c>
      <c r="BI9" s="150" t="s">
        <v>507</v>
      </c>
      <c r="BJ9" s="150" t="s">
        <v>599</v>
      </c>
      <c r="BK9" s="150" t="s">
        <v>600</v>
      </c>
      <c r="BL9" s="150" t="s">
        <v>478</v>
      </c>
      <c r="BM9" s="150" t="s">
        <v>507</v>
      </c>
      <c r="BN9" s="150" t="s">
        <v>599</v>
      </c>
      <c r="BO9" s="150" t="s">
        <v>600</v>
      </c>
      <c r="BP9" s="150" t="s">
        <v>478</v>
      </c>
      <c r="BQ9" s="150" t="s">
        <v>507</v>
      </c>
      <c r="BR9" s="150" t="s">
        <v>599</v>
      </c>
      <c r="BS9" s="150" t="s">
        <v>600</v>
      </c>
      <c r="BT9" s="150" t="s">
        <v>478</v>
      </c>
      <c r="BU9" s="154" t="s">
        <v>507</v>
      </c>
    </row>
    <row r="10" spans="1:73" s="109" customFormat="1" ht="72" customHeight="1" x14ac:dyDescent="0.3">
      <c r="A10" s="97"/>
      <c r="B10" s="97"/>
      <c r="C10" s="97"/>
      <c r="D10" s="540" t="s">
        <v>494</v>
      </c>
      <c r="E10" s="532" t="s">
        <v>644</v>
      </c>
      <c r="F10" s="527" t="s">
        <v>792</v>
      </c>
      <c r="G10" s="527" t="s">
        <v>732</v>
      </c>
      <c r="H10" s="532" t="s">
        <v>807</v>
      </c>
      <c r="I10" s="98" t="s">
        <v>3</v>
      </c>
      <c r="J10" s="99" t="s">
        <v>910</v>
      </c>
      <c r="K10" s="100" t="s">
        <v>911</v>
      </c>
      <c r="L10" s="100" t="s">
        <v>912</v>
      </c>
      <c r="M10" s="101" t="s">
        <v>903</v>
      </c>
      <c r="N10" s="141" t="s">
        <v>1615</v>
      </c>
      <c r="O10" s="102" t="s">
        <v>525</v>
      </c>
      <c r="P10" s="98" t="s">
        <v>3</v>
      </c>
      <c r="Q10" s="102" t="s">
        <v>738</v>
      </c>
      <c r="R10" s="102" t="s">
        <v>4</v>
      </c>
      <c r="S10" s="102"/>
      <c r="T10" s="103">
        <v>0.9</v>
      </c>
      <c r="U10" s="102" t="s">
        <v>532</v>
      </c>
      <c r="V10" s="102" t="s">
        <v>879</v>
      </c>
      <c r="W10" s="102" t="s">
        <v>523</v>
      </c>
      <c r="X10" s="102" t="s">
        <v>856</v>
      </c>
      <c r="Y10" s="104"/>
      <c r="Z10" s="105">
        <v>1</v>
      </c>
      <c r="AA10" s="106">
        <v>1</v>
      </c>
      <c r="AB10" s="107">
        <f>IF(Z10="N/A","No aplica",IF(Z10&gt;=(0),AA10/Z10))</f>
        <v>1</v>
      </c>
      <c r="AC10" s="107" t="str">
        <f>IF(Z10="N/A","No aplica",IF(AA10&gt;=((0.9999*Z10)/1),"Cumple la meta establecida",IF(AA10&gt;=((0.84999*Z10)/1),"Cumple parcialmente la meta establecida",IF(AA10&lt;((0.84999*Z10)/1),"No cumple la meta establecida"))))</f>
        <v>Cumple la meta establecida</v>
      </c>
      <c r="AD10" s="106">
        <v>1</v>
      </c>
      <c r="AE10" s="106">
        <v>1</v>
      </c>
      <c r="AF10" s="107">
        <f>IF(AD10="N/A","No aplica",IF(AF5&gt;=(0),AE10/AD10))</f>
        <v>1</v>
      </c>
      <c r="AG10" s="107" t="str">
        <f>IF(AD10="N/A","No aplica",IF(AE10&gt;=((0.9999*AD10)/1),"Cumple la meta establecida",IF(AE10&gt;=((0.84999*AD10)/1),"Cumple parcialmente la meta establecida",IF(AE10&lt;((0.84999*AD10)/1),"No cumple la meta establecida"))))</f>
        <v>Cumple la meta establecida</v>
      </c>
      <c r="AH10" s="106">
        <v>1</v>
      </c>
      <c r="AI10" s="106">
        <v>1</v>
      </c>
      <c r="AJ10" s="107">
        <f>IF(AH10="N/A","No aplica",IF(AJ5&gt;=(0),AI10/AH10))</f>
        <v>1</v>
      </c>
      <c r="AK10" s="107" t="str">
        <f>IF(AH10="N/A","No aplica",IF(AI10&gt;=((0.9999*AH10)/1),"Cumple la meta establecida",IF(AI10&gt;=((0.84999*AH10)/1),"Cumple parcialmente la meta establecida",IF(AI10&lt;((0.84999*AH10)/1),"No cumple la meta establecida"))))</f>
        <v>Cumple la meta establecida</v>
      </c>
      <c r="AL10" s="106">
        <v>1</v>
      </c>
      <c r="AM10" s="106">
        <v>1</v>
      </c>
      <c r="AN10" s="107">
        <f>IF(AL10="N/A","No aplica",IF(AN5&gt;=(0),AM10/AL10))</f>
        <v>1</v>
      </c>
      <c r="AO10" s="107" t="str">
        <f>IF(AL10="N/A","No aplica",IF(AM10&gt;=((0.9999*AL10)/1),"Cumple la meta establecida",IF(AM10&gt;=((0.84999*AL10)/1),"Cumple parcialmente la meta establecida",IF(AM10&lt;((0.84999*AL10)/1),"No cumple la meta establecida"))))</f>
        <v>Cumple la meta establecida</v>
      </c>
      <c r="AP10" s="106">
        <v>1</v>
      </c>
      <c r="AQ10" s="106">
        <v>1</v>
      </c>
      <c r="AR10" s="107">
        <f>IF(AP10="N/A","No aplica",IF(AR5&gt;=(0),AQ10/AP10))</f>
        <v>1</v>
      </c>
      <c r="AS10" s="107" t="str">
        <f>IF(AP10="N/A","No aplica",IF(AQ10&gt;=((0.9999*AP10)/1),"Cumple la meta establecida",IF(AQ10&gt;=((0.84999*AP10)/1),"Cumple parcialmente la meta establecida",IF(AQ10&lt;((0.84999*AP10)/1),"No cumple la meta establecida"))))</f>
        <v>Cumple la meta establecida</v>
      </c>
      <c r="AT10" s="106">
        <v>1</v>
      </c>
      <c r="AU10" s="106">
        <v>1</v>
      </c>
      <c r="AV10" s="107">
        <f>IF(AT10="N/A","No aplica",IF(AV5&gt;=(0),AU10/AT10))</f>
        <v>1</v>
      </c>
      <c r="AW10" s="107" t="str">
        <f>IF(AT10="N/A","No aplica",IF(AU10&gt;=((0.9999*AT10)/1),"Cumple la meta establecida",IF(AU10&gt;=((0.84999*AT10)/1),"Cumple parcialmente la meta establecida",IF(AU10&lt;((0.84999*AT10)/1),"No cumple la meta establecida"))))</f>
        <v>Cumple la meta establecida</v>
      </c>
      <c r="AX10" s="106">
        <v>1</v>
      </c>
      <c r="AY10" s="106">
        <v>1</v>
      </c>
      <c r="AZ10" s="107">
        <f>IF(AX10="N/A","No aplica",IF(AZ5&gt;=(0),AY10/AX10))</f>
        <v>1</v>
      </c>
      <c r="BA10" s="107" t="str">
        <f>IF(AX10="N/A","No aplica",IF(AY10&gt;=((0.9999*AX10)/1),"Cumple la meta establecida",IF(AY10&gt;=((0.84999*AX10)/1),"Cumple parcialmente la meta establecida",IF(AY10&lt;((0.84999*AX10)/1),"No cumple la meta establecida"))))</f>
        <v>Cumple la meta establecida</v>
      </c>
      <c r="BB10" s="106">
        <v>1</v>
      </c>
      <c r="BC10" s="106">
        <v>1</v>
      </c>
      <c r="BD10" s="107">
        <f>IF(BB10="N/A","No aplica",IF(BD5&gt;=(0),BC10/BB10))</f>
        <v>1</v>
      </c>
      <c r="BE10" s="107" t="str">
        <f>IF(BB10="N/A","No aplica",IF(BC10&gt;=((0.9999*BB10)/1),"Cumple la meta establecida",IF(BC10&gt;=((0.84999*BB10)/1),"Cumple parcialmente la meta establecida",IF(BC10&lt;((0.84999*BB10)/1),"No cumple la meta establecida"))))</f>
        <v>Cumple la meta establecida</v>
      </c>
      <c r="BF10" s="106">
        <v>1</v>
      </c>
      <c r="BG10" s="106">
        <v>1</v>
      </c>
      <c r="BH10" s="107">
        <f>IF(BF10="N/A","No aplica",IF(BH5&gt;=(0),BG10/BF10))</f>
        <v>1</v>
      </c>
      <c r="BI10" s="107" t="str">
        <f>IF(BF10="N/A","No aplica",IF(BG10&gt;=((0.9999*BF10)/1),"Cumple la meta establecida",IF(BG10&gt;=((0.84999*BF10)/1),"Cumple parcialmente la meta establecida",IF(BG10&lt;((0.84999*BF10)/1),"No cumple la meta establecida"))))</f>
        <v>Cumple la meta establecida</v>
      </c>
      <c r="BJ10" s="106">
        <v>1</v>
      </c>
      <c r="BK10" s="106">
        <v>1</v>
      </c>
      <c r="BL10" s="107">
        <f>IF(BJ10="N/A","No aplica",IF(BL5&gt;=(0),BK10/BJ10))</f>
        <v>1</v>
      </c>
      <c r="BM10" s="107" t="str">
        <f>IF(BJ10="N/A","No aplica",IF(BK10&gt;=((0.9999*BJ10)/1),"Cumple la meta establecida",IF(BK10&gt;=((0.84999*BJ10)/1),"Cumple parcialmente la meta establecida",IF(BK10&lt;((0.84999*BJ10)/1),"No cumple la meta establecida"))))</f>
        <v>Cumple la meta establecida</v>
      </c>
      <c r="BN10" s="106">
        <v>1</v>
      </c>
      <c r="BO10" s="106">
        <v>1</v>
      </c>
      <c r="BP10" s="107">
        <f>IF(BN10="N/A","No aplica",IF(BP5&gt;=(0),BO10/BN10))</f>
        <v>1</v>
      </c>
      <c r="BQ10" s="107" t="str">
        <f>IF(BN10="N/A","No aplica",IF(BO10&gt;=((0.9999*BN10)/1),"Cumple la meta establecida",IF(BO10&gt;=((0.84999*BN10)/1),"Cumple parcialmente la meta establecida",IF(BO10&lt;((0.84999*BN10)/1),"No cumple la meta establecida"))))</f>
        <v>Cumple la meta establecida</v>
      </c>
      <c r="BR10" s="106">
        <v>1</v>
      </c>
      <c r="BS10" s="106">
        <v>1</v>
      </c>
      <c r="BT10" s="107">
        <f>IF(BR10="N/A","No aplica",IF(BT5&gt;=(0),BS10/BR10))</f>
        <v>1</v>
      </c>
      <c r="BU10" s="108" t="str">
        <f>IF(BR10="N/A","No aplica",IF(BS10&gt;=((0.9999*BR10)/1),"Cumple la meta establecida",IF(BS10&gt;=((0.84999*BR10)/1),"Cumple parcialmente la meta establecida",IF(BS10&lt;((0.84999*BR10)/1),"No cumple la meta establecida"))))</f>
        <v>Cumple la meta establecida</v>
      </c>
    </row>
    <row r="11" spans="1:73" s="109" customFormat="1" ht="60.75" customHeight="1" x14ac:dyDescent="0.3">
      <c r="A11" s="97"/>
      <c r="B11" s="97"/>
      <c r="C11" s="97"/>
      <c r="D11" s="540"/>
      <c r="E11" s="532"/>
      <c r="F11" s="528"/>
      <c r="G11" s="528"/>
      <c r="H11" s="532"/>
      <c r="I11" s="110" t="s">
        <v>5</v>
      </c>
      <c r="J11" s="99" t="s">
        <v>910</v>
      </c>
      <c r="K11" s="100" t="s">
        <v>911</v>
      </c>
      <c r="L11" s="100" t="s">
        <v>912</v>
      </c>
      <c r="M11" s="111" t="s">
        <v>903</v>
      </c>
      <c r="N11" s="142" t="s">
        <v>1616</v>
      </c>
      <c r="O11" s="112" t="s">
        <v>525</v>
      </c>
      <c r="P11" s="110" t="s">
        <v>5</v>
      </c>
      <c r="Q11" s="112" t="s">
        <v>738</v>
      </c>
      <c r="R11" s="112" t="s">
        <v>4</v>
      </c>
      <c r="S11" s="112"/>
      <c r="T11" s="113">
        <v>0.9</v>
      </c>
      <c r="U11" s="112" t="s">
        <v>532</v>
      </c>
      <c r="V11" s="102" t="s">
        <v>880</v>
      </c>
      <c r="W11" s="112" t="s">
        <v>523</v>
      </c>
      <c r="X11" s="112" t="s">
        <v>856</v>
      </c>
      <c r="Y11" s="114"/>
      <c r="Z11" s="115">
        <v>0.01</v>
      </c>
      <c r="AA11" s="107">
        <v>0.01</v>
      </c>
      <c r="AB11" s="107">
        <f t="shared" ref="AB11:AB34" si="0">IF(Z11="N/A","No aplica",IF(Z11&gt;=(0),AA11/Z11))</f>
        <v>1</v>
      </c>
      <c r="AC11" s="107" t="str">
        <f t="shared" ref="AC11:AC34" si="1">IF(Z11="N/A","No aplica",IF(AA11&gt;=((0.9999*Z11)/1),"Cumple la meta establecida",IF(AA11&gt;=((0.84999*Z11)/1),"Cumple parcialmente la meta establecida",IF(AA11&lt;((0.84999*Z11)/1),"No cumple la meta establecida"))))</f>
        <v>Cumple la meta establecida</v>
      </c>
      <c r="AD11" s="106">
        <v>1</v>
      </c>
      <c r="AE11" s="106">
        <v>1</v>
      </c>
      <c r="AF11" s="107">
        <f t="shared" ref="AF11:AF34" si="2">IF(AD11="N/A","No aplica",IF(AF6&gt;=(0),AE11/AD11))</f>
        <v>1</v>
      </c>
      <c r="AG11" s="107" t="str">
        <f t="shared" ref="AG11:AG34" si="3">IF(AD11="N/A","No aplica",IF(AE11&gt;=((0.9999*AD11)/1),"Cumple la meta establecida",IF(AE11&gt;=((0.84999*AD11)/1),"Cumple parcialmente la meta establecida",IF(AE11&lt;((0.84999*AD11)/1),"No cumple la meta establecida"))))</f>
        <v>Cumple la meta establecida</v>
      </c>
      <c r="AH11" s="106">
        <v>1</v>
      </c>
      <c r="AI11" s="106">
        <v>1</v>
      </c>
      <c r="AJ11" s="107">
        <f t="shared" ref="AJ11:AJ34" si="4">IF(AH11="N/A","No aplica",IF(AJ6&gt;=(0),AI11/AH11))</f>
        <v>1</v>
      </c>
      <c r="AK11" s="107" t="str">
        <f t="shared" ref="AK11:AK34" si="5">IF(AH11="N/A","No aplica",IF(AI11&gt;=((0.9999*AH11)/1),"Cumple la meta establecida",IF(AI11&gt;=((0.84999*AH11)/1),"Cumple parcialmente la meta establecida",IF(AI11&lt;((0.84999*AH11)/1),"No cumple la meta establecida"))))</f>
        <v>Cumple la meta establecida</v>
      </c>
      <c r="AL11" s="106">
        <v>1</v>
      </c>
      <c r="AM11" s="106">
        <v>1</v>
      </c>
      <c r="AN11" s="107">
        <f t="shared" ref="AN11:AN34" si="6">IF(AL11="N/A","No aplica",IF(AN6&gt;=(0),AM11/AL11))</f>
        <v>1</v>
      </c>
      <c r="AO11" s="107" t="str">
        <f t="shared" ref="AO11:AO34" si="7">IF(AL11="N/A","No aplica",IF(AM11&gt;=((0.9999*AL11)/1),"Cumple la meta establecida",IF(AM11&gt;=((0.84999*AL11)/1),"Cumple parcialmente la meta establecida",IF(AM11&lt;((0.84999*AL11)/1),"No cumple la meta establecida"))))</f>
        <v>Cumple la meta establecida</v>
      </c>
      <c r="AP11" s="106">
        <v>1</v>
      </c>
      <c r="AQ11" s="106">
        <v>1</v>
      </c>
      <c r="AR11" s="107">
        <f t="shared" ref="AR11:AR34" si="8">IF(AP11="N/A","No aplica",IF(AR6&gt;=(0),AQ11/AP11))</f>
        <v>1</v>
      </c>
      <c r="AS11" s="107" t="str">
        <f t="shared" ref="AS11:AS34" si="9">IF(AP11="N/A","No aplica",IF(AQ11&gt;=((0.9999*AP11)/1),"Cumple la meta establecida",IF(AQ11&gt;=((0.84999*AP11)/1),"Cumple parcialmente la meta establecida",IF(AQ11&lt;((0.84999*AP11)/1),"No cumple la meta establecida"))))</f>
        <v>Cumple la meta establecida</v>
      </c>
      <c r="AT11" s="106">
        <v>1</v>
      </c>
      <c r="AU11" s="106">
        <v>1</v>
      </c>
      <c r="AV11" s="107">
        <f t="shared" ref="AV11:AV34" si="10">IF(AT11="N/A","No aplica",IF(AV6&gt;=(0),AU11/AT11))</f>
        <v>1</v>
      </c>
      <c r="AW11" s="107" t="str">
        <f t="shared" ref="AW11:AW34" si="11">IF(AT11="N/A","No aplica",IF(AU11&gt;=((0.9999*AT11)/1),"Cumple la meta establecida",IF(AU11&gt;=((0.84999*AT11)/1),"Cumple parcialmente la meta establecida",IF(AU11&lt;((0.84999*AT11)/1),"No cumple la meta establecida"))))</f>
        <v>Cumple la meta establecida</v>
      </c>
      <c r="AX11" s="106">
        <v>1</v>
      </c>
      <c r="AY11" s="106">
        <v>1</v>
      </c>
      <c r="AZ11" s="107">
        <f t="shared" ref="AZ11:AZ34" si="12">IF(AX11="N/A","No aplica",IF(AZ6&gt;=(0),AY11/AX11))</f>
        <v>1</v>
      </c>
      <c r="BA11" s="107" t="str">
        <f t="shared" ref="BA11:BA34" si="13">IF(AX11="N/A","No aplica",IF(AY11&gt;=((0.9999*AX11)/1),"Cumple la meta establecida",IF(AY11&gt;=((0.84999*AX11)/1),"Cumple parcialmente la meta establecida",IF(AY11&lt;((0.84999*AX11)/1),"No cumple la meta establecida"))))</f>
        <v>Cumple la meta establecida</v>
      </c>
      <c r="BB11" s="106">
        <v>1</v>
      </c>
      <c r="BC11" s="106">
        <v>1</v>
      </c>
      <c r="BD11" s="107">
        <f t="shared" ref="BD11:BD34" si="14">IF(BB11="N/A","No aplica",IF(BD6&gt;=(0),BC11/BB11))</f>
        <v>1</v>
      </c>
      <c r="BE11" s="107" t="str">
        <f t="shared" ref="BE11:BE34" si="15">IF(BB11="N/A","No aplica",IF(BC11&gt;=((0.9999*BB11)/1),"Cumple la meta establecida",IF(BC11&gt;=((0.84999*BB11)/1),"Cumple parcialmente la meta establecida",IF(BC11&lt;((0.84999*BB11)/1),"No cumple la meta establecida"))))</f>
        <v>Cumple la meta establecida</v>
      </c>
      <c r="BF11" s="106">
        <v>1</v>
      </c>
      <c r="BG11" s="106">
        <v>1</v>
      </c>
      <c r="BH11" s="107">
        <f t="shared" ref="BH11:BH34" si="16">IF(BF11="N/A","No aplica",IF(BH6&gt;=(0),BG11/BF11))</f>
        <v>1</v>
      </c>
      <c r="BI11" s="107" t="str">
        <f t="shared" ref="BI11:BI34" si="17">IF(BF11="N/A","No aplica",IF(BG11&gt;=((0.9999*BF11)/1),"Cumple la meta establecida",IF(BG11&gt;=((0.84999*BF11)/1),"Cumple parcialmente la meta establecida",IF(BG11&lt;((0.84999*BF11)/1),"No cumple la meta establecida"))))</f>
        <v>Cumple la meta establecida</v>
      </c>
      <c r="BJ11" s="106">
        <v>1</v>
      </c>
      <c r="BK11" s="106">
        <v>1</v>
      </c>
      <c r="BL11" s="107">
        <f t="shared" ref="BL11:BL34" si="18">IF(BJ11="N/A","No aplica",IF(BL6&gt;=(0),BK11/BJ11))</f>
        <v>1</v>
      </c>
      <c r="BM11" s="107" t="str">
        <f t="shared" ref="BM11:BM34" si="19">IF(BJ11="N/A","No aplica",IF(BK11&gt;=((0.9999*BJ11)/1),"Cumple la meta establecida",IF(BK11&gt;=((0.84999*BJ11)/1),"Cumple parcialmente la meta establecida",IF(BK11&lt;((0.84999*BJ11)/1),"No cumple la meta establecida"))))</f>
        <v>Cumple la meta establecida</v>
      </c>
      <c r="BN11" s="106">
        <v>1</v>
      </c>
      <c r="BO11" s="106">
        <v>1</v>
      </c>
      <c r="BP11" s="107">
        <f t="shared" ref="BP11:BP34" si="20">IF(BN11="N/A","No aplica",IF(BP6&gt;=(0),BO11/BN11))</f>
        <v>1</v>
      </c>
      <c r="BQ11" s="107" t="str">
        <f t="shared" ref="BQ11:BQ34" si="21">IF(BN11="N/A","No aplica",IF(BO11&gt;=((0.9999*BN11)/1),"Cumple la meta establecida",IF(BO11&gt;=((0.84999*BN11)/1),"Cumple parcialmente la meta establecida",IF(BO11&lt;((0.84999*BN11)/1),"No cumple la meta establecida"))))</f>
        <v>Cumple la meta establecida</v>
      </c>
      <c r="BR11" s="106">
        <v>1</v>
      </c>
      <c r="BS11" s="106">
        <v>1</v>
      </c>
      <c r="BT11" s="107">
        <f t="shared" ref="BT11:BT34" si="22">IF(BR11="N/A","No aplica",IF(BT6&gt;=(0),BS11/BR11))</f>
        <v>1</v>
      </c>
      <c r="BU11" s="108" t="str">
        <f t="shared" ref="BU11:BU34" si="23">IF(BR11="N/A","No aplica",IF(BS11&gt;=((0.9999*BR11)/1),"Cumple la meta establecida",IF(BS11&gt;=((0.84999*BR11)/1),"Cumple parcialmente la meta establecida",IF(BS11&lt;((0.84999*BR11)/1),"No cumple la meta establecida"))))</f>
        <v>Cumple la meta establecida</v>
      </c>
    </row>
    <row r="12" spans="1:73" s="109" customFormat="1" ht="79.5" customHeight="1" x14ac:dyDescent="0.3">
      <c r="A12" s="97"/>
      <c r="B12" s="97"/>
      <c r="C12" s="97"/>
      <c r="D12" s="540"/>
      <c r="E12" s="532"/>
      <c r="F12" s="528"/>
      <c r="G12" s="528"/>
      <c r="H12" s="532"/>
      <c r="I12" s="110" t="s">
        <v>881</v>
      </c>
      <c r="J12" s="116" t="s">
        <v>905</v>
      </c>
      <c r="K12" s="117" t="s">
        <v>914</v>
      </c>
      <c r="L12" s="117" t="s">
        <v>913</v>
      </c>
      <c r="M12" s="111" t="s">
        <v>903</v>
      </c>
      <c r="N12" s="112" t="s">
        <v>1617</v>
      </c>
      <c r="O12" s="112" t="s">
        <v>882</v>
      </c>
      <c r="P12" s="110" t="s">
        <v>734</v>
      </c>
      <c r="Q12" s="112" t="s">
        <v>738</v>
      </c>
      <c r="R12" s="112" t="s">
        <v>4</v>
      </c>
      <c r="S12" s="112"/>
      <c r="T12" s="110" t="s">
        <v>1618</v>
      </c>
      <c r="U12" s="112" t="s">
        <v>532</v>
      </c>
      <c r="V12" s="112" t="s">
        <v>880</v>
      </c>
      <c r="W12" s="112" t="s">
        <v>883</v>
      </c>
      <c r="X12" s="112" t="s">
        <v>856</v>
      </c>
      <c r="Y12" s="114"/>
      <c r="Z12" s="105">
        <v>1</v>
      </c>
      <c r="AA12" s="106">
        <v>1</v>
      </c>
      <c r="AB12" s="107">
        <f t="shared" si="0"/>
        <v>1</v>
      </c>
      <c r="AC12" s="107" t="str">
        <f t="shared" si="1"/>
        <v>Cumple la meta establecida</v>
      </c>
      <c r="AD12" s="106">
        <v>1</v>
      </c>
      <c r="AE12" s="106">
        <v>1</v>
      </c>
      <c r="AF12" s="107">
        <f t="shared" si="2"/>
        <v>1</v>
      </c>
      <c r="AG12" s="107" t="str">
        <f t="shared" si="3"/>
        <v>Cumple la meta establecida</v>
      </c>
      <c r="AH12" s="106">
        <v>1</v>
      </c>
      <c r="AI12" s="106">
        <v>1</v>
      </c>
      <c r="AJ12" s="107">
        <f t="shared" si="4"/>
        <v>1</v>
      </c>
      <c r="AK12" s="107" t="str">
        <f t="shared" si="5"/>
        <v>Cumple la meta establecida</v>
      </c>
      <c r="AL12" s="106">
        <v>1</v>
      </c>
      <c r="AM12" s="106">
        <v>1</v>
      </c>
      <c r="AN12" s="107">
        <f t="shared" si="6"/>
        <v>1</v>
      </c>
      <c r="AO12" s="107" t="str">
        <f t="shared" si="7"/>
        <v>Cumple la meta establecida</v>
      </c>
      <c r="AP12" s="106">
        <v>1</v>
      </c>
      <c r="AQ12" s="106">
        <v>1</v>
      </c>
      <c r="AR12" s="107">
        <f t="shared" si="8"/>
        <v>1</v>
      </c>
      <c r="AS12" s="107" t="str">
        <f t="shared" si="9"/>
        <v>Cumple la meta establecida</v>
      </c>
      <c r="AT12" s="106">
        <v>1</v>
      </c>
      <c r="AU12" s="106">
        <v>1</v>
      </c>
      <c r="AV12" s="107">
        <f t="shared" si="10"/>
        <v>1</v>
      </c>
      <c r="AW12" s="107" t="str">
        <f t="shared" si="11"/>
        <v>Cumple la meta establecida</v>
      </c>
      <c r="AX12" s="106">
        <v>1</v>
      </c>
      <c r="AY12" s="106">
        <v>1</v>
      </c>
      <c r="AZ12" s="107">
        <f t="shared" si="12"/>
        <v>1</v>
      </c>
      <c r="BA12" s="107" t="str">
        <f t="shared" si="13"/>
        <v>Cumple la meta establecida</v>
      </c>
      <c r="BB12" s="106">
        <v>1</v>
      </c>
      <c r="BC12" s="106">
        <v>1</v>
      </c>
      <c r="BD12" s="107">
        <f t="shared" si="14"/>
        <v>1</v>
      </c>
      <c r="BE12" s="107" t="str">
        <f t="shared" si="15"/>
        <v>Cumple la meta establecida</v>
      </c>
      <c r="BF12" s="106">
        <v>1</v>
      </c>
      <c r="BG12" s="106">
        <v>1</v>
      </c>
      <c r="BH12" s="107">
        <f t="shared" si="16"/>
        <v>1</v>
      </c>
      <c r="BI12" s="107" t="str">
        <f t="shared" si="17"/>
        <v>Cumple la meta establecida</v>
      </c>
      <c r="BJ12" s="106">
        <v>1</v>
      </c>
      <c r="BK12" s="106">
        <v>1</v>
      </c>
      <c r="BL12" s="107">
        <f t="shared" si="18"/>
        <v>1</v>
      </c>
      <c r="BM12" s="107" t="str">
        <f t="shared" si="19"/>
        <v>Cumple la meta establecida</v>
      </c>
      <c r="BN12" s="106">
        <v>1</v>
      </c>
      <c r="BO12" s="106">
        <v>1</v>
      </c>
      <c r="BP12" s="107">
        <f t="shared" si="20"/>
        <v>1</v>
      </c>
      <c r="BQ12" s="107" t="str">
        <f t="shared" si="21"/>
        <v>Cumple la meta establecida</v>
      </c>
      <c r="BR12" s="106">
        <v>1</v>
      </c>
      <c r="BS12" s="106">
        <v>1</v>
      </c>
      <c r="BT12" s="107">
        <f t="shared" si="22"/>
        <v>1</v>
      </c>
      <c r="BU12" s="108" t="str">
        <f t="shared" si="23"/>
        <v>Cumple la meta establecida</v>
      </c>
    </row>
    <row r="13" spans="1:73" s="109" customFormat="1" ht="63.75" customHeight="1" x14ac:dyDescent="0.3">
      <c r="A13" s="97"/>
      <c r="B13" s="97"/>
      <c r="C13" s="97"/>
      <c r="D13" s="540"/>
      <c r="E13" s="532"/>
      <c r="F13" s="528"/>
      <c r="G13" s="528"/>
      <c r="H13" s="532"/>
      <c r="I13" s="110" t="s">
        <v>884</v>
      </c>
      <c r="J13" s="118" t="s">
        <v>907</v>
      </c>
      <c r="K13" s="119" t="s">
        <v>908</v>
      </c>
      <c r="L13" s="119" t="s">
        <v>909</v>
      </c>
      <c r="M13" s="111" t="s">
        <v>903</v>
      </c>
      <c r="N13" s="112" t="s">
        <v>1619</v>
      </c>
      <c r="O13" s="112" t="s">
        <v>885</v>
      </c>
      <c r="P13" s="110" t="s">
        <v>735</v>
      </c>
      <c r="Q13" s="112" t="s">
        <v>739</v>
      </c>
      <c r="R13" s="112" t="s">
        <v>4</v>
      </c>
      <c r="S13" s="110" t="s">
        <v>886</v>
      </c>
      <c r="T13" s="120" t="s">
        <v>887</v>
      </c>
      <c r="U13" s="112" t="s">
        <v>532</v>
      </c>
      <c r="V13" s="112" t="s">
        <v>1635</v>
      </c>
      <c r="W13" s="112" t="s">
        <v>521</v>
      </c>
      <c r="X13" s="112" t="s">
        <v>856</v>
      </c>
      <c r="Y13" s="114"/>
      <c r="Z13" s="105">
        <v>1</v>
      </c>
      <c r="AA13" s="106">
        <v>1</v>
      </c>
      <c r="AB13" s="107">
        <f t="shared" si="0"/>
        <v>1</v>
      </c>
      <c r="AC13" s="107" t="str">
        <f t="shared" si="1"/>
        <v>Cumple la meta establecida</v>
      </c>
      <c r="AD13" s="106">
        <v>1</v>
      </c>
      <c r="AE13" s="106">
        <v>1</v>
      </c>
      <c r="AF13" s="107">
        <f t="shared" si="2"/>
        <v>1</v>
      </c>
      <c r="AG13" s="107" t="str">
        <f t="shared" si="3"/>
        <v>Cumple la meta establecida</v>
      </c>
      <c r="AH13" s="106">
        <v>1</v>
      </c>
      <c r="AI13" s="106">
        <v>1</v>
      </c>
      <c r="AJ13" s="107">
        <f t="shared" si="4"/>
        <v>1</v>
      </c>
      <c r="AK13" s="107" t="str">
        <f t="shared" si="5"/>
        <v>Cumple la meta establecida</v>
      </c>
      <c r="AL13" s="106">
        <v>1</v>
      </c>
      <c r="AM13" s="106">
        <v>1</v>
      </c>
      <c r="AN13" s="107">
        <f t="shared" si="6"/>
        <v>1</v>
      </c>
      <c r="AO13" s="107" t="str">
        <f t="shared" si="7"/>
        <v>Cumple la meta establecida</v>
      </c>
      <c r="AP13" s="106">
        <v>1</v>
      </c>
      <c r="AQ13" s="106">
        <v>1</v>
      </c>
      <c r="AR13" s="107">
        <f t="shared" si="8"/>
        <v>1</v>
      </c>
      <c r="AS13" s="107" t="str">
        <f t="shared" si="9"/>
        <v>Cumple la meta establecida</v>
      </c>
      <c r="AT13" s="106">
        <v>1</v>
      </c>
      <c r="AU13" s="106">
        <v>1</v>
      </c>
      <c r="AV13" s="107">
        <f t="shared" si="10"/>
        <v>1</v>
      </c>
      <c r="AW13" s="107" t="str">
        <f t="shared" si="11"/>
        <v>Cumple la meta establecida</v>
      </c>
      <c r="AX13" s="106">
        <v>1</v>
      </c>
      <c r="AY13" s="106">
        <v>1</v>
      </c>
      <c r="AZ13" s="107">
        <f t="shared" si="12"/>
        <v>1</v>
      </c>
      <c r="BA13" s="107" t="str">
        <f t="shared" si="13"/>
        <v>Cumple la meta establecida</v>
      </c>
      <c r="BB13" s="106">
        <v>1</v>
      </c>
      <c r="BC13" s="106">
        <v>1</v>
      </c>
      <c r="BD13" s="107">
        <f t="shared" si="14"/>
        <v>1</v>
      </c>
      <c r="BE13" s="107" t="str">
        <f t="shared" si="15"/>
        <v>Cumple la meta establecida</v>
      </c>
      <c r="BF13" s="106">
        <v>1</v>
      </c>
      <c r="BG13" s="106">
        <v>1</v>
      </c>
      <c r="BH13" s="107">
        <f t="shared" si="16"/>
        <v>1</v>
      </c>
      <c r="BI13" s="107" t="str">
        <f t="shared" si="17"/>
        <v>Cumple la meta establecida</v>
      </c>
      <c r="BJ13" s="106">
        <v>1</v>
      </c>
      <c r="BK13" s="106">
        <v>1</v>
      </c>
      <c r="BL13" s="107">
        <f t="shared" si="18"/>
        <v>1</v>
      </c>
      <c r="BM13" s="107" t="str">
        <f t="shared" si="19"/>
        <v>Cumple la meta establecida</v>
      </c>
      <c r="BN13" s="106">
        <v>1</v>
      </c>
      <c r="BO13" s="106">
        <v>1</v>
      </c>
      <c r="BP13" s="107">
        <f t="shared" si="20"/>
        <v>1</v>
      </c>
      <c r="BQ13" s="107" t="str">
        <f t="shared" si="21"/>
        <v>Cumple la meta establecida</v>
      </c>
      <c r="BR13" s="106">
        <v>1</v>
      </c>
      <c r="BS13" s="106">
        <v>1</v>
      </c>
      <c r="BT13" s="107">
        <f t="shared" si="22"/>
        <v>1</v>
      </c>
      <c r="BU13" s="108" t="str">
        <f t="shared" si="23"/>
        <v>Cumple la meta establecida</v>
      </c>
    </row>
    <row r="14" spans="1:73" s="109" customFormat="1" ht="84.75" customHeight="1" x14ac:dyDescent="0.3">
      <c r="A14" s="97"/>
      <c r="B14" s="97"/>
      <c r="C14" s="97"/>
      <c r="D14" s="540"/>
      <c r="E14" s="532"/>
      <c r="F14" s="528"/>
      <c r="G14" s="528"/>
      <c r="H14" s="532"/>
      <c r="I14" s="110" t="s">
        <v>888</v>
      </c>
      <c r="J14" s="118" t="s">
        <v>907</v>
      </c>
      <c r="K14" s="119" t="s">
        <v>908</v>
      </c>
      <c r="L14" s="119" t="s">
        <v>909</v>
      </c>
      <c r="M14" s="111" t="s">
        <v>903</v>
      </c>
      <c r="N14" s="112" t="s">
        <v>1620</v>
      </c>
      <c r="O14" s="112" t="s">
        <v>889</v>
      </c>
      <c r="P14" s="110" t="s">
        <v>6</v>
      </c>
      <c r="Q14" s="112" t="s">
        <v>739</v>
      </c>
      <c r="R14" s="112" t="s">
        <v>4</v>
      </c>
      <c r="S14" s="112" t="s">
        <v>856</v>
      </c>
      <c r="T14" s="110" t="s">
        <v>7</v>
      </c>
      <c r="U14" s="112" t="s">
        <v>532</v>
      </c>
      <c r="V14" s="112" t="s">
        <v>890</v>
      </c>
      <c r="W14" s="112" t="s">
        <v>856</v>
      </c>
      <c r="X14" s="112" t="s">
        <v>856</v>
      </c>
      <c r="Y14" s="114"/>
      <c r="Z14" s="105">
        <v>1</v>
      </c>
      <c r="AA14" s="106">
        <v>1</v>
      </c>
      <c r="AB14" s="107">
        <f t="shared" si="0"/>
        <v>1</v>
      </c>
      <c r="AC14" s="107" t="str">
        <f t="shared" si="1"/>
        <v>Cumple la meta establecida</v>
      </c>
      <c r="AD14" s="106">
        <v>1</v>
      </c>
      <c r="AE14" s="106">
        <v>1</v>
      </c>
      <c r="AF14" s="107">
        <f t="shared" si="2"/>
        <v>1</v>
      </c>
      <c r="AG14" s="107" t="str">
        <f t="shared" si="3"/>
        <v>Cumple la meta establecida</v>
      </c>
      <c r="AH14" s="106">
        <v>1</v>
      </c>
      <c r="AI14" s="106">
        <v>1</v>
      </c>
      <c r="AJ14" s="107">
        <f t="shared" si="4"/>
        <v>1</v>
      </c>
      <c r="AK14" s="107" t="str">
        <f t="shared" si="5"/>
        <v>Cumple la meta establecida</v>
      </c>
      <c r="AL14" s="106">
        <v>1</v>
      </c>
      <c r="AM14" s="106">
        <v>1</v>
      </c>
      <c r="AN14" s="107">
        <f t="shared" si="6"/>
        <v>1</v>
      </c>
      <c r="AO14" s="107" t="str">
        <f t="shared" si="7"/>
        <v>Cumple la meta establecida</v>
      </c>
      <c r="AP14" s="106">
        <v>1</v>
      </c>
      <c r="AQ14" s="106">
        <v>1</v>
      </c>
      <c r="AR14" s="107">
        <f t="shared" si="8"/>
        <v>1</v>
      </c>
      <c r="AS14" s="107" t="str">
        <f t="shared" si="9"/>
        <v>Cumple la meta establecida</v>
      </c>
      <c r="AT14" s="106">
        <v>1</v>
      </c>
      <c r="AU14" s="106">
        <v>1</v>
      </c>
      <c r="AV14" s="107">
        <f t="shared" si="10"/>
        <v>1</v>
      </c>
      <c r="AW14" s="107" t="str">
        <f t="shared" si="11"/>
        <v>Cumple la meta establecida</v>
      </c>
      <c r="AX14" s="106">
        <v>1</v>
      </c>
      <c r="AY14" s="106">
        <v>1</v>
      </c>
      <c r="AZ14" s="107">
        <f t="shared" si="12"/>
        <v>1</v>
      </c>
      <c r="BA14" s="107" t="str">
        <f t="shared" si="13"/>
        <v>Cumple la meta establecida</v>
      </c>
      <c r="BB14" s="106">
        <v>1</v>
      </c>
      <c r="BC14" s="106">
        <v>1</v>
      </c>
      <c r="BD14" s="107">
        <f t="shared" si="14"/>
        <v>1</v>
      </c>
      <c r="BE14" s="107" t="str">
        <f t="shared" si="15"/>
        <v>Cumple la meta establecida</v>
      </c>
      <c r="BF14" s="106">
        <v>1</v>
      </c>
      <c r="BG14" s="106">
        <v>1</v>
      </c>
      <c r="BH14" s="107">
        <f t="shared" si="16"/>
        <v>1</v>
      </c>
      <c r="BI14" s="107" t="str">
        <f t="shared" si="17"/>
        <v>Cumple la meta establecida</v>
      </c>
      <c r="BJ14" s="106">
        <v>1</v>
      </c>
      <c r="BK14" s="106">
        <v>1</v>
      </c>
      <c r="BL14" s="107">
        <f t="shared" si="18"/>
        <v>1</v>
      </c>
      <c r="BM14" s="107" t="str">
        <f t="shared" si="19"/>
        <v>Cumple la meta establecida</v>
      </c>
      <c r="BN14" s="106">
        <v>1</v>
      </c>
      <c r="BO14" s="106">
        <v>1</v>
      </c>
      <c r="BP14" s="107">
        <f t="shared" si="20"/>
        <v>1</v>
      </c>
      <c r="BQ14" s="107" t="str">
        <f t="shared" si="21"/>
        <v>Cumple la meta establecida</v>
      </c>
      <c r="BR14" s="106">
        <v>1</v>
      </c>
      <c r="BS14" s="106">
        <v>1</v>
      </c>
      <c r="BT14" s="107">
        <f t="shared" si="22"/>
        <v>1</v>
      </c>
      <c r="BU14" s="108" t="str">
        <f t="shared" si="23"/>
        <v>Cumple la meta establecida</v>
      </c>
    </row>
    <row r="15" spans="1:73" s="109" customFormat="1" ht="68.25" customHeight="1" x14ac:dyDescent="0.3">
      <c r="A15" s="97"/>
      <c r="B15" s="97"/>
      <c r="C15" s="97"/>
      <c r="D15" s="540"/>
      <c r="E15" s="532"/>
      <c r="F15" s="528"/>
      <c r="G15" s="528"/>
      <c r="H15" s="532"/>
      <c r="I15" s="110" t="s">
        <v>891</v>
      </c>
      <c r="J15" s="116" t="s">
        <v>905</v>
      </c>
      <c r="K15" s="117" t="s">
        <v>914</v>
      </c>
      <c r="L15" s="117" t="s">
        <v>913</v>
      </c>
      <c r="M15" s="111" t="s">
        <v>903</v>
      </c>
      <c r="N15" s="112" t="s">
        <v>1621</v>
      </c>
      <c r="O15" s="112" t="s">
        <v>892</v>
      </c>
      <c r="P15" s="110" t="s">
        <v>8</v>
      </c>
      <c r="Q15" s="112" t="s">
        <v>739</v>
      </c>
      <c r="R15" s="112" t="s">
        <v>4</v>
      </c>
      <c r="S15" s="112" t="s">
        <v>893</v>
      </c>
      <c r="T15" s="110" t="s">
        <v>9</v>
      </c>
      <c r="U15" s="112" t="s">
        <v>532</v>
      </c>
      <c r="V15" s="112" t="s">
        <v>894</v>
      </c>
      <c r="W15" s="112" t="s">
        <v>883</v>
      </c>
      <c r="X15" s="112" t="s">
        <v>856</v>
      </c>
      <c r="Y15" s="114"/>
      <c r="Z15" s="105"/>
      <c r="AA15" s="106">
        <v>3.86</v>
      </c>
      <c r="AB15" s="107" t="e">
        <f t="shared" si="0"/>
        <v>#DIV/0!</v>
      </c>
      <c r="AC15" s="107" t="str">
        <f t="shared" si="1"/>
        <v>Cumple la meta establecida</v>
      </c>
      <c r="AD15" s="106"/>
      <c r="AE15" s="106">
        <v>3.64</v>
      </c>
      <c r="AF15" s="107" t="e">
        <f t="shared" si="2"/>
        <v>#DIV/0!</v>
      </c>
      <c r="AG15" s="107" t="str">
        <f t="shared" si="3"/>
        <v>Cumple la meta establecida</v>
      </c>
      <c r="AH15" s="106"/>
      <c r="AI15" s="106">
        <v>3.94</v>
      </c>
      <c r="AJ15" s="107" t="e">
        <f t="shared" si="4"/>
        <v>#DIV/0!</v>
      </c>
      <c r="AK15" s="107" t="str">
        <f t="shared" si="5"/>
        <v>Cumple la meta establecida</v>
      </c>
      <c r="AL15" s="106"/>
      <c r="AM15" s="106">
        <v>3.74</v>
      </c>
      <c r="AN15" s="107" t="e">
        <f t="shared" si="6"/>
        <v>#DIV/0!</v>
      </c>
      <c r="AO15" s="107" t="str">
        <f t="shared" si="7"/>
        <v>Cumple la meta establecida</v>
      </c>
      <c r="AP15" s="106"/>
      <c r="AQ15" s="106">
        <v>3.82</v>
      </c>
      <c r="AR15" s="107" t="e">
        <f t="shared" si="8"/>
        <v>#DIV/0!</v>
      </c>
      <c r="AS15" s="107" t="str">
        <f t="shared" si="9"/>
        <v>Cumple la meta establecida</v>
      </c>
      <c r="AT15" s="106">
        <v>1</v>
      </c>
      <c r="AU15" s="106">
        <v>1</v>
      </c>
      <c r="AV15" s="107">
        <f t="shared" si="10"/>
        <v>1</v>
      </c>
      <c r="AW15" s="107" t="str">
        <f t="shared" si="11"/>
        <v>Cumple la meta establecida</v>
      </c>
      <c r="AX15" s="106">
        <v>1</v>
      </c>
      <c r="AY15" s="106">
        <v>1</v>
      </c>
      <c r="AZ15" s="107">
        <f t="shared" si="12"/>
        <v>1</v>
      </c>
      <c r="BA15" s="107" t="str">
        <f t="shared" si="13"/>
        <v>Cumple la meta establecida</v>
      </c>
      <c r="BB15" s="106">
        <v>1</v>
      </c>
      <c r="BC15" s="106">
        <v>1</v>
      </c>
      <c r="BD15" s="107">
        <f t="shared" si="14"/>
        <v>1</v>
      </c>
      <c r="BE15" s="107" t="str">
        <f t="shared" si="15"/>
        <v>Cumple la meta establecida</v>
      </c>
      <c r="BF15" s="106">
        <v>1</v>
      </c>
      <c r="BG15" s="106">
        <v>1</v>
      </c>
      <c r="BH15" s="107">
        <f t="shared" si="16"/>
        <v>1</v>
      </c>
      <c r="BI15" s="107" t="str">
        <f t="shared" si="17"/>
        <v>Cumple la meta establecida</v>
      </c>
      <c r="BJ15" s="106">
        <v>1</v>
      </c>
      <c r="BK15" s="106">
        <v>1</v>
      </c>
      <c r="BL15" s="107">
        <f t="shared" si="18"/>
        <v>1</v>
      </c>
      <c r="BM15" s="107" t="str">
        <f t="shared" si="19"/>
        <v>Cumple la meta establecida</v>
      </c>
      <c r="BN15" s="106">
        <v>1</v>
      </c>
      <c r="BO15" s="106">
        <v>1</v>
      </c>
      <c r="BP15" s="107">
        <f t="shared" si="20"/>
        <v>1</v>
      </c>
      <c r="BQ15" s="107" t="str">
        <f t="shared" si="21"/>
        <v>Cumple la meta establecida</v>
      </c>
      <c r="BR15" s="106">
        <v>1</v>
      </c>
      <c r="BS15" s="106">
        <v>1</v>
      </c>
      <c r="BT15" s="107">
        <f t="shared" si="22"/>
        <v>1</v>
      </c>
      <c r="BU15" s="108" t="str">
        <f t="shared" si="23"/>
        <v>Cumple la meta establecida</v>
      </c>
    </row>
    <row r="16" spans="1:73" s="109" customFormat="1" ht="66" customHeight="1" x14ac:dyDescent="0.3">
      <c r="A16" s="97"/>
      <c r="B16" s="97"/>
      <c r="C16" s="97"/>
      <c r="D16" s="540"/>
      <c r="E16" s="532"/>
      <c r="F16" s="528"/>
      <c r="G16" s="528"/>
      <c r="H16" s="527"/>
      <c r="I16" s="110" t="s">
        <v>895</v>
      </c>
      <c r="J16" s="116" t="s">
        <v>905</v>
      </c>
      <c r="K16" s="117" t="s">
        <v>914</v>
      </c>
      <c r="L16" s="117" t="s">
        <v>913</v>
      </c>
      <c r="M16" s="111" t="s">
        <v>903</v>
      </c>
      <c r="N16" s="112" t="s">
        <v>1622</v>
      </c>
      <c r="O16" s="112" t="s">
        <v>525</v>
      </c>
      <c r="P16" s="110" t="s">
        <v>10</v>
      </c>
      <c r="Q16" s="112" t="s">
        <v>739</v>
      </c>
      <c r="R16" s="112" t="s">
        <v>4</v>
      </c>
      <c r="S16" s="112">
        <v>96.5</v>
      </c>
      <c r="T16" s="110" t="s">
        <v>11</v>
      </c>
      <c r="U16" s="112" t="s">
        <v>532</v>
      </c>
      <c r="V16" s="112" t="s">
        <v>890</v>
      </c>
      <c r="W16" s="112" t="s">
        <v>523</v>
      </c>
      <c r="X16" s="112" t="s">
        <v>856</v>
      </c>
      <c r="Y16" s="114"/>
      <c r="Z16" s="105">
        <v>1</v>
      </c>
      <c r="AA16" s="106">
        <v>1</v>
      </c>
      <c r="AB16" s="107">
        <f t="shared" si="0"/>
        <v>1</v>
      </c>
      <c r="AC16" s="107" t="str">
        <f t="shared" si="1"/>
        <v>Cumple la meta establecida</v>
      </c>
      <c r="AD16" s="106">
        <v>1</v>
      </c>
      <c r="AE16" s="106">
        <v>1</v>
      </c>
      <c r="AF16" s="107">
        <f t="shared" si="2"/>
        <v>1</v>
      </c>
      <c r="AG16" s="107" t="str">
        <f t="shared" si="3"/>
        <v>Cumple la meta establecida</v>
      </c>
      <c r="AH16" s="106">
        <v>1</v>
      </c>
      <c r="AI16" s="106">
        <v>1</v>
      </c>
      <c r="AJ16" s="107">
        <f t="shared" si="4"/>
        <v>1</v>
      </c>
      <c r="AK16" s="107" t="str">
        <f t="shared" si="5"/>
        <v>Cumple la meta establecida</v>
      </c>
      <c r="AL16" s="106">
        <v>1</v>
      </c>
      <c r="AM16" s="106">
        <v>1</v>
      </c>
      <c r="AN16" s="107">
        <f t="shared" si="6"/>
        <v>1</v>
      </c>
      <c r="AO16" s="107" t="str">
        <f t="shared" si="7"/>
        <v>Cumple la meta establecida</v>
      </c>
      <c r="AP16" s="106">
        <v>1</v>
      </c>
      <c r="AQ16" s="106">
        <v>1</v>
      </c>
      <c r="AR16" s="107">
        <f t="shared" si="8"/>
        <v>1</v>
      </c>
      <c r="AS16" s="107" t="str">
        <f t="shared" si="9"/>
        <v>Cumple la meta establecida</v>
      </c>
      <c r="AT16" s="106">
        <v>1</v>
      </c>
      <c r="AU16" s="106">
        <v>1</v>
      </c>
      <c r="AV16" s="107">
        <f t="shared" si="10"/>
        <v>1</v>
      </c>
      <c r="AW16" s="107" t="str">
        <f t="shared" si="11"/>
        <v>Cumple la meta establecida</v>
      </c>
      <c r="AX16" s="106">
        <v>1</v>
      </c>
      <c r="AY16" s="106">
        <v>1</v>
      </c>
      <c r="AZ16" s="107">
        <f t="shared" si="12"/>
        <v>1</v>
      </c>
      <c r="BA16" s="107" t="str">
        <f t="shared" si="13"/>
        <v>Cumple la meta establecida</v>
      </c>
      <c r="BB16" s="106">
        <v>1</v>
      </c>
      <c r="BC16" s="106">
        <v>1</v>
      </c>
      <c r="BD16" s="107">
        <f t="shared" si="14"/>
        <v>1</v>
      </c>
      <c r="BE16" s="107" t="str">
        <f t="shared" si="15"/>
        <v>Cumple la meta establecida</v>
      </c>
      <c r="BF16" s="106">
        <v>1</v>
      </c>
      <c r="BG16" s="106">
        <v>1</v>
      </c>
      <c r="BH16" s="107">
        <f t="shared" si="16"/>
        <v>1</v>
      </c>
      <c r="BI16" s="107" t="str">
        <f t="shared" si="17"/>
        <v>Cumple la meta establecida</v>
      </c>
      <c r="BJ16" s="106">
        <v>1</v>
      </c>
      <c r="BK16" s="106">
        <v>1</v>
      </c>
      <c r="BL16" s="107">
        <f t="shared" si="18"/>
        <v>1</v>
      </c>
      <c r="BM16" s="107" t="str">
        <f t="shared" si="19"/>
        <v>Cumple la meta establecida</v>
      </c>
      <c r="BN16" s="106">
        <v>1</v>
      </c>
      <c r="BO16" s="106">
        <v>1</v>
      </c>
      <c r="BP16" s="107">
        <f t="shared" si="20"/>
        <v>1</v>
      </c>
      <c r="BQ16" s="107" t="str">
        <f t="shared" si="21"/>
        <v>Cumple la meta establecida</v>
      </c>
      <c r="BR16" s="106">
        <v>1</v>
      </c>
      <c r="BS16" s="106">
        <v>1</v>
      </c>
      <c r="BT16" s="107">
        <f t="shared" si="22"/>
        <v>1</v>
      </c>
      <c r="BU16" s="108" t="str">
        <f t="shared" si="23"/>
        <v>Cumple la meta establecida</v>
      </c>
    </row>
    <row r="17" spans="1:73" s="109" customFormat="1" ht="60" customHeight="1" x14ac:dyDescent="0.3">
      <c r="A17" s="97"/>
      <c r="B17" s="97"/>
      <c r="C17" s="97"/>
      <c r="D17" s="540"/>
      <c r="E17" s="532"/>
      <c r="F17" s="532" t="s">
        <v>793</v>
      </c>
      <c r="G17" s="532" t="s">
        <v>732</v>
      </c>
      <c r="H17" s="532" t="s">
        <v>808</v>
      </c>
      <c r="I17" s="110" t="s">
        <v>896</v>
      </c>
      <c r="J17" s="116" t="s">
        <v>905</v>
      </c>
      <c r="K17" s="117" t="s">
        <v>914</v>
      </c>
      <c r="L17" s="117" t="s">
        <v>913</v>
      </c>
      <c r="M17" s="111" t="s">
        <v>903</v>
      </c>
      <c r="N17" s="112" t="s">
        <v>1623</v>
      </c>
      <c r="O17" s="112" t="s">
        <v>525</v>
      </c>
      <c r="P17" s="110" t="s">
        <v>16</v>
      </c>
      <c r="Q17" s="112" t="s">
        <v>739</v>
      </c>
      <c r="R17" s="112" t="s">
        <v>4</v>
      </c>
      <c r="S17" s="112" t="s">
        <v>856</v>
      </c>
      <c r="T17" s="113">
        <v>0.9</v>
      </c>
      <c r="U17" s="112" t="s">
        <v>532</v>
      </c>
      <c r="V17" s="112" t="s">
        <v>856</v>
      </c>
      <c r="W17" s="112" t="s">
        <v>523</v>
      </c>
      <c r="X17" s="112" t="s">
        <v>856</v>
      </c>
      <c r="Y17" s="114"/>
      <c r="Z17" s="105">
        <v>1</v>
      </c>
      <c r="AA17" s="106">
        <v>1</v>
      </c>
      <c r="AB17" s="107">
        <f t="shared" si="0"/>
        <v>1</v>
      </c>
      <c r="AC17" s="107" t="str">
        <f t="shared" si="1"/>
        <v>Cumple la meta establecida</v>
      </c>
      <c r="AD17" s="106">
        <v>1</v>
      </c>
      <c r="AE17" s="106">
        <v>1</v>
      </c>
      <c r="AF17" s="107">
        <f t="shared" si="2"/>
        <v>1</v>
      </c>
      <c r="AG17" s="107" t="str">
        <f t="shared" si="3"/>
        <v>Cumple la meta establecida</v>
      </c>
      <c r="AH17" s="106">
        <v>1</v>
      </c>
      <c r="AI17" s="106">
        <v>1</v>
      </c>
      <c r="AJ17" s="107">
        <f t="shared" si="4"/>
        <v>1</v>
      </c>
      <c r="AK17" s="107" t="str">
        <f t="shared" si="5"/>
        <v>Cumple la meta establecida</v>
      </c>
      <c r="AL17" s="106">
        <v>1</v>
      </c>
      <c r="AM17" s="106">
        <v>1</v>
      </c>
      <c r="AN17" s="107">
        <f t="shared" si="6"/>
        <v>1</v>
      </c>
      <c r="AO17" s="107" t="str">
        <f t="shared" si="7"/>
        <v>Cumple la meta establecida</v>
      </c>
      <c r="AP17" s="106">
        <v>1</v>
      </c>
      <c r="AQ17" s="106">
        <v>1</v>
      </c>
      <c r="AR17" s="107">
        <f t="shared" si="8"/>
        <v>1</v>
      </c>
      <c r="AS17" s="107" t="str">
        <f t="shared" si="9"/>
        <v>Cumple la meta establecida</v>
      </c>
      <c r="AT17" s="106">
        <v>1</v>
      </c>
      <c r="AU17" s="106">
        <v>1</v>
      </c>
      <c r="AV17" s="107">
        <f t="shared" si="10"/>
        <v>1</v>
      </c>
      <c r="AW17" s="107" t="str">
        <f t="shared" si="11"/>
        <v>Cumple la meta establecida</v>
      </c>
      <c r="AX17" s="106">
        <v>1</v>
      </c>
      <c r="AY17" s="106">
        <v>1</v>
      </c>
      <c r="AZ17" s="107">
        <f t="shared" si="12"/>
        <v>1</v>
      </c>
      <c r="BA17" s="107" t="str">
        <f t="shared" si="13"/>
        <v>Cumple la meta establecida</v>
      </c>
      <c r="BB17" s="106">
        <v>1</v>
      </c>
      <c r="BC17" s="106">
        <v>1</v>
      </c>
      <c r="BD17" s="107">
        <f t="shared" si="14"/>
        <v>1</v>
      </c>
      <c r="BE17" s="107" t="str">
        <f t="shared" si="15"/>
        <v>Cumple la meta establecida</v>
      </c>
      <c r="BF17" s="106">
        <v>1</v>
      </c>
      <c r="BG17" s="106">
        <v>1</v>
      </c>
      <c r="BH17" s="107">
        <f t="shared" si="16"/>
        <v>1</v>
      </c>
      <c r="BI17" s="107" t="str">
        <f t="shared" si="17"/>
        <v>Cumple la meta establecida</v>
      </c>
      <c r="BJ17" s="106">
        <v>1</v>
      </c>
      <c r="BK17" s="106">
        <v>1</v>
      </c>
      <c r="BL17" s="107">
        <f t="shared" si="18"/>
        <v>1</v>
      </c>
      <c r="BM17" s="107" t="str">
        <f t="shared" si="19"/>
        <v>Cumple la meta establecida</v>
      </c>
      <c r="BN17" s="106">
        <v>1</v>
      </c>
      <c r="BO17" s="106">
        <v>1</v>
      </c>
      <c r="BP17" s="107">
        <f t="shared" si="20"/>
        <v>1</v>
      </c>
      <c r="BQ17" s="107" t="str">
        <f t="shared" si="21"/>
        <v>Cumple la meta establecida</v>
      </c>
      <c r="BR17" s="106">
        <v>1</v>
      </c>
      <c r="BS17" s="106">
        <v>1</v>
      </c>
      <c r="BT17" s="107">
        <f t="shared" si="22"/>
        <v>1</v>
      </c>
      <c r="BU17" s="108" t="str">
        <f t="shared" si="23"/>
        <v>Cumple la meta establecida</v>
      </c>
    </row>
    <row r="18" spans="1:73" s="109" customFormat="1" ht="63" customHeight="1" x14ac:dyDescent="0.3">
      <c r="A18" s="97"/>
      <c r="B18" s="97"/>
      <c r="C18" s="97"/>
      <c r="D18" s="540"/>
      <c r="E18" s="532"/>
      <c r="F18" s="532"/>
      <c r="G18" s="532"/>
      <c r="H18" s="532"/>
      <c r="I18" s="110" t="s">
        <v>895</v>
      </c>
      <c r="J18" s="99" t="s">
        <v>910</v>
      </c>
      <c r="K18" s="100" t="s">
        <v>911</v>
      </c>
      <c r="L18" s="100" t="s">
        <v>912</v>
      </c>
      <c r="M18" s="111" t="s">
        <v>903</v>
      </c>
      <c r="N18" s="112" t="s">
        <v>1624</v>
      </c>
      <c r="O18" s="112" t="s">
        <v>525</v>
      </c>
      <c r="P18" s="110" t="s">
        <v>17</v>
      </c>
      <c r="Q18" s="112" t="s">
        <v>739</v>
      </c>
      <c r="R18" s="112" t="s">
        <v>4</v>
      </c>
      <c r="S18" s="112" t="s">
        <v>856</v>
      </c>
      <c r="T18" s="113">
        <v>0.9</v>
      </c>
      <c r="U18" s="112" t="s">
        <v>532</v>
      </c>
      <c r="V18" s="112"/>
      <c r="W18" s="112"/>
      <c r="X18" s="112"/>
      <c r="Y18" s="114"/>
      <c r="Z18" s="105">
        <v>1</v>
      </c>
      <c r="AA18" s="106">
        <v>1</v>
      </c>
      <c r="AB18" s="107">
        <f t="shared" si="0"/>
        <v>1</v>
      </c>
      <c r="AC18" s="107" t="str">
        <f t="shared" si="1"/>
        <v>Cumple la meta establecida</v>
      </c>
      <c r="AD18" s="106">
        <v>1</v>
      </c>
      <c r="AE18" s="106">
        <v>1</v>
      </c>
      <c r="AF18" s="107">
        <f t="shared" si="2"/>
        <v>1</v>
      </c>
      <c r="AG18" s="107" t="str">
        <f t="shared" si="3"/>
        <v>Cumple la meta establecida</v>
      </c>
      <c r="AH18" s="106">
        <v>1</v>
      </c>
      <c r="AI18" s="106">
        <v>1</v>
      </c>
      <c r="AJ18" s="107">
        <f t="shared" si="4"/>
        <v>1</v>
      </c>
      <c r="AK18" s="107" t="str">
        <f t="shared" si="5"/>
        <v>Cumple la meta establecida</v>
      </c>
      <c r="AL18" s="106">
        <v>1</v>
      </c>
      <c r="AM18" s="106">
        <v>1</v>
      </c>
      <c r="AN18" s="107">
        <f t="shared" si="6"/>
        <v>1</v>
      </c>
      <c r="AO18" s="107" t="str">
        <f t="shared" si="7"/>
        <v>Cumple la meta establecida</v>
      </c>
      <c r="AP18" s="106">
        <v>1</v>
      </c>
      <c r="AQ18" s="106">
        <v>1</v>
      </c>
      <c r="AR18" s="107">
        <f t="shared" si="8"/>
        <v>1</v>
      </c>
      <c r="AS18" s="107" t="str">
        <f t="shared" si="9"/>
        <v>Cumple la meta establecida</v>
      </c>
      <c r="AT18" s="106">
        <v>1</v>
      </c>
      <c r="AU18" s="106">
        <v>1</v>
      </c>
      <c r="AV18" s="107">
        <f t="shared" si="10"/>
        <v>1</v>
      </c>
      <c r="AW18" s="107" t="str">
        <f t="shared" si="11"/>
        <v>Cumple la meta establecida</v>
      </c>
      <c r="AX18" s="106">
        <v>1</v>
      </c>
      <c r="AY18" s="106">
        <v>1</v>
      </c>
      <c r="AZ18" s="107">
        <f t="shared" si="12"/>
        <v>1</v>
      </c>
      <c r="BA18" s="107" t="str">
        <f t="shared" si="13"/>
        <v>Cumple la meta establecida</v>
      </c>
      <c r="BB18" s="106">
        <v>1</v>
      </c>
      <c r="BC18" s="106">
        <v>1</v>
      </c>
      <c r="BD18" s="107">
        <f t="shared" si="14"/>
        <v>1</v>
      </c>
      <c r="BE18" s="107" t="str">
        <f t="shared" si="15"/>
        <v>Cumple la meta establecida</v>
      </c>
      <c r="BF18" s="106">
        <v>1</v>
      </c>
      <c r="BG18" s="106">
        <v>1</v>
      </c>
      <c r="BH18" s="107">
        <f t="shared" si="16"/>
        <v>1</v>
      </c>
      <c r="BI18" s="107" t="str">
        <f t="shared" si="17"/>
        <v>Cumple la meta establecida</v>
      </c>
      <c r="BJ18" s="106">
        <v>1</v>
      </c>
      <c r="BK18" s="106">
        <v>1</v>
      </c>
      <c r="BL18" s="107">
        <f t="shared" si="18"/>
        <v>1</v>
      </c>
      <c r="BM18" s="107" t="str">
        <f t="shared" si="19"/>
        <v>Cumple la meta establecida</v>
      </c>
      <c r="BN18" s="106">
        <v>1</v>
      </c>
      <c r="BO18" s="106">
        <v>1</v>
      </c>
      <c r="BP18" s="107">
        <f t="shared" si="20"/>
        <v>1</v>
      </c>
      <c r="BQ18" s="107" t="str">
        <f t="shared" si="21"/>
        <v>Cumple la meta establecida</v>
      </c>
      <c r="BR18" s="106">
        <v>1</v>
      </c>
      <c r="BS18" s="106">
        <v>1</v>
      </c>
      <c r="BT18" s="107">
        <f t="shared" si="22"/>
        <v>1</v>
      </c>
      <c r="BU18" s="108" t="str">
        <f t="shared" si="23"/>
        <v>Cumple la meta establecida</v>
      </c>
    </row>
    <row r="19" spans="1:73" s="109" customFormat="1" ht="55.5" customHeight="1" x14ac:dyDescent="0.3">
      <c r="A19" s="97"/>
      <c r="B19" s="97"/>
      <c r="C19" s="97"/>
      <c r="D19" s="540"/>
      <c r="E19" s="532"/>
      <c r="F19" s="532"/>
      <c r="G19" s="532"/>
      <c r="H19" s="532"/>
      <c r="I19" s="110" t="s">
        <v>881</v>
      </c>
      <c r="J19" s="116" t="s">
        <v>905</v>
      </c>
      <c r="K19" s="117" t="s">
        <v>914</v>
      </c>
      <c r="L19" s="117" t="s">
        <v>913</v>
      </c>
      <c r="M19" s="111" t="s">
        <v>903</v>
      </c>
      <c r="N19" s="112" t="s">
        <v>1625</v>
      </c>
      <c r="O19" s="112" t="s">
        <v>882</v>
      </c>
      <c r="P19" s="110" t="s">
        <v>736</v>
      </c>
      <c r="Q19" s="112" t="s">
        <v>739</v>
      </c>
      <c r="R19" s="112" t="s">
        <v>4</v>
      </c>
      <c r="S19" s="112"/>
      <c r="T19" s="110" t="s">
        <v>1626</v>
      </c>
      <c r="U19" s="112"/>
      <c r="V19" s="112"/>
      <c r="W19" s="112"/>
      <c r="X19" s="112"/>
      <c r="Y19" s="114"/>
      <c r="Z19" s="105">
        <v>1</v>
      </c>
      <c r="AA19" s="106">
        <v>1</v>
      </c>
      <c r="AB19" s="107">
        <f t="shared" si="0"/>
        <v>1</v>
      </c>
      <c r="AC19" s="107" t="str">
        <f t="shared" si="1"/>
        <v>Cumple la meta establecida</v>
      </c>
      <c r="AD19" s="106">
        <v>1</v>
      </c>
      <c r="AE19" s="106">
        <v>1</v>
      </c>
      <c r="AF19" s="107">
        <f t="shared" si="2"/>
        <v>1</v>
      </c>
      <c r="AG19" s="107" t="str">
        <f t="shared" si="3"/>
        <v>Cumple la meta establecida</v>
      </c>
      <c r="AH19" s="106">
        <v>1</v>
      </c>
      <c r="AI19" s="106">
        <v>1</v>
      </c>
      <c r="AJ19" s="107">
        <f t="shared" si="4"/>
        <v>1</v>
      </c>
      <c r="AK19" s="107" t="str">
        <f t="shared" si="5"/>
        <v>Cumple la meta establecida</v>
      </c>
      <c r="AL19" s="106">
        <v>1</v>
      </c>
      <c r="AM19" s="106">
        <v>1</v>
      </c>
      <c r="AN19" s="107">
        <f t="shared" si="6"/>
        <v>1</v>
      </c>
      <c r="AO19" s="107" t="str">
        <f t="shared" si="7"/>
        <v>Cumple la meta establecida</v>
      </c>
      <c r="AP19" s="106">
        <v>1</v>
      </c>
      <c r="AQ19" s="106">
        <v>1</v>
      </c>
      <c r="AR19" s="107">
        <f t="shared" si="8"/>
        <v>1</v>
      </c>
      <c r="AS19" s="107" t="str">
        <f t="shared" si="9"/>
        <v>Cumple la meta establecida</v>
      </c>
      <c r="AT19" s="106">
        <v>1</v>
      </c>
      <c r="AU19" s="106">
        <v>1</v>
      </c>
      <c r="AV19" s="107">
        <f t="shared" si="10"/>
        <v>1</v>
      </c>
      <c r="AW19" s="107" t="str">
        <f t="shared" si="11"/>
        <v>Cumple la meta establecida</v>
      </c>
      <c r="AX19" s="106">
        <v>1</v>
      </c>
      <c r="AY19" s="106">
        <v>1</v>
      </c>
      <c r="AZ19" s="107">
        <f t="shared" si="12"/>
        <v>1</v>
      </c>
      <c r="BA19" s="107" t="str">
        <f t="shared" si="13"/>
        <v>Cumple la meta establecida</v>
      </c>
      <c r="BB19" s="106">
        <v>1</v>
      </c>
      <c r="BC19" s="106">
        <v>1</v>
      </c>
      <c r="BD19" s="107">
        <f t="shared" si="14"/>
        <v>1</v>
      </c>
      <c r="BE19" s="107" t="str">
        <f t="shared" si="15"/>
        <v>Cumple la meta establecida</v>
      </c>
      <c r="BF19" s="106">
        <v>1</v>
      </c>
      <c r="BG19" s="106">
        <v>1</v>
      </c>
      <c r="BH19" s="107">
        <f t="shared" si="16"/>
        <v>1</v>
      </c>
      <c r="BI19" s="107" t="str">
        <f t="shared" si="17"/>
        <v>Cumple la meta establecida</v>
      </c>
      <c r="BJ19" s="106">
        <v>1</v>
      </c>
      <c r="BK19" s="106">
        <v>1</v>
      </c>
      <c r="BL19" s="107">
        <f t="shared" si="18"/>
        <v>1</v>
      </c>
      <c r="BM19" s="107" t="str">
        <f t="shared" si="19"/>
        <v>Cumple la meta establecida</v>
      </c>
      <c r="BN19" s="106">
        <v>1</v>
      </c>
      <c r="BO19" s="106">
        <v>1</v>
      </c>
      <c r="BP19" s="107">
        <f t="shared" si="20"/>
        <v>1</v>
      </c>
      <c r="BQ19" s="107" t="str">
        <f t="shared" si="21"/>
        <v>Cumple la meta establecida</v>
      </c>
      <c r="BR19" s="106">
        <v>1</v>
      </c>
      <c r="BS19" s="106">
        <v>1</v>
      </c>
      <c r="BT19" s="107">
        <f t="shared" si="22"/>
        <v>1</v>
      </c>
      <c r="BU19" s="108" t="str">
        <f t="shared" si="23"/>
        <v>Cumple la meta establecida</v>
      </c>
    </row>
    <row r="20" spans="1:73" s="109" customFormat="1" ht="62.25" customHeight="1" x14ac:dyDescent="0.3">
      <c r="A20" s="97"/>
      <c r="B20" s="97"/>
      <c r="C20" s="97"/>
      <c r="D20" s="540"/>
      <c r="E20" s="532"/>
      <c r="F20" s="532"/>
      <c r="G20" s="532"/>
      <c r="H20" s="532"/>
      <c r="I20" s="110" t="s">
        <v>884</v>
      </c>
      <c r="J20" s="118" t="s">
        <v>907</v>
      </c>
      <c r="K20" s="119" t="s">
        <v>908</v>
      </c>
      <c r="L20" s="119" t="s">
        <v>909</v>
      </c>
      <c r="M20" s="111" t="s">
        <v>903</v>
      </c>
      <c r="N20" s="112" t="s">
        <v>1627</v>
      </c>
      <c r="O20" s="112" t="s">
        <v>897</v>
      </c>
      <c r="P20" s="110" t="s">
        <v>18</v>
      </c>
      <c r="Q20" s="112" t="s">
        <v>739</v>
      </c>
      <c r="R20" s="112" t="s">
        <v>4</v>
      </c>
      <c r="S20" s="112"/>
      <c r="T20" s="110" t="s">
        <v>19</v>
      </c>
      <c r="U20" s="112"/>
      <c r="V20" s="112"/>
      <c r="W20" s="112"/>
      <c r="X20" s="112"/>
      <c r="Y20" s="114"/>
      <c r="Z20" s="105">
        <v>1</v>
      </c>
      <c r="AA20" s="106">
        <v>1</v>
      </c>
      <c r="AB20" s="107">
        <f t="shared" si="0"/>
        <v>1</v>
      </c>
      <c r="AC20" s="107" t="str">
        <f t="shared" si="1"/>
        <v>Cumple la meta establecida</v>
      </c>
      <c r="AD20" s="106">
        <v>1</v>
      </c>
      <c r="AE20" s="106">
        <v>1</v>
      </c>
      <c r="AF20" s="107" t="e">
        <f t="shared" si="2"/>
        <v>#DIV/0!</v>
      </c>
      <c r="AG20" s="107" t="str">
        <f t="shared" si="3"/>
        <v>Cumple la meta establecida</v>
      </c>
      <c r="AH20" s="106">
        <v>1</v>
      </c>
      <c r="AI20" s="106">
        <v>1</v>
      </c>
      <c r="AJ20" s="107" t="e">
        <f t="shared" si="4"/>
        <v>#DIV/0!</v>
      </c>
      <c r="AK20" s="107" t="str">
        <f t="shared" si="5"/>
        <v>Cumple la meta establecida</v>
      </c>
      <c r="AL20" s="106">
        <v>1</v>
      </c>
      <c r="AM20" s="106">
        <v>1</v>
      </c>
      <c r="AN20" s="107" t="e">
        <f t="shared" si="6"/>
        <v>#DIV/0!</v>
      </c>
      <c r="AO20" s="107" t="str">
        <f t="shared" si="7"/>
        <v>Cumple la meta establecida</v>
      </c>
      <c r="AP20" s="106">
        <v>1</v>
      </c>
      <c r="AQ20" s="106">
        <v>1</v>
      </c>
      <c r="AR20" s="107" t="e">
        <f t="shared" si="8"/>
        <v>#DIV/0!</v>
      </c>
      <c r="AS20" s="107" t="str">
        <f t="shared" si="9"/>
        <v>Cumple la meta establecida</v>
      </c>
      <c r="AT20" s="106">
        <v>1</v>
      </c>
      <c r="AU20" s="106">
        <v>1</v>
      </c>
      <c r="AV20" s="107">
        <f t="shared" si="10"/>
        <v>1</v>
      </c>
      <c r="AW20" s="107" t="str">
        <f t="shared" si="11"/>
        <v>Cumple la meta establecida</v>
      </c>
      <c r="AX20" s="106">
        <v>1</v>
      </c>
      <c r="AY20" s="106">
        <v>1</v>
      </c>
      <c r="AZ20" s="107">
        <f t="shared" si="12"/>
        <v>1</v>
      </c>
      <c r="BA20" s="107" t="str">
        <f t="shared" si="13"/>
        <v>Cumple la meta establecida</v>
      </c>
      <c r="BB20" s="106">
        <v>1</v>
      </c>
      <c r="BC20" s="106">
        <v>1</v>
      </c>
      <c r="BD20" s="107">
        <f t="shared" si="14"/>
        <v>1</v>
      </c>
      <c r="BE20" s="107" t="str">
        <f t="shared" si="15"/>
        <v>Cumple la meta establecida</v>
      </c>
      <c r="BF20" s="106">
        <v>1</v>
      </c>
      <c r="BG20" s="106">
        <v>1</v>
      </c>
      <c r="BH20" s="107">
        <f t="shared" si="16"/>
        <v>1</v>
      </c>
      <c r="BI20" s="107" t="str">
        <f t="shared" si="17"/>
        <v>Cumple la meta establecida</v>
      </c>
      <c r="BJ20" s="106">
        <v>1</v>
      </c>
      <c r="BK20" s="106">
        <v>1</v>
      </c>
      <c r="BL20" s="107">
        <f t="shared" si="18"/>
        <v>1</v>
      </c>
      <c r="BM20" s="107" t="str">
        <f t="shared" si="19"/>
        <v>Cumple la meta establecida</v>
      </c>
      <c r="BN20" s="106">
        <v>1</v>
      </c>
      <c r="BO20" s="106">
        <v>1</v>
      </c>
      <c r="BP20" s="107">
        <f t="shared" si="20"/>
        <v>1</v>
      </c>
      <c r="BQ20" s="107" t="str">
        <f t="shared" si="21"/>
        <v>Cumple la meta establecida</v>
      </c>
      <c r="BR20" s="106">
        <v>1</v>
      </c>
      <c r="BS20" s="106">
        <v>1</v>
      </c>
      <c r="BT20" s="107">
        <f t="shared" si="22"/>
        <v>1</v>
      </c>
      <c r="BU20" s="108" t="str">
        <f t="shared" si="23"/>
        <v>Cumple la meta establecida</v>
      </c>
    </row>
    <row r="21" spans="1:73" s="109" customFormat="1" ht="84" customHeight="1" x14ac:dyDescent="0.3">
      <c r="A21" s="97"/>
      <c r="B21" s="97"/>
      <c r="C21" s="97"/>
      <c r="D21" s="540"/>
      <c r="E21" s="532"/>
      <c r="F21" s="532"/>
      <c r="G21" s="532"/>
      <c r="H21" s="532"/>
      <c r="I21" s="110" t="s">
        <v>888</v>
      </c>
      <c r="J21" s="118" t="s">
        <v>907</v>
      </c>
      <c r="K21" s="119" t="s">
        <v>908</v>
      </c>
      <c r="L21" s="119" t="s">
        <v>909</v>
      </c>
      <c r="M21" s="111" t="s">
        <v>903</v>
      </c>
      <c r="N21" s="112" t="s">
        <v>1628</v>
      </c>
      <c r="O21" s="112" t="s">
        <v>889</v>
      </c>
      <c r="P21" s="110" t="s">
        <v>20</v>
      </c>
      <c r="Q21" s="112" t="s">
        <v>739</v>
      </c>
      <c r="R21" s="112" t="s">
        <v>4</v>
      </c>
      <c r="S21" s="112"/>
      <c r="T21" s="110" t="s">
        <v>7</v>
      </c>
      <c r="U21" s="112"/>
      <c r="V21" s="112"/>
      <c r="W21" s="112"/>
      <c r="X21" s="112"/>
      <c r="Y21" s="114"/>
      <c r="Z21" s="121">
        <v>1</v>
      </c>
      <c r="AA21" s="122">
        <v>1</v>
      </c>
      <c r="AB21" s="107">
        <f t="shared" si="0"/>
        <v>1</v>
      </c>
      <c r="AC21" s="107" t="str">
        <f t="shared" si="1"/>
        <v>Cumple la meta establecida</v>
      </c>
      <c r="AD21" s="106">
        <v>1</v>
      </c>
      <c r="AE21" s="106">
        <v>1</v>
      </c>
      <c r="AF21" s="107">
        <f t="shared" si="2"/>
        <v>1</v>
      </c>
      <c r="AG21" s="107" t="str">
        <f t="shared" si="3"/>
        <v>Cumple la meta establecida</v>
      </c>
      <c r="AH21" s="106">
        <v>1</v>
      </c>
      <c r="AI21" s="106">
        <v>1</v>
      </c>
      <c r="AJ21" s="107">
        <f t="shared" si="4"/>
        <v>1</v>
      </c>
      <c r="AK21" s="107" t="str">
        <f t="shared" si="5"/>
        <v>Cumple la meta establecida</v>
      </c>
      <c r="AL21" s="106">
        <v>1</v>
      </c>
      <c r="AM21" s="106">
        <v>1</v>
      </c>
      <c r="AN21" s="107">
        <f t="shared" si="6"/>
        <v>1</v>
      </c>
      <c r="AO21" s="107" t="str">
        <f t="shared" si="7"/>
        <v>Cumple la meta establecida</v>
      </c>
      <c r="AP21" s="106">
        <v>1</v>
      </c>
      <c r="AQ21" s="106">
        <v>1</v>
      </c>
      <c r="AR21" s="107">
        <f t="shared" si="8"/>
        <v>1</v>
      </c>
      <c r="AS21" s="107" t="str">
        <f t="shared" si="9"/>
        <v>Cumple la meta establecida</v>
      </c>
      <c r="AT21" s="106">
        <v>1</v>
      </c>
      <c r="AU21" s="106">
        <v>1</v>
      </c>
      <c r="AV21" s="107">
        <f t="shared" si="10"/>
        <v>1</v>
      </c>
      <c r="AW21" s="107" t="str">
        <f t="shared" si="11"/>
        <v>Cumple la meta establecida</v>
      </c>
      <c r="AX21" s="106">
        <v>1</v>
      </c>
      <c r="AY21" s="106">
        <v>1</v>
      </c>
      <c r="AZ21" s="107">
        <f t="shared" si="12"/>
        <v>1</v>
      </c>
      <c r="BA21" s="107" t="str">
        <f t="shared" si="13"/>
        <v>Cumple la meta establecida</v>
      </c>
      <c r="BB21" s="106">
        <v>1</v>
      </c>
      <c r="BC21" s="106">
        <v>1</v>
      </c>
      <c r="BD21" s="107">
        <f t="shared" si="14"/>
        <v>1</v>
      </c>
      <c r="BE21" s="107" t="str">
        <f t="shared" si="15"/>
        <v>Cumple la meta establecida</v>
      </c>
      <c r="BF21" s="106">
        <v>1</v>
      </c>
      <c r="BG21" s="106">
        <v>1</v>
      </c>
      <c r="BH21" s="107">
        <f t="shared" si="16"/>
        <v>1</v>
      </c>
      <c r="BI21" s="107" t="str">
        <f t="shared" si="17"/>
        <v>Cumple la meta establecida</v>
      </c>
      <c r="BJ21" s="106">
        <v>1</v>
      </c>
      <c r="BK21" s="106">
        <v>1</v>
      </c>
      <c r="BL21" s="107">
        <f t="shared" si="18"/>
        <v>1</v>
      </c>
      <c r="BM21" s="107" t="str">
        <f t="shared" si="19"/>
        <v>Cumple la meta establecida</v>
      </c>
      <c r="BN21" s="106">
        <v>1</v>
      </c>
      <c r="BO21" s="106">
        <v>1</v>
      </c>
      <c r="BP21" s="107">
        <f t="shared" si="20"/>
        <v>1</v>
      </c>
      <c r="BQ21" s="107" t="str">
        <f t="shared" si="21"/>
        <v>Cumple la meta establecida</v>
      </c>
      <c r="BR21" s="106">
        <v>1</v>
      </c>
      <c r="BS21" s="106">
        <v>1</v>
      </c>
      <c r="BT21" s="107">
        <f t="shared" si="22"/>
        <v>1</v>
      </c>
      <c r="BU21" s="108" t="str">
        <f t="shared" si="23"/>
        <v>Cumple la meta establecida</v>
      </c>
    </row>
    <row r="22" spans="1:73" s="109" customFormat="1" ht="49.5" customHeight="1" x14ac:dyDescent="0.3">
      <c r="A22" s="97"/>
      <c r="B22" s="97"/>
      <c r="C22" s="97"/>
      <c r="D22" s="540"/>
      <c r="E22" s="532"/>
      <c r="F22" s="532"/>
      <c r="G22" s="532"/>
      <c r="H22" s="532"/>
      <c r="I22" s="110" t="s">
        <v>891</v>
      </c>
      <c r="J22" s="116" t="s">
        <v>905</v>
      </c>
      <c r="K22" s="117" t="s">
        <v>914</v>
      </c>
      <c r="L22" s="117" t="s">
        <v>913</v>
      </c>
      <c r="M22" s="111" t="s">
        <v>903</v>
      </c>
      <c r="N22" s="112" t="s">
        <v>1629</v>
      </c>
      <c r="O22" s="112" t="s">
        <v>898</v>
      </c>
      <c r="P22" s="110" t="s">
        <v>21</v>
      </c>
      <c r="Q22" s="112" t="s">
        <v>739</v>
      </c>
      <c r="R22" s="112" t="s">
        <v>4</v>
      </c>
      <c r="S22" s="112"/>
      <c r="T22" s="110" t="s">
        <v>9</v>
      </c>
      <c r="U22" s="112"/>
      <c r="V22" s="112"/>
      <c r="W22" s="112"/>
      <c r="X22" s="112"/>
      <c r="Y22" s="114"/>
      <c r="Z22" s="105">
        <v>1</v>
      </c>
      <c r="AA22" s="106">
        <v>1</v>
      </c>
      <c r="AB22" s="107">
        <f t="shared" si="0"/>
        <v>1</v>
      </c>
      <c r="AC22" s="107" t="str">
        <f t="shared" si="1"/>
        <v>Cumple la meta establecida</v>
      </c>
      <c r="AD22" s="106">
        <v>1</v>
      </c>
      <c r="AE22" s="106">
        <v>1</v>
      </c>
      <c r="AF22" s="107">
        <f t="shared" si="2"/>
        <v>1</v>
      </c>
      <c r="AG22" s="107" t="str">
        <f t="shared" si="3"/>
        <v>Cumple la meta establecida</v>
      </c>
      <c r="AH22" s="106">
        <v>1</v>
      </c>
      <c r="AI22" s="106">
        <v>1</v>
      </c>
      <c r="AJ22" s="107">
        <f t="shared" si="4"/>
        <v>1</v>
      </c>
      <c r="AK22" s="107" t="str">
        <f t="shared" si="5"/>
        <v>Cumple la meta establecida</v>
      </c>
      <c r="AL22" s="106">
        <v>1</v>
      </c>
      <c r="AM22" s="106">
        <v>1</v>
      </c>
      <c r="AN22" s="107">
        <f t="shared" si="6"/>
        <v>1</v>
      </c>
      <c r="AO22" s="107" t="str">
        <f t="shared" si="7"/>
        <v>Cumple la meta establecida</v>
      </c>
      <c r="AP22" s="106">
        <v>1</v>
      </c>
      <c r="AQ22" s="106">
        <v>1</v>
      </c>
      <c r="AR22" s="107">
        <f t="shared" si="8"/>
        <v>1</v>
      </c>
      <c r="AS22" s="107" t="str">
        <f t="shared" si="9"/>
        <v>Cumple la meta establecida</v>
      </c>
      <c r="AT22" s="106">
        <v>1</v>
      </c>
      <c r="AU22" s="106">
        <v>1</v>
      </c>
      <c r="AV22" s="107">
        <f t="shared" si="10"/>
        <v>1</v>
      </c>
      <c r="AW22" s="107" t="str">
        <f t="shared" si="11"/>
        <v>Cumple la meta establecida</v>
      </c>
      <c r="AX22" s="106">
        <v>1</v>
      </c>
      <c r="AY22" s="106">
        <v>1</v>
      </c>
      <c r="AZ22" s="107">
        <f t="shared" si="12"/>
        <v>1</v>
      </c>
      <c r="BA22" s="107" t="str">
        <f t="shared" si="13"/>
        <v>Cumple la meta establecida</v>
      </c>
      <c r="BB22" s="106">
        <v>1</v>
      </c>
      <c r="BC22" s="106">
        <v>1</v>
      </c>
      <c r="BD22" s="107">
        <f t="shared" si="14"/>
        <v>1</v>
      </c>
      <c r="BE22" s="107" t="str">
        <f t="shared" si="15"/>
        <v>Cumple la meta establecida</v>
      </c>
      <c r="BF22" s="106">
        <v>1</v>
      </c>
      <c r="BG22" s="106">
        <v>1</v>
      </c>
      <c r="BH22" s="107">
        <f t="shared" si="16"/>
        <v>1</v>
      </c>
      <c r="BI22" s="107" t="str">
        <f t="shared" si="17"/>
        <v>Cumple la meta establecida</v>
      </c>
      <c r="BJ22" s="106">
        <v>1</v>
      </c>
      <c r="BK22" s="106">
        <v>1</v>
      </c>
      <c r="BL22" s="107">
        <f t="shared" si="18"/>
        <v>1</v>
      </c>
      <c r="BM22" s="107" t="str">
        <f t="shared" si="19"/>
        <v>Cumple la meta establecida</v>
      </c>
      <c r="BN22" s="106">
        <v>1</v>
      </c>
      <c r="BO22" s="106">
        <v>1</v>
      </c>
      <c r="BP22" s="107">
        <f t="shared" si="20"/>
        <v>1</v>
      </c>
      <c r="BQ22" s="107" t="str">
        <f t="shared" si="21"/>
        <v>Cumple la meta establecida</v>
      </c>
      <c r="BR22" s="106">
        <v>1</v>
      </c>
      <c r="BS22" s="106">
        <v>1</v>
      </c>
      <c r="BT22" s="107">
        <f t="shared" si="22"/>
        <v>1</v>
      </c>
      <c r="BU22" s="108" t="str">
        <f t="shared" si="23"/>
        <v>Cumple la meta establecida</v>
      </c>
    </row>
    <row r="23" spans="1:73" s="109" customFormat="1" ht="47.25" customHeight="1" x14ac:dyDescent="0.3">
      <c r="A23" s="97"/>
      <c r="B23" s="97"/>
      <c r="C23" s="97"/>
      <c r="D23" s="540"/>
      <c r="E23" s="532"/>
      <c r="F23" s="532"/>
      <c r="G23" s="532"/>
      <c r="H23" s="532"/>
      <c r="I23" s="110" t="s">
        <v>899</v>
      </c>
      <c r="J23" s="99" t="s">
        <v>910</v>
      </c>
      <c r="K23" s="100" t="s">
        <v>911</v>
      </c>
      <c r="L23" s="100" t="s">
        <v>912</v>
      </c>
      <c r="M23" s="111" t="s">
        <v>903</v>
      </c>
      <c r="N23" s="112" t="s">
        <v>1630</v>
      </c>
      <c r="O23" s="112" t="s">
        <v>900</v>
      </c>
      <c r="P23" s="110" t="s">
        <v>22</v>
      </c>
      <c r="Q23" s="112" t="s">
        <v>739</v>
      </c>
      <c r="R23" s="112" t="s">
        <v>4</v>
      </c>
      <c r="S23" s="112"/>
      <c r="T23" s="110" t="s">
        <v>11</v>
      </c>
      <c r="U23" s="112"/>
      <c r="V23" s="112"/>
      <c r="W23" s="112"/>
      <c r="X23" s="112"/>
      <c r="Y23" s="114"/>
      <c r="Z23" s="105">
        <v>1</v>
      </c>
      <c r="AA23" s="106">
        <v>1</v>
      </c>
      <c r="AB23" s="107">
        <f t="shared" si="0"/>
        <v>1</v>
      </c>
      <c r="AC23" s="107" t="str">
        <f t="shared" si="1"/>
        <v>Cumple la meta establecida</v>
      </c>
      <c r="AD23" s="106">
        <v>1</v>
      </c>
      <c r="AE23" s="106">
        <v>1</v>
      </c>
      <c r="AF23" s="107">
        <f t="shared" si="2"/>
        <v>1</v>
      </c>
      <c r="AG23" s="107" t="str">
        <f t="shared" si="3"/>
        <v>Cumple la meta establecida</v>
      </c>
      <c r="AH23" s="106">
        <v>1</v>
      </c>
      <c r="AI23" s="106">
        <v>1</v>
      </c>
      <c r="AJ23" s="107">
        <f t="shared" si="4"/>
        <v>1</v>
      </c>
      <c r="AK23" s="107" t="str">
        <f t="shared" si="5"/>
        <v>Cumple la meta establecida</v>
      </c>
      <c r="AL23" s="106">
        <v>1</v>
      </c>
      <c r="AM23" s="106">
        <v>1</v>
      </c>
      <c r="AN23" s="107">
        <f t="shared" si="6"/>
        <v>1</v>
      </c>
      <c r="AO23" s="107" t="str">
        <f t="shared" si="7"/>
        <v>Cumple la meta establecida</v>
      </c>
      <c r="AP23" s="106">
        <v>1</v>
      </c>
      <c r="AQ23" s="106">
        <v>1</v>
      </c>
      <c r="AR23" s="107">
        <f t="shared" si="8"/>
        <v>1</v>
      </c>
      <c r="AS23" s="107" t="str">
        <f t="shared" si="9"/>
        <v>Cumple la meta establecida</v>
      </c>
      <c r="AT23" s="106">
        <v>1</v>
      </c>
      <c r="AU23" s="106">
        <v>1</v>
      </c>
      <c r="AV23" s="107">
        <f t="shared" si="10"/>
        <v>1</v>
      </c>
      <c r="AW23" s="107" t="str">
        <f t="shared" si="11"/>
        <v>Cumple la meta establecida</v>
      </c>
      <c r="AX23" s="106">
        <v>1</v>
      </c>
      <c r="AY23" s="106">
        <v>1</v>
      </c>
      <c r="AZ23" s="107">
        <f t="shared" si="12"/>
        <v>1</v>
      </c>
      <c r="BA23" s="107" t="str">
        <f t="shared" si="13"/>
        <v>Cumple la meta establecida</v>
      </c>
      <c r="BB23" s="106">
        <v>1</v>
      </c>
      <c r="BC23" s="106">
        <v>1</v>
      </c>
      <c r="BD23" s="107">
        <f t="shared" si="14"/>
        <v>1</v>
      </c>
      <c r="BE23" s="107" t="str">
        <f t="shared" si="15"/>
        <v>Cumple la meta establecida</v>
      </c>
      <c r="BF23" s="106">
        <v>1</v>
      </c>
      <c r="BG23" s="106">
        <v>1</v>
      </c>
      <c r="BH23" s="107">
        <f t="shared" si="16"/>
        <v>1</v>
      </c>
      <c r="BI23" s="107" t="str">
        <f t="shared" si="17"/>
        <v>Cumple la meta establecida</v>
      </c>
      <c r="BJ23" s="106">
        <v>1</v>
      </c>
      <c r="BK23" s="106">
        <v>1</v>
      </c>
      <c r="BL23" s="107">
        <f t="shared" si="18"/>
        <v>1</v>
      </c>
      <c r="BM23" s="107" t="str">
        <f t="shared" si="19"/>
        <v>Cumple la meta establecida</v>
      </c>
      <c r="BN23" s="106">
        <v>1</v>
      </c>
      <c r="BO23" s="106">
        <v>1</v>
      </c>
      <c r="BP23" s="107">
        <f t="shared" si="20"/>
        <v>1</v>
      </c>
      <c r="BQ23" s="107" t="str">
        <f t="shared" si="21"/>
        <v>Cumple la meta establecida</v>
      </c>
      <c r="BR23" s="106">
        <v>1</v>
      </c>
      <c r="BS23" s="106">
        <v>1</v>
      </c>
      <c r="BT23" s="107">
        <f t="shared" si="22"/>
        <v>1</v>
      </c>
      <c r="BU23" s="108" t="str">
        <f t="shared" si="23"/>
        <v>Cumple la meta establecida</v>
      </c>
    </row>
    <row r="24" spans="1:73" s="109" customFormat="1" ht="45" customHeight="1" x14ac:dyDescent="0.3">
      <c r="A24" s="97"/>
      <c r="B24" s="97"/>
      <c r="C24" s="97"/>
      <c r="D24" s="540"/>
      <c r="E24" s="532"/>
      <c r="F24" s="532" t="s">
        <v>794</v>
      </c>
      <c r="G24" s="532" t="s">
        <v>732</v>
      </c>
      <c r="H24" s="532" t="s">
        <v>795</v>
      </c>
      <c r="I24" s="110" t="s">
        <v>901</v>
      </c>
      <c r="J24" s="123" t="s">
        <v>859</v>
      </c>
      <c r="K24" s="124" t="s">
        <v>915</v>
      </c>
      <c r="L24" s="125" t="s">
        <v>917</v>
      </c>
      <c r="M24" s="125" t="s">
        <v>916</v>
      </c>
      <c r="N24" s="112" t="s">
        <v>1631</v>
      </c>
      <c r="O24" s="112" t="s">
        <v>525</v>
      </c>
      <c r="P24" s="110" t="s">
        <v>23</v>
      </c>
      <c r="Q24" s="112" t="s">
        <v>740</v>
      </c>
      <c r="R24" s="112" t="s">
        <v>4</v>
      </c>
      <c r="S24" s="112"/>
      <c r="T24" s="113">
        <v>1</v>
      </c>
      <c r="U24" s="112"/>
      <c r="V24" s="112"/>
      <c r="W24" s="112"/>
      <c r="X24" s="112"/>
      <c r="Y24" s="114"/>
      <c r="Z24" s="105">
        <v>1</v>
      </c>
      <c r="AA24" s="106">
        <v>1</v>
      </c>
      <c r="AB24" s="107">
        <f t="shared" si="0"/>
        <v>1</v>
      </c>
      <c r="AC24" s="107" t="str">
        <f t="shared" si="1"/>
        <v>Cumple la meta establecida</v>
      </c>
      <c r="AD24" s="106">
        <v>1</v>
      </c>
      <c r="AE24" s="106">
        <v>1</v>
      </c>
      <c r="AF24" s="107">
        <f t="shared" si="2"/>
        <v>1</v>
      </c>
      <c r="AG24" s="107" t="str">
        <f t="shared" si="3"/>
        <v>Cumple la meta establecida</v>
      </c>
      <c r="AH24" s="106">
        <v>1</v>
      </c>
      <c r="AI24" s="106">
        <v>1</v>
      </c>
      <c r="AJ24" s="107">
        <f t="shared" si="4"/>
        <v>1</v>
      </c>
      <c r="AK24" s="107" t="str">
        <f t="shared" si="5"/>
        <v>Cumple la meta establecida</v>
      </c>
      <c r="AL24" s="106">
        <v>1</v>
      </c>
      <c r="AM24" s="106">
        <v>1</v>
      </c>
      <c r="AN24" s="107">
        <f t="shared" si="6"/>
        <v>1</v>
      </c>
      <c r="AO24" s="107" t="str">
        <f t="shared" si="7"/>
        <v>Cumple la meta establecida</v>
      </c>
      <c r="AP24" s="106">
        <v>1</v>
      </c>
      <c r="AQ24" s="106">
        <v>1</v>
      </c>
      <c r="AR24" s="107">
        <f t="shared" si="8"/>
        <v>1</v>
      </c>
      <c r="AS24" s="107" t="str">
        <f t="shared" si="9"/>
        <v>Cumple la meta establecida</v>
      </c>
      <c r="AT24" s="106">
        <v>1</v>
      </c>
      <c r="AU24" s="106">
        <v>1</v>
      </c>
      <c r="AV24" s="107">
        <f t="shared" si="10"/>
        <v>1</v>
      </c>
      <c r="AW24" s="107" t="str">
        <f t="shared" si="11"/>
        <v>Cumple la meta establecida</v>
      </c>
      <c r="AX24" s="106">
        <v>1</v>
      </c>
      <c r="AY24" s="106">
        <v>1</v>
      </c>
      <c r="AZ24" s="107">
        <f t="shared" si="12"/>
        <v>1</v>
      </c>
      <c r="BA24" s="107" t="str">
        <f t="shared" si="13"/>
        <v>Cumple la meta establecida</v>
      </c>
      <c r="BB24" s="106">
        <v>1</v>
      </c>
      <c r="BC24" s="106">
        <v>1</v>
      </c>
      <c r="BD24" s="107">
        <f t="shared" si="14"/>
        <v>1</v>
      </c>
      <c r="BE24" s="107" t="str">
        <f t="shared" si="15"/>
        <v>Cumple la meta establecida</v>
      </c>
      <c r="BF24" s="106">
        <v>1</v>
      </c>
      <c r="BG24" s="106">
        <v>1</v>
      </c>
      <c r="BH24" s="107">
        <f t="shared" si="16"/>
        <v>1</v>
      </c>
      <c r="BI24" s="107" t="str">
        <f t="shared" si="17"/>
        <v>Cumple la meta establecida</v>
      </c>
      <c r="BJ24" s="106">
        <v>1</v>
      </c>
      <c r="BK24" s="106">
        <v>1</v>
      </c>
      <c r="BL24" s="107">
        <f t="shared" si="18"/>
        <v>1</v>
      </c>
      <c r="BM24" s="107" t="str">
        <f t="shared" si="19"/>
        <v>Cumple la meta establecida</v>
      </c>
      <c r="BN24" s="106">
        <v>1</v>
      </c>
      <c r="BO24" s="106">
        <v>1</v>
      </c>
      <c r="BP24" s="107">
        <f t="shared" si="20"/>
        <v>1</v>
      </c>
      <c r="BQ24" s="107" t="str">
        <f t="shared" si="21"/>
        <v>Cumple la meta establecida</v>
      </c>
      <c r="BR24" s="106">
        <v>1</v>
      </c>
      <c r="BS24" s="106">
        <v>1</v>
      </c>
      <c r="BT24" s="107">
        <f t="shared" si="22"/>
        <v>1</v>
      </c>
      <c r="BU24" s="108" t="str">
        <f t="shared" si="23"/>
        <v>Cumple la meta establecida</v>
      </c>
    </row>
    <row r="25" spans="1:73" s="109" customFormat="1" ht="48" customHeight="1" x14ac:dyDescent="0.3">
      <c r="A25" s="97"/>
      <c r="B25" s="97"/>
      <c r="C25" s="97"/>
      <c r="D25" s="540"/>
      <c r="E25" s="532"/>
      <c r="F25" s="532"/>
      <c r="G25" s="532"/>
      <c r="H25" s="532"/>
      <c r="I25" s="110" t="s">
        <v>1636</v>
      </c>
      <c r="J25" s="123" t="s">
        <v>859</v>
      </c>
      <c r="K25" s="124" t="s">
        <v>915</v>
      </c>
      <c r="L25" s="125" t="s">
        <v>917</v>
      </c>
      <c r="M25" s="125" t="s">
        <v>916</v>
      </c>
      <c r="N25" s="112" t="s">
        <v>1632</v>
      </c>
      <c r="O25" s="112" t="s">
        <v>525</v>
      </c>
      <c r="P25" s="110" t="s">
        <v>24</v>
      </c>
      <c r="Q25" s="112" t="s">
        <v>740</v>
      </c>
      <c r="R25" s="112" t="s">
        <v>4</v>
      </c>
      <c r="S25" s="112"/>
      <c r="T25" s="113">
        <v>1</v>
      </c>
      <c r="U25" s="112"/>
      <c r="V25" s="112"/>
      <c r="W25" s="112"/>
      <c r="X25" s="112"/>
      <c r="Y25" s="114"/>
      <c r="Z25" s="105">
        <v>1</v>
      </c>
      <c r="AA25" s="106">
        <v>1</v>
      </c>
      <c r="AB25" s="107">
        <f t="shared" si="0"/>
        <v>1</v>
      </c>
      <c r="AC25" s="107" t="str">
        <f t="shared" si="1"/>
        <v>Cumple la meta establecida</v>
      </c>
      <c r="AD25" s="106">
        <v>1</v>
      </c>
      <c r="AE25" s="106">
        <v>1</v>
      </c>
      <c r="AF25" s="107" t="e">
        <f t="shared" si="2"/>
        <v>#DIV/0!</v>
      </c>
      <c r="AG25" s="107" t="str">
        <f t="shared" si="3"/>
        <v>Cumple la meta establecida</v>
      </c>
      <c r="AH25" s="106">
        <v>1</v>
      </c>
      <c r="AI25" s="106">
        <v>1</v>
      </c>
      <c r="AJ25" s="107" t="e">
        <f t="shared" si="4"/>
        <v>#DIV/0!</v>
      </c>
      <c r="AK25" s="107" t="str">
        <f t="shared" si="5"/>
        <v>Cumple la meta establecida</v>
      </c>
      <c r="AL25" s="106">
        <v>1</v>
      </c>
      <c r="AM25" s="106">
        <v>1</v>
      </c>
      <c r="AN25" s="107" t="e">
        <f t="shared" si="6"/>
        <v>#DIV/0!</v>
      </c>
      <c r="AO25" s="107" t="str">
        <f t="shared" si="7"/>
        <v>Cumple la meta establecida</v>
      </c>
      <c r="AP25" s="106">
        <v>1</v>
      </c>
      <c r="AQ25" s="106">
        <v>1</v>
      </c>
      <c r="AR25" s="107" t="e">
        <f t="shared" si="8"/>
        <v>#DIV/0!</v>
      </c>
      <c r="AS25" s="107" t="str">
        <f t="shared" si="9"/>
        <v>Cumple la meta establecida</v>
      </c>
      <c r="AT25" s="106">
        <v>1</v>
      </c>
      <c r="AU25" s="106">
        <v>1</v>
      </c>
      <c r="AV25" s="107">
        <f t="shared" si="10"/>
        <v>1</v>
      </c>
      <c r="AW25" s="107" t="str">
        <f t="shared" si="11"/>
        <v>Cumple la meta establecida</v>
      </c>
      <c r="AX25" s="106">
        <v>1</v>
      </c>
      <c r="AY25" s="106">
        <v>1</v>
      </c>
      <c r="AZ25" s="107">
        <f t="shared" si="12"/>
        <v>1</v>
      </c>
      <c r="BA25" s="107" t="str">
        <f t="shared" si="13"/>
        <v>Cumple la meta establecida</v>
      </c>
      <c r="BB25" s="106">
        <v>1</v>
      </c>
      <c r="BC25" s="106">
        <v>1</v>
      </c>
      <c r="BD25" s="107">
        <f t="shared" si="14"/>
        <v>1</v>
      </c>
      <c r="BE25" s="107" t="str">
        <f t="shared" si="15"/>
        <v>Cumple la meta establecida</v>
      </c>
      <c r="BF25" s="106">
        <v>1</v>
      </c>
      <c r="BG25" s="106">
        <v>1</v>
      </c>
      <c r="BH25" s="107">
        <f t="shared" si="16"/>
        <v>1</v>
      </c>
      <c r="BI25" s="107" t="str">
        <f t="shared" si="17"/>
        <v>Cumple la meta establecida</v>
      </c>
      <c r="BJ25" s="106">
        <v>1</v>
      </c>
      <c r="BK25" s="106">
        <v>1</v>
      </c>
      <c r="BL25" s="107">
        <f t="shared" si="18"/>
        <v>1</v>
      </c>
      <c r="BM25" s="107" t="str">
        <f t="shared" si="19"/>
        <v>Cumple la meta establecida</v>
      </c>
      <c r="BN25" s="106">
        <v>1</v>
      </c>
      <c r="BO25" s="106">
        <v>1</v>
      </c>
      <c r="BP25" s="107">
        <f t="shared" si="20"/>
        <v>1</v>
      </c>
      <c r="BQ25" s="107" t="str">
        <f t="shared" si="21"/>
        <v>Cumple la meta establecida</v>
      </c>
      <c r="BR25" s="106">
        <v>1</v>
      </c>
      <c r="BS25" s="106">
        <v>1</v>
      </c>
      <c r="BT25" s="107">
        <f t="shared" si="22"/>
        <v>1</v>
      </c>
      <c r="BU25" s="108" t="str">
        <f t="shared" si="23"/>
        <v>Cumple la meta establecida</v>
      </c>
    </row>
    <row r="26" spans="1:73" s="109" customFormat="1" ht="84.75" customHeight="1" x14ac:dyDescent="0.3">
      <c r="A26" s="97"/>
      <c r="B26" s="97"/>
      <c r="C26" s="97"/>
      <c r="D26" s="540"/>
      <c r="E26" s="532"/>
      <c r="F26" s="532"/>
      <c r="G26" s="532"/>
      <c r="H26" s="532"/>
      <c r="I26" s="110" t="s">
        <v>902</v>
      </c>
      <c r="J26" s="116" t="s">
        <v>905</v>
      </c>
      <c r="K26" s="117" t="s">
        <v>914</v>
      </c>
      <c r="L26" s="117" t="s">
        <v>913</v>
      </c>
      <c r="M26" s="111" t="s">
        <v>903</v>
      </c>
      <c r="N26" s="112" t="s">
        <v>1633</v>
      </c>
      <c r="O26" s="112" t="s">
        <v>525</v>
      </c>
      <c r="P26" s="110" t="s">
        <v>25</v>
      </c>
      <c r="Q26" s="112" t="s">
        <v>740</v>
      </c>
      <c r="R26" s="112" t="s">
        <v>4</v>
      </c>
      <c r="S26" s="112"/>
      <c r="T26" s="110" t="s">
        <v>1614</v>
      </c>
      <c r="U26" s="112"/>
      <c r="V26" s="114"/>
      <c r="W26" s="126"/>
      <c r="X26" s="127"/>
      <c r="Y26" s="114"/>
      <c r="Z26" s="115">
        <v>0.01</v>
      </c>
      <c r="AA26" s="107">
        <v>0.01</v>
      </c>
      <c r="AB26" s="107">
        <f t="shared" si="0"/>
        <v>1</v>
      </c>
      <c r="AC26" s="107" t="str">
        <f t="shared" si="1"/>
        <v>Cumple la meta establecida</v>
      </c>
      <c r="AD26" s="107">
        <v>0.01</v>
      </c>
      <c r="AE26" s="107">
        <v>0.01</v>
      </c>
      <c r="AF26" s="107">
        <f t="shared" si="2"/>
        <v>1</v>
      </c>
      <c r="AG26" s="107" t="str">
        <f t="shared" si="3"/>
        <v>Cumple la meta establecida</v>
      </c>
      <c r="AH26" s="107">
        <v>0.01</v>
      </c>
      <c r="AI26" s="107">
        <v>0.01</v>
      </c>
      <c r="AJ26" s="107">
        <f t="shared" si="4"/>
        <v>1</v>
      </c>
      <c r="AK26" s="107" t="str">
        <f t="shared" si="5"/>
        <v>Cumple la meta establecida</v>
      </c>
      <c r="AL26" s="107">
        <v>0.01</v>
      </c>
      <c r="AM26" s="107">
        <v>0.01</v>
      </c>
      <c r="AN26" s="107">
        <f t="shared" si="6"/>
        <v>1</v>
      </c>
      <c r="AO26" s="107" t="str">
        <f t="shared" si="7"/>
        <v>Cumple la meta establecida</v>
      </c>
      <c r="AP26" s="107">
        <v>0.01</v>
      </c>
      <c r="AQ26" s="107">
        <v>0.01</v>
      </c>
      <c r="AR26" s="107">
        <f t="shared" si="8"/>
        <v>1</v>
      </c>
      <c r="AS26" s="107" t="str">
        <f t="shared" si="9"/>
        <v>Cumple la meta establecida</v>
      </c>
      <c r="AT26" s="107">
        <v>0.01</v>
      </c>
      <c r="AU26" s="107">
        <v>0.01</v>
      </c>
      <c r="AV26" s="107">
        <f t="shared" si="10"/>
        <v>1</v>
      </c>
      <c r="AW26" s="107" t="str">
        <f t="shared" si="11"/>
        <v>Cumple la meta establecida</v>
      </c>
      <c r="AX26" s="107">
        <v>0.01</v>
      </c>
      <c r="AY26" s="107">
        <v>0.01</v>
      </c>
      <c r="AZ26" s="107">
        <f t="shared" si="12"/>
        <v>1</v>
      </c>
      <c r="BA26" s="107" t="str">
        <f t="shared" si="13"/>
        <v>Cumple la meta establecida</v>
      </c>
      <c r="BB26" s="107">
        <v>0.01</v>
      </c>
      <c r="BC26" s="107">
        <v>0.01</v>
      </c>
      <c r="BD26" s="107">
        <f t="shared" si="14"/>
        <v>1</v>
      </c>
      <c r="BE26" s="107" t="str">
        <f t="shared" si="15"/>
        <v>Cumple la meta establecida</v>
      </c>
      <c r="BF26" s="107">
        <v>0.01</v>
      </c>
      <c r="BG26" s="107">
        <v>0.01</v>
      </c>
      <c r="BH26" s="107">
        <f t="shared" si="16"/>
        <v>1</v>
      </c>
      <c r="BI26" s="107" t="str">
        <f t="shared" si="17"/>
        <v>Cumple la meta establecida</v>
      </c>
      <c r="BJ26" s="107">
        <v>0.01</v>
      </c>
      <c r="BK26" s="107">
        <v>0.01</v>
      </c>
      <c r="BL26" s="107">
        <f t="shared" si="18"/>
        <v>1</v>
      </c>
      <c r="BM26" s="107" t="str">
        <f t="shared" si="19"/>
        <v>Cumple la meta establecida</v>
      </c>
      <c r="BN26" s="107">
        <v>0.01</v>
      </c>
      <c r="BO26" s="107">
        <v>0.01</v>
      </c>
      <c r="BP26" s="107">
        <f t="shared" si="20"/>
        <v>1</v>
      </c>
      <c r="BQ26" s="107" t="str">
        <f t="shared" si="21"/>
        <v>Cumple la meta establecida</v>
      </c>
      <c r="BR26" s="107">
        <v>0.01</v>
      </c>
      <c r="BS26" s="107">
        <v>0.01</v>
      </c>
      <c r="BT26" s="107">
        <f t="shared" si="22"/>
        <v>1</v>
      </c>
      <c r="BU26" s="108" t="str">
        <f t="shared" si="23"/>
        <v>Cumple la meta establecida</v>
      </c>
    </row>
    <row r="27" spans="1:73" s="109" customFormat="1" ht="84.75" customHeight="1" x14ac:dyDescent="0.3">
      <c r="A27" s="97"/>
      <c r="B27" s="97"/>
      <c r="C27" s="97"/>
      <c r="D27" s="540"/>
      <c r="E27" s="532"/>
      <c r="F27" s="143" t="s">
        <v>796</v>
      </c>
      <c r="G27" s="144" t="s">
        <v>732</v>
      </c>
      <c r="H27" s="144" t="s">
        <v>806</v>
      </c>
      <c r="I27" s="145"/>
      <c r="J27" s="146"/>
      <c r="K27" s="145"/>
      <c r="L27" s="145"/>
      <c r="M27" s="145"/>
      <c r="N27" s="112"/>
      <c r="O27" s="112"/>
      <c r="P27" s="110"/>
      <c r="Q27" s="112"/>
      <c r="R27" s="112"/>
      <c r="S27" s="112"/>
      <c r="T27" s="110"/>
      <c r="U27" s="112"/>
      <c r="V27" s="114"/>
      <c r="W27" s="126"/>
      <c r="X27" s="127"/>
      <c r="Y27" s="114"/>
      <c r="Z27" s="115"/>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107"/>
      <c r="BB27" s="107"/>
      <c r="BC27" s="107"/>
      <c r="BD27" s="107"/>
      <c r="BE27" s="107"/>
      <c r="BF27" s="107"/>
      <c r="BG27" s="107"/>
      <c r="BH27" s="107"/>
      <c r="BI27" s="107"/>
      <c r="BJ27" s="107"/>
      <c r="BK27" s="107"/>
      <c r="BL27" s="107"/>
      <c r="BM27" s="107"/>
      <c r="BN27" s="107"/>
      <c r="BO27" s="107"/>
      <c r="BP27" s="107"/>
      <c r="BQ27" s="107"/>
      <c r="BR27" s="107"/>
      <c r="BS27" s="107"/>
      <c r="BT27" s="107"/>
      <c r="BU27" s="108"/>
    </row>
    <row r="28" spans="1:73" s="109" customFormat="1" ht="51" customHeight="1" x14ac:dyDescent="0.3">
      <c r="A28" s="97" t="s">
        <v>874</v>
      </c>
      <c r="B28" s="97" t="s">
        <v>875</v>
      </c>
      <c r="C28" s="97" t="s">
        <v>876</v>
      </c>
      <c r="D28" s="540"/>
      <c r="E28" s="532" t="s">
        <v>643</v>
      </c>
      <c r="F28" s="145" t="s">
        <v>877</v>
      </c>
      <c r="G28" s="145" t="s">
        <v>732</v>
      </c>
      <c r="H28" s="145" t="s">
        <v>805</v>
      </c>
      <c r="I28" s="110" t="s">
        <v>861</v>
      </c>
      <c r="J28" s="147" t="s">
        <v>918</v>
      </c>
      <c r="K28" s="148" t="s">
        <v>919</v>
      </c>
      <c r="L28" s="148" t="s">
        <v>920</v>
      </c>
      <c r="M28" s="111" t="s">
        <v>903</v>
      </c>
      <c r="N28" s="110" t="s">
        <v>687</v>
      </c>
      <c r="O28" s="112" t="s">
        <v>545</v>
      </c>
      <c r="P28" s="110" t="s">
        <v>737</v>
      </c>
      <c r="Q28" s="110" t="s">
        <v>36</v>
      </c>
      <c r="R28" s="110" t="s">
        <v>508</v>
      </c>
      <c r="S28" s="112">
        <v>1</v>
      </c>
      <c r="T28" s="110">
        <v>1</v>
      </c>
      <c r="U28" s="112" t="s">
        <v>532</v>
      </c>
      <c r="V28" s="114" t="s">
        <v>862</v>
      </c>
      <c r="W28" s="126"/>
      <c r="X28" s="127">
        <v>1</v>
      </c>
      <c r="Y28" s="114">
        <v>1</v>
      </c>
      <c r="Z28" s="115" t="s">
        <v>530</v>
      </c>
      <c r="AA28" s="115" t="s">
        <v>530</v>
      </c>
      <c r="AB28" s="107" t="str">
        <f t="shared" si="0"/>
        <v>No aplica</v>
      </c>
      <c r="AC28" s="107" t="str">
        <f t="shared" si="1"/>
        <v>No aplica</v>
      </c>
      <c r="AD28" s="115" t="s">
        <v>530</v>
      </c>
      <c r="AE28" s="115" t="s">
        <v>530</v>
      </c>
      <c r="AF28" s="107" t="str">
        <f>IF(AD28="N/A","No aplica",IF(AF22&gt;=(0),AE28/AD28))</f>
        <v>No aplica</v>
      </c>
      <c r="AG28" s="107" t="str">
        <f t="shared" si="3"/>
        <v>No aplica</v>
      </c>
      <c r="AH28" s="115" t="s">
        <v>530</v>
      </c>
      <c r="AI28" s="115" t="s">
        <v>530</v>
      </c>
      <c r="AJ28" s="107" t="str">
        <f>IF(AH28="N/A","No aplica",IF(AJ22&gt;=(0),AI28/AH28))</f>
        <v>No aplica</v>
      </c>
      <c r="AK28" s="107" t="str">
        <f t="shared" si="5"/>
        <v>No aplica</v>
      </c>
      <c r="AL28" s="115" t="s">
        <v>530</v>
      </c>
      <c r="AM28" s="115" t="s">
        <v>530</v>
      </c>
      <c r="AN28" s="107" t="str">
        <f>IF(AL28="N/A","No aplica",IF(AN22&gt;=(0),AM28/AL28))</f>
        <v>No aplica</v>
      </c>
      <c r="AO28" s="107" t="str">
        <f t="shared" si="7"/>
        <v>No aplica</v>
      </c>
      <c r="AP28" s="115" t="s">
        <v>530</v>
      </c>
      <c r="AQ28" s="115" t="s">
        <v>530</v>
      </c>
      <c r="AR28" s="107" t="str">
        <f>IF(AP28="N/A","No aplica",IF(AR22&gt;=(0),AQ28/AP28))</f>
        <v>No aplica</v>
      </c>
      <c r="AS28" s="107" t="str">
        <f t="shared" si="9"/>
        <v>No aplica</v>
      </c>
      <c r="AT28" s="115" t="s">
        <v>530</v>
      </c>
      <c r="AU28" s="115" t="s">
        <v>530</v>
      </c>
      <c r="AV28" s="107" t="str">
        <f>IF(AT28="N/A","No aplica",IF(AV22&gt;=(0),AU28/AT28))</f>
        <v>No aplica</v>
      </c>
      <c r="AW28" s="107" t="str">
        <f t="shared" si="11"/>
        <v>No aplica</v>
      </c>
      <c r="AX28" s="115" t="s">
        <v>530</v>
      </c>
      <c r="AY28" s="115" t="s">
        <v>530</v>
      </c>
      <c r="AZ28" s="107" t="str">
        <f>IF(AX28="N/A","No aplica",IF(AZ22&gt;=(0),AY28/AX28))</f>
        <v>No aplica</v>
      </c>
      <c r="BA28" s="107" t="str">
        <f t="shared" si="13"/>
        <v>No aplica</v>
      </c>
      <c r="BB28" s="107">
        <v>0.01</v>
      </c>
      <c r="BC28" s="107">
        <v>0.01</v>
      </c>
      <c r="BD28" s="107">
        <f>IF(BB28="N/A","No aplica",IF(BD22&gt;=(0),BC28/BB28))</f>
        <v>1</v>
      </c>
      <c r="BE28" s="107" t="str">
        <f t="shared" si="15"/>
        <v>Cumple la meta establecida</v>
      </c>
      <c r="BF28" s="107">
        <v>0.01</v>
      </c>
      <c r="BG28" s="107">
        <v>0.01</v>
      </c>
      <c r="BH28" s="107">
        <f>IF(BF28="N/A","No aplica",IF(BH22&gt;=(0),BG28/BF28))</f>
        <v>1</v>
      </c>
      <c r="BI28" s="107" t="str">
        <f t="shared" si="17"/>
        <v>Cumple la meta establecida</v>
      </c>
      <c r="BJ28" s="107">
        <v>0.01</v>
      </c>
      <c r="BK28" s="107">
        <v>0.01</v>
      </c>
      <c r="BL28" s="107">
        <f>IF(BJ28="N/A","No aplica",IF(BL22&gt;=(0),BK28/BJ28))</f>
        <v>1</v>
      </c>
      <c r="BM28" s="107" t="str">
        <f t="shared" si="19"/>
        <v>Cumple la meta establecida</v>
      </c>
      <c r="BN28" s="107">
        <v>0.01</v>
      </c>
      <c r="BO28" s="107">
        <v>0.01</v>
      </c>
      <c r="BP28" s="107">
        <f>IF(BN28="N/A","No aplica",IF(BP22&gt;=(0),BO28/BN28))</f>
        <v>1</v>
      </c>
      <c r="BQ28" s="107" t="str">
        <f t="shared" si="21"/>
        <v>Cumple la meta establecida</v>
      </c>
      <c r="BR28" s="107">
        <v>0.01</v>
      </c>
      <c r="BS28" s="107">
        <v>0.01</v>
      </c>
      <c r="BT28" s="107">
        <f>IF(BR28="N/A","No aplica",IF(BT22&gt;=(0),BS28/BR28))</f>
        <v>1</v>
      </c>
      <c r="BU28" s="108" t="str">
        <f t="shared" si="23"/>
        <v>Cumple la meta establecida</v>
      </c>
    </row>
    <row r="29" spans="1:73" s="109" customFormat="1" ht="47.25" customHeight="1" x14ac:dyDescent="0.3">
      <c r="A29" s="97"/>
      <c r="B29" s="97"/>
      <c r="C29" s="97"/>
      <c r="D29" s="540"/>
      <c r="E29" s="532"/>
      <c r="F29" s="110" t="s">
        <v>797</v>
      </c>
      <c r="G29" s="145" t="s">
        <v>732</v>
      </c>
      <c r="H29" s="110" t="s">
        <v>804</v>
      </c>
      <c r="I29" s="110" t="s">
        <v>863</v>
      </c>
      <c r="J29" s="123" t="s">
        <v>859</v>
      </c>
      <c r="K29" s="124" t="s">
        <v>915</v>
      </c>
      <c r="L29" s="125" t="s">
        <v>917</v>
      </c>
      <c r="M29" s="125" t="s">
        <v>916</v>
      </c>
      <c r="N29" s="110" t="s">
        <v>733</v>
      </c>
      <c r="O29" s="112" t="s">
        <v>545</v>
      </c>
      <c r="P29" s="110" t="s">
        <v>509</v>
      </c>
      <c r="Q29" s="110" t="s">
        <v>29</v>
      </c>
      <c r="R29" s="110" t="s">
        <v>508</v>
      </c>
      <c r="S29" s="112">
        <v>12</v>
      </c>
      <c r="T29" s="110">
        <v>12</v>
      </c>
      <c r="U29" s="112" t="s">
        <v>528</v>
      </c>
      <c r="V29" s="114" t="s">
        <v>864</v>
      </c>
      <c r="W29" s="126"/>
      <c r="X29" s="127">
        <v>1</v>
      </c>
      <c r="Y29" s="114">
        <v>1</v>
      </c>
      <c r="Z29" s="115" t="s">
        <v>530</v>
      </c>
      <c r="AA29" s="107" t="s">
        <v>530</v>
      </c>
      <c r="AB29" s="107" t="str">
        <f t="shared" si="0"/>
        <v>No aplica</v>
      </c>
      <c r="AC29" s="107" t="str">
        <f t="shared" si="1"/>
        <v>No aplica</v>
      </c>
      <c r="AD29" s="107">
        <v>0.02</v>
      </c>
      <c r="AE29" s="107">
        <v>0.02</v>
      </c>
      <c r="AF29" s="107">
        <f>IF(AD29="N/A","No aplica",IF(AF23&gt;=(0),AE29/AD29))</f>
        <v>1</v>
      </c>
      <c r="AG29" s="107" t="str">
        <f t="shared" si="3"/>
        <v>Cumple la meta establecida</v>
      </c>
      <c r="AH29" s="107" t="s">
        <v>530</v>
      </c>
      <c r="AI29" s="107" t="s">
        <v>530</v>
      </c>
      <c r="AJ29" s="107" t="str">
        <f>IF(AH29="N/A","No aplica",IF(AJ23&gt;=(0),AI29/AH29))</f>
        <v>No aplica</v>
      </c>
      <c r="AK29" s="107" t="str">
        <f t="shared" si="5"/>
        <v>No aplica</v>
      </c>
      <c r="AL29" s="107" t="s">
        <v>530</v>
      </c>
      <c r="AM29" s="107" t="s">
        <v>530</v>
      </c>
      <c r="AN29" s="107" t="str">
        <f>IF(AL29="N/A","No aplica",IF(AN23&gt;=(0),AM29/AL29))</f>
        <v>No aplica</v>
      </c>
      <c r="AO29" s="107" t="str">
        <f t="shared" si="7"/>
        <v>No aplica</v>
      </c>
      <c r="AP29" s="107">
        <v>0.01</v>
      </c>
      <c r="AQ29" s="107">
        <v>0.01</v>
      </c>
      <c r="AR29" s="107">
        <f>IF(AP29="N/A","No aplica",IF(AR23&gt;=(0),AQ29/AP29))</f>
        <v>1</v>
      </c>
      <c r="AS29" s="107" t="str">
        <f t="shared" si="9"/>
        <v>Cumple la meta establecida</v>
      </c>
      <c r="AT29" s="107">
        <v>0.01</v>
      </c>
      <c r="AU29" s="107">
        <v>0.01</v>
      </c>
      <c r="AV29" s="107">
        <f>IF(AT29="N/A","No aplica",IF(AV23&gt;=(0),AU29/AT29))</f>
        <v>1</v>
      </c>
      <c r="AW29" s="107" t="str">
        <f t="shared" si="11"/>
        <v>Cumple la meta establecida</v>
      </c>
      <c r="AX29" s="107">
        <v>0.01</v>
      </c>
      <c r="AY29" s="107">
        <v>0.01</v>
      </c>
      <c r="AZ29" s="107">
        <f>IF(AX29="N/A","No aplica",IF(AZ23&gt;=(0),AY29/AX29))</f>
        <v>1</v>
      </c>
      <c r="BA29" s="107" t="str">
        <f t="shared" si="13"/>
        <v>Cumple la meta establecida</v>
      </c>
      <c r="BB29" s="107">
        <v>0.01</v>
      </c>
      <c r="BC29" s="107">
        <v>0.01</v>
      </c>
      <c r="BD29" s="107">
        <f>IF(BB29="N/A","No aplica",IF(BD23&gt;=(0),BC29/BB29))</f>
        <v>1</v>
      </c>
      <c r="BE29" s="107" t="str">
        <f t="shared" si="15"/>
        <v>Cumple la meta establecida</v>
      </c>
      <c r="BF29" s="107">
        <v>0.01</v>
      </c>
      <c r="BG29" s="107">
        <v>0.01</v>
      </c>
      <c r="BH29" s="107">
        <f>IF(BF29="N/A","No aplica",IF(BH23&gt;=(0),BG29/BF29))</f>
        <v>1</v>
      </c>
      <c r="BI29" s="107" t="str">
        <f t="shared" si="17"/>
        <v>Cumple la meta establecida</v>
      </c>
      <c r="BJ29" s="107">
        <v>0.01</v>
      </c>
      <c r="BK29" s="107">
        <v>0.01</v>
      </c>
      <c r="BL29" s="107">
        <f>IF(BJ29="N/A","No aplica",IF(BL23&gt;=(0),BK29/BJ29))</f>
        <v>1</v>
      </c>
      <c r="BM29" s="107" t="str">
        <f t="shared" si="19"/>
        <v>Cumple la meta establecida</v>
      </c>
      <c r="BN29" s="107">
        <v>0.01</v>
      </c>
      <c r="BO29" s="107">
        <v>0.01</v>
      </c>
      <c r="BP29" s="107">
        <f>IF(BN29="N/A","No aplica",IF(BP23&gt;=(0),BO29/BN29))</f>
        <v>1</v>
      </c>
      <c r="BQ29" s="107" t="str">
        <f t="shared" si="21"/>
        <v>Cumple la meta establecida</v>
      </c>
      <c r="BR29" s="107">
        <v>0.01</v>
      </c>
      <c r="BS29" s="107">
        <v>0.01</v>
      </c>
      <c r="BT29" s="107">
        <f>IF(BR29="N/A","No aplica",IF(BT23&gt;=(0),BS29/BR29))</f>
        <v>1</v>
      </c>
      <c r="BU29" s="108" t="str">
        <f t="shared" si="23"/>
        <v>Cumple la meta establecida</v>
      </c>
    </row>
    <row r="30" spans="1:73" s="109" customFormat="1" ht="56.25" customHeight="1" x14ac:dyDescent="0.3">
      <c r="A30" s="97"/>
      <c r="B30" s="97"/>
      <c r="C30" s="97"/>
      <c r="D30" s="540"/>
      <c r="E30" s="532"/>
      <c r="F30" s="547" t="s">
        <v>798</v>
      </c>
      <c r="G30" s="527" t="s">
        <v>732</v>
      </c>
      <c r="H30" s="544" t="s">
        <v>803</v>
      </c>
      <c r="I30" s="110" t="s">
        <v>688</v>
      </c>
      <c r="J30" s="147" t="s">
        <v>918</v>
      </c>
      <c r="K30" s="148" t="s">
        <v>919</v>
      </c>
      <c r="L30" s="148" t="s">
        <v>920</v>
      </c>
      <c r="M30" s="111" t="s">
        <v>903</v>
      </c>
      <c r="N30" s="110" t="s">
        <v>688</v>
      </c>
      <c r="O30" s="112" t="s">
        <v>545</v>
      </c>
      <c r="P30" s="110" t="s">
        <v>510</v>
      </c>
      <c r="Q30" s="110" t="s">
        <v>36</v>
      </c>
      <c r="R30" s="110" t="s">
        <v>508</v>
      </c>
      <c r="S30" s="112">
        <v>1</v>
      </c>
      <c r="T30" s="110">
        <v>1</v>
      </c>
      <c r="U30" s="112" t="s">
        <v>532</v>
      </c>
      <c r="V30" s="114" t="s">
        <v>865</v>
      </c>
      <c r="W30" s="126"/>
      <c r="X30" s="127">
        <v>1</v>
      </c>
      <c r="Y30" s="114">
        <v>1</v>
      </c>
      <c r="Z30" s="115" t="s">
        <v>530</v>
      </c>
      <c r="AA30" s="107" t="s">
        <v>530</v>
      </c>
      <c r="AB30" s="107" t="str">
        <f t="shared" si="0"/>
        <v>No aplica</v>
      </c>
      <c r="AC30" s="107" t="str">
        <f t="shared" si="1"/>
        <v>No aplica</v>
      </c>
      <c r="AD30" s="107" t="s">
        <v>530</v>
      </c>
      <c r="AE30" s="107" t="s">
        <v>530</v>
      </c>
      <c r="AF30" s="107" t="str">
        <f>IF(AD30="N/A","No aplica",IF(AF24&gt;=(0),AE30/AD30))</f>
        <v>No aplica</v>
      </c>
      <c r="AG30" s="107" t="str">
        <f t="shared" si="3"/>
        <v>No aplica</v>
      </c>
      <c r="AH30" s="107" t="s">
        <v>530</v>
      </c>
      <c r="AI30" s="107" t="s">
        <v>530</v>
      </c>
      <c r="AJ30" s="107" t="str">
        <f>IF(AH30="N/A","No aplica",IF(AJ24&gt;=(0),AI30/AH30))</f>
        <v>No aplica</v>
      </c>
      <c r="AK30" s="107" t="str">
        <f t="shared" si="5"/>
        <v>No aplica</v>
      </c>
      <c r="AL30" s="107" t="s">
        <v>530</v>
      </c>
      <c r="AM30" s="107" t="s">
        <v>530</v>
      </c>
      <c r="AN30" s="107" t="str">
        <f>IF(AL30="N/A","No aplica",IF(AN24&gt;=(0),AM30/AL30))</f>
        <v>No aplica</v>
      </c>
      <c r="AO30" s="107" t="str">
        <f t="shared" si="7"/>
        <v>No aplica</v>
      </c>
      <c r="AP30" s="107" t="s">
        <v>530</v>
      </c>
      <c r="AQ30" s="107" t="s">
        <v>530</v>
      </c>
      <c r="AR30" s="107" t="str">
        <f>IF(AP30="N/A","No aplica",IF(AR24&gt;=(0),AQ30/AP30))</f>
        <v>No aplica</v>
      </c>
      <c r="AS30" s="107" t="str">
        <f t="shared" si="9"/>
        <v>No aplica</v>
      </c>
      <c r="AT30" s="107" t="s">
        <v>530</v>
      </c>
      <c r="AU30" s="107" t="s">
        <v>530</v>
      </c>
      <c r="AV30" s="107" t="str">
        <f>IF(AT30="N/A","No aplica",IF(AV24&gt;=(0),AU30/AT30))</f>
        <v>No aplica</v>
      </c>
      <c r="AW30" s="107" t="str">
        <f t="shared" si="11"/>
        <v>No aplica</v>
      </c>
      <c r="AX30" s="107" t="s">
        <v>530</v>
      </c>
      <c r="AY30" s="107" t="s">
        <v>530</v>
      </c>
      <c r="AZ30" s="107" t="str">
        <f>IF(AX30="N/A","No aplica",IF(AZ24&gt;=(0),AY30/AX30))</f>
        <v>No aplica</v>
      </c>
      <c r="BA30" s="107" t="str">
        <f t="shared" si="13"/>
        <v>No aplica</v>
      </c>
      <c r="BB30" s="107">
        <v>0.01</v>
      </c>
      <c r="BC30" s="107">
        <v>0.01</v>
      </c>
      <c r="BD30" s="107">
        <f>IF(BB30="N/A","No aplica",IF(BD24&gt;=(0),BC30/BB30))</f>
        <v>1</v>
      </c>
      <c r="BE30" s="107" t="str">
        <f t="shared" si="15"/>
        <v>Cumple la meta establecida</v>
      </c>
      <c r="BF30" s="107">
        <v>0.01</v>
      </c>
      <c r="BG30" s="107">
        <v>0.01</v>
      </c>
      <c r="BH30" s="107">
        <f>IF(BF30="N/A","No aplica",IF(BH24&gt;=(0),BG30/BF30))</f>
        <v>1</v>
      </c>
      <c r="BI30" s="107" t="str">
        <f t="shared" si="17"/>
        <v>Cumple la meta establecida</v>
      </c>
      <c r="BJ30" s="107">
        <v>0.01</v>
      </c>
      <c r="BK30" s="107">
        <v>0.01</v>
      </c>
      <c r="BL30" s="107">
        <f>IF(BJ30="N/A","No aplica",IF(BL24&gt;=(0),BK30/BJ30))</f>
        <v>1</v>
      </c>
      <c r="BM30" s="107" t="str">
        <f t="shared" si="19"/>
        <v>Cumple la meta establecida</v>
      </c>
      <c r="BN30" s="107">
        <v>0.01</v>
      </c>
      <c r="BO30" s="107">
        <v>0.01</v>
      </c>
      <c r="BP30" s="107">
        <f>IF(BN30="N/A","No aplica",IF(BP24&gt;=(0),BO30/BN30))</f>
        <v>1</v>
      </c>
      <c r="BQ30" s="107" t="str">
        <f t="shared" si="21"/>
        <v>Cumple la meta establecida</v>
      </c>
      <c r="BR30" s="107">
        <v>0.01</v>
      </c>
      <c r="BS30" s="107">
        <v>0.01</v>
      </c>
      <c r="BT30" s="107">
        <f>IF(BR30="N/A","No aplica",IF(BT24&gt;=(0),BS30/BR30))</f>
        <v>1</v>
      </c>
      <c r="BU30" s="108" t="str">
        <f t="shared" si="23"/>
        <v>Cumple la meta establecida</v>
      </c>
    </row>
    <row r="31" spans="1:73" s="109" customFormat="1" ht="59.25" customHeight="1" x14ac:dyDescent="0.3">
      <c r="A31" s="97"/>
      <c r="B31" s="97"/>
      <c r="C31" s="97"/>
      <c r="D31" s="540"/>
      <c r="E31" s="532"/>
      <c r="F31" s="547"/>
      <c r="G31" s="528"/>
      <c r="H31" s="545"/>
      <c r="I31" s="110" t="s">
        <v>866</v>
      </c>
      <c r="J31" s="123" t="s">
        <v>859</v>
      </c>
      <c r="K31" s="124" t="s">
        <v>915</v>
      </c>
      <c r="L31" s="125" t="s">
        <v>917</v>
      </c>
      <c r="M31" s="125" t="s">
        <v>916</v>
      </c>
      <c r="N31" s="110" t="s">
        <v>511</v>
      </c>
      <c r="O31" s="112" t="s">
        <v>525</v>
      </c>
      <c r="P31" s="110" t="s">
        <v>512</v>
      </c>
      <c r="Q31" s="110" t="s">
        <v>36</v>
      </c>
      <c r="R31" s="110" t="s">
        <v>508</v>
      </c>
      <c r="S31" s="112">
        <v>1</v>
      </c>
      <c r="T31" s="110">
        <v>1</v>
      </c>
      <c r="U31" s="112" t="s">
        <v>532</v>
      </c>
      <c r="V31" s="114" t="s">
        <v>867</v>
      </c>
      <c r="W31" s="126"/>
      <c r="X31" s="127">
        <v>1</v>
      </c>
      <c r="Y31" s="114">
        <v>1</v>
      </c>
      <c r="Z31" s="115" t="s">
        <v>530</v>
      </c>
      <c r="AA31" s="107" t="s">
        <v>530</v>
      </c>
      <c r="AB31" s="107" t="str">
        <f t="shared" si="0"/>
        <v>No aplica</v>
      </c>
      <c r="AC31" s="107" t="str">
        <f t="shared" si="1"/>
        <v>No aplica</v>
      </c>
      <c r="AD31" s="107" t="s">
        <v>530</v>
      </c>
      <c r="AE31" s="107" t="s">
        <v>530</v>
      </c>
      <c r="AF31" s="107" t="str">
        <f>IF(AD31="N/A","No aplica",IF(AF25&gt;=(0),AE31/AD31))</f>
        <v>No aplica</v>
      </c>
      <c r="AG31" s="107" t="str">
        <f t="shared" si="3"/>
        <v>No aplica</v>
      </c>
      <c r="AH31" s="107" t="s">
        <v>530</v>
      </c>
      <c r="AI31" s="107" t="s">
        <v>530</v>
      </c>
      <c r="AJ31" s="107" t="str">
        <f>IF(AH31="N/A","No aplica",IF(AJ25&gt;=(0),AI31/AH31))</f>
        <v>No aplica</v>
      </c>
      <c r="AK31" s="107" t="str">
        <f t="shared" si="5"/>
        <v>No aplica</v>
      </c>
      <c r="AL31" s="107" t="s">
        <v>530</v>
      </c>
      <c r="AM31" s="107" t="s">
        <v>530</v>
      </c>
      <c r="AN31" s="107" t="str">
        <f>IF(AL31="N/A","No aplica",IF(AN25&gt;=(0),AM31/AL31))</f>
        <v>No aplica</v>
      </c>
      <c r="AO31" s="107" t="str">
        <f t="shared" si="7"/>
        <v>No aplica</v>
      </c>
      <c r="AP31" s="107" t="s">
        <v>530</v>
      </c>
      <c r="AQ31" s="107" t="s">
        <v>530</v>
      </c>
      <c r="AR31" s="107" t="str">
        <f>IF(AP31="N/A","No aplica",IF(AR25&gt;=(0),AQ31/AP31))</f>
        <v>No aplica</v>
      </c>
      <c r="AS31" s="107" t="str">
        <f t="shared" si="9"/>
        <v>No aplica</v>
      </c>
      <c r="AT31" s="107" t="s">
        <v>530</v>
      </c>
      <c r="AU31" s="107" t="s">
        <v>530</v>
      </c>
      <c r="AV31" s="107" t="str">
        <f>IF(AT31="N/A","No aplica",IF(AV25&gt;=(0),AU31/AT31))</f>
        <v>No aplica</v>
      </c>
      <c r="AW31" s="107" t="str">
        <f t="shared" si="11"/>
        <v>No aplica</v>
      </c>
      <c r="AX31" s="107" t="s">
        <v>530</v>
      </c>
      <c r="AY31" s="107" t="s">
        <v>530</v>
      </c>
      <c r="AZ31" s="107" t="str">
        <f>IF(AX31="N/A","No aplica",IF(AZ25&gt;=(0),AY31/AX31))</f>
        <v>No aplica</v>
      </c>
      <c r="BA31" s="107" t="str">
        <f t="shared" si="13"/>
        <v>No aplica</v>
      </c>
      <c r="BB31" s="107">
        <v>0.01</v>
      </c>
      <c r="BC31" s="107">
        <v>0.01</v>
      </c>
      <c r="BD31" s="107">
        <f>IF(BB31="N/A","No aplica",IF(BD25&gt;=(0),BC31/BB31))</f>
        <v>1</v>
      </c>
      <c r="BE31" s="107" t="str">
        <f t="shared" si="15"/>
        <v>Cumple la meta establecida</v>
      </c>
      <c r="BF31" s="107">
        <v>0.01</v>
      </c>
      <c r="BG31" s="107">
        <v>0.01</v>
      </c>
      <c r="BH31" s="107">
        <f>IF(BF31="N/A","No aplica",IF(BH25&gt;=(0),BG31/BF31))</f>
        <v>1</v>
      </c>
      <c r="BI31" s="107" t="str">
        <f t="shared" si="17"/>
        <v>Cumple la meta establecida</v>
      </c>
      <c r="BJ31" s="107">
        <v>0.01</v>
      </c>
      <c r="BK31" s="107">
        <v>0.01</v>
      </c>
      <c r="BL31" s="107">
        <f>IF(BJ31="N/A","No aplica",IF(BL25&gt;=(0),BK31/BJ31))</f>
        <v>1</v>
      </c>
      <c r="BM31" s="107" t="str">
        <f t="shared" si="19"/>
        <v>Cumple la meta establecida</v>
      </c>
      <c r="BN31" s="107">
        <v>0.01</v>
      </c>
      <c r="BO31" s="107">
        <v>0.01</v>
      </c>
      <c r="BP31" s="107">
        <f>IF(BN31="N/A","No aplica",IF(BP25&gt;=(0),BO31/BN31))</f>
        <v>1</v>
      </c>
      <c r="BQ31" s="107" t="str">
        <f t="shared" si="21"/>
        <v>Cumple la meta establecida</v>
      </c>
      <c r="BR31" s="107">
        <v>0.01</v>
      </c>
      <c r="BS31" s="107">
        <v>0.01</v>
      </c>
      <c r="BT31" s="107">
        <f>IF(BR31="N/A","No aplica",IF(BT25&gt;=(0),BS31/BR31))</f>
        <v>1</v>
      </c>
      <c r="BU31" s="108" t="str">
        <f t="shared" si="23"/>
        <v>Cumple la meta establecida</v>
      </c>
    </row>
    <row r="32" spans="1:73" s="109" customFormat="1" ht="65.25" customHeight="1" x14ac:dyDescent="0.3">
      <c r="A32" s="97"/>
      <c r="B32" s="97"/>
      <c r="C32" s="97"/>
      <c r="D32" s="540"/>
      <c r="E32" s="532"/>
      <c r="F32" s="547"/>
      <c r="G32" s="543"/>
      <c r="H32" s="546"/>
      <c r="I32" s="110" t="s">
        <v>868</v>
      </c>
      <c r="J32" s="123" t="s">
        <v>859</v>
      </c>
      <c r="K32" s="124" t="s">
        <v>915</v>
      </c>
      <c r="L32" s="125" t="s">
        <v>917</v>
      </c>
      <c r="M32" s="125" t="s">
        <v>916</v>
      </c>
      <c r="N32" s="110" t="s">
        <v>513</v>
      </c>
      <c r="O32" s="112" t="s">
        <v>525</v>
      </c>
      <c r="P32" s="110" t="s">
        <v>514</v>
      </c>
      <c r="Q32" s="110" t="s">
        <v>36</v>
      </c>
      <c r="R32" s="110" t="s">
        <v>508</v>
      </c>
      <c r="S32" s="112">
        <v>1</v>
      </c>
      <c r="T32" s="110">
        <v>1</v>
      </c>
      <c r="U32" s="112" t="s">
        <v>532</v>
      </c>
      <c r="V32" s="114" t="s">
        <v>869</v>
      </c>
      <c r="W32" s="126"/>
      <c r="X32" s="127">
        <v>1</v>
      </c>
      <c r="Y32" s="114">
        <v>1</v>
      </c>
      <c r="Z32" s="115" t="s">
        <v>530</v>
      </c>
      <c r="AA32" s="107" t="s">
        <v>530</v>
      </c>
      <c r="AB32" s="107" t="str">
        <f t="shared" si="0"/>
        <v>No aplica</v>
      </c>
      <c r="AC32" s="107" t="str">
        <f t="shared" si="1"/>
        <v>No aplica</v>
      </c>
      <c r="AD32" s="107" t="s">
        <v>530</v>
      </c>
      <c r="AE32" s="107" t="s">
        <v>530</v>
      </c>
      <c r="AF32" s="107" t="str">
        <f>IF(AD32="N/A","No aplica",IF(AF26&gt;=(0),AE32/AD32))</f>
        <v>No aplica</v>
      </c>
      <c r="AG32" s="107" t="str">
        <f t="shared" si="3"/>
        <v>No aplica</v>
      </c>
      <c r="AH32" s="107" t="s">
        <v>530</v>
      </c>
      <c r="AI32" s="107" t="s">
        <v>530</v>
      </c>
      <c r="AJ32" s="107" t="str">
        <f>IF(AH32="N/A","No aplica",IF(AJ26&gt;=(0),AI32/AH32))</f>
        <v>No aplica</v>
      </c>
      <c r="AK32" s="107" t="str">
        <f t="shared" si="5"/>
        <v>No aplica</v>
      </c>
      <c r="AL32" s="107" t="s">
        <v>530</v>
      </c>
      <c r="AM32" s="107" t="s">
        <v>530</v>
      </c>
      <c r="AN32" s="107" t="str">
        <f>IF(AL32="N/A","No aplica",IF(AN26&gt;=(0),AM32/AL32))</f>
        <v>No aplica</v>
      </c>
      <c r="AO32" s="107" t="str">
        <f t="shared" si="7"/>
        <v>No aplica</v>
      </c>
      <c r="AP32" s="107" t="s">
        <v>530</v>
      </c>
      <c r="AQ32" s="107" t="s">
        <v>530</v>
      </c>
      <c r="AR32" s="107" t="str">
        <f>IF(AP32="N/A","No aplica",IF(AR26&gt;=(0),AQ32/AP32))</f>
        <v>No aplica</v>
      </c>
      <c r="AS32" s="107" t="str">
        <f t="shared" si="9"/>
        <v>No aplica</v>
      </c>
      <c r="AT32" s="107">
        <v>0.01</v>
      </c>
      <c r="AU32" s="107">
        <v>0.01</v>
      </c>
      <c r="AV32" s="107">
        <f>IF(AT32="N/A","No aplica",IF(AV26&gt;=(0),AU32/AT32))</f>
        <v>1</v>
      </c>
      <c r="AW32" s="107" t="str">
        <f t="shared" si="11"/>
        <v>Cumple la meta establecida</v>
      </c>
      <c r="AX32" s="107">
        <v>0.01</v>
      </c>
      <c r="AY32" s="107">
        <v>0.01</v>
      </c>
      <c r="AZ32" s="107">
        <f>IF(AX32="N/A","No aplica",IF(AZ26&gt;=(0),AY32/AX32))</f>
        <v>1</v>
      </c>
      <c r="BA32" s="107" t="str">
        <f t="shared" si="13"/>
        <v>Cumple la meta establecida</v>
      </c>
      <c r="BB32" s="107">
        <v>0.01</v>
      </c>
      <c r="BC32" s="107">
        <v>0.01</v>
      </c>
      <c r="BD32" s="107">
        <f>IF(BB32="N/A","No aplica",IF(BD26&gt;=(0),BC32/BB32))</f>
        <v>1</v>
      </c>
      <c r="BE32" s="107" t="str">
        <f t="shared" si="15"/>
        <v>Cumple la meta establecida</v>
      </c>
      <c r="BF32" s="107">
        <v>0.01</v>
      </c>
      <c r="BG32" s="107">
        <v>0.01</v>
      </c>
      <c r="BH32" s="107">
        <f>IF(BF32="N/A","No aplica",IF(BH26&gt;=(0),BG32/BF32))</f>
        <v>1</v>
      </c>
      <c r="BI32" s="107" t="str">
        <f t="shared" si="17"/>
        <v>Cumple la meta establecida</v>
      </c>
      <c r="BJ32" s="107">
        <v>0.01</v>
      </c>
      <c r="BK32" s="107">
        <v>0.01</v>
      </c>
      <c r="BL32" s="107">
        <f>IF(BJ32="N/A","No aplica",IF(BL26&gt;=(0),BK32/BJ32))</f>
        <v>1</v>
      </c>
      <c r="BM32" s="107" t="str">
        <f t="shared" si="19"/>
        <v>Cumple la meta establecida</v>
      </c>
      <c r="BN32" s="107">
        <v>0.01</v>
      </c>
      <c r="BO32" s="107">
        <v>0.01</v>
      </c>
      <c r="BP32" s="107">
        <f>IF(BN32="N/A","No aplica",IF(BP26&gt;=(0),BO32/BN32))</f>
        <v>1</v>
      </c>
      <c r="BQ32" s="107" t="str">
        <f t="shared" si="21"/>
        <v>Cumple la meta establecida</v>
      </c>
      <c r="BR32" s="107">
        <v>0.01</v>
      </c>
      <c r="BS32" s="107">
        <v>0.01</v>
      </c>
      <c r="BT32" s="107">
        <f>IF(BR32="N/A","No aplica",IF(BT26&gt;=(0),BS32/BR32))</f>
        <v>1</v>
      </c>
      <c r="BU32" s="108" t="str">
        <f t="shared" si="23"/>
        <v>Cumple la meta establecida</v>
      </c>
    </row>
    <row r="33" spans="1:73" s="109" customFormat="1" ht="67.5" customHeight="1" x14ac:dyDescent="0.3">
      <c r="A33" s="97"/>
      <c r="B33" s="97"/>
      <c r="C33" s="97"/>
      <c r="D33" s="540"/>
      <c r="E33" s="532"/>
      <c r="F33" s="110" t="s">
        <v>799</v>
      </c>
      <c r="G33" s="145" t="s">
        <v>732</v>
      </c>
      <c r="H33" s="110" t="s">
        <v>802</v>
      </c>
      <c r="I33" s="110" t="s">
        <v>870</v>
      </c>
      <c r="J33" s="123" t="s">
        <v>859</v>
      </c>
      <c r="K33" s="124" t="s">
        <v>915</v>
      </c>
      <c r="L33" s="125" t="s">
        <v>917</v>
      </c>
      <c r="M33" s="125" t="s">
        <v>916</v>
      </c>
      <c r="N33" s="110" t="s">
        <v>515</v>
      </c>
      <c r="O33" s="112" t="s">
        <v>525</v>
      </c>
      <c r="P33" s="110" t="s">
        <v>516</v>
      </c>
      <c r="Q33" s="110" t="s">
        <v>36</v>
      </c>
      <c r="R33" s="110" t="s">
        <v>508</v>
      </c>
      <c r="S33" s="128">
        <v>0.8</v>
      </c>
      <c r="T33" s="113">
        <v>1</v>
      </c>
      <c r="U33" s="112" t="s">
        <v>528</v>
      </c>
      <c r="V33" s="114" t="s">
        <v>871</v>
      </c>
      <c r="W33" s="126"/>
      <c r="X33" s="129">
        <v>1</v>
      </c>
      <c r="Y33" s="130">
        <v>0.8</v>
      </c>
      <c r="Z33" s="115" t="s">
        <v>530</v>
      </c>
      <c r="AA33" s="107" t="s">
        <v>530</v>
      </c>
      <c r="AB33" s="107" t="str">
        <f t="shared" si="0"/>
        <v>No aplica</v>
      </c>
      <c r="AC33" s="107" t="str">
        <f t="shared" si="1"/>
        <v>No aplica</v>
      </c>
      <c r="AD33" s="107" t="s">
        <v>530</v>
      </c>
      <c r="AE33" s="107" t="s">
        <v>530</v>
      </c>
      <c r="AF33" s="107" t="str">
        <f t="shared" si="2"/>
        <v>No aplica</v>
      </c>
      <c r="AG33" s="107" t="str">
        <f t="shared" si="3"/>
        <v>No aplica</v>
      </c>
      <c r="AH33" s="107" t="s">
        <v>530</v>
      </c>
      <c r="AI33" s="107" t="s">
        <v>530</v>
      </c>
      <c r="AJ33" s="107" t="str">
        <f t="shared" si="4"/>
        <v>No aplica</v>
      </c>
      <c r="AK33" s="107" t="str">
        <f t="shared" si="5"/>
        <v>No aplica</v>
      </c>
      <c r="AL33" s="107" t="s">
        <v>530</v>
      </c>
      <c r="AM33" s="107" t="s">
        <v>530</v>
      </c>
      <c r="AN33" s="107" t="str">
        <f t="shared" si="6"/>
        <v>No aplica</v>
      </c>
      <c r="AO33" s="107" t="str">
        <f t="shared" si="7"/>
        <v>No aplica</v>
      </c>
      <c r="AP33" s="107">
        <v>0.01</v>
      </c>
      <c r="AQ33" s="107">
        <v>0.01</v>
      </c>
      <c r="AR33" s="107">
        <f t="shared" si="8"/>
        <v>1</v>
      </c>
      <c r="AS33" s="107" t="str">
        <f t="shared" si="9"/>
        <v>Cumple la meta establecida</v>
      </c>
      <c r="AT33" s="107">
        <v>0.01</v>
      </c>
      <c r="AU33" s="107">
        <v>0.01</v>
      </c>
      <c r="AV33" s="107">
        <f t="shared" si="10"/>
        <v>1</v>
      </c>
      <c r="AW33" s="107" t="str">
        <f t="shared" si="11"/>
        <v>Cumple la meta establecida</v>
      </c>
      <c r="AX33" s="107">
        <v>0.01</v>
      </c>
      <c r="AY33" s="107">
        <v>0.01</v>
      </c>
      <c r="AZ33" s="107">
        <f t="shared" si="12"/>
        <v>1</v>
      </c>
      <c r="BA33" s="107" t="str">
        <f t="shared" si="13"/>
        <v>Cumple la meta establecida</v>
      </c>
      <c r="BB33" s="107">
        <v>0.01</v>
      </c>
      <c r="BC33" s="107">
        <v>0.01</v>
      </c>
      <c r="BD33" s="107">
        <f t="shared" si="14"/>
        <v>1</v>
      </c>
      <c r="BE33" s="107" t="str">
        <f t="shared" si="15"/>
        <v>Cumple la meta establecida</v>
      </c>
      <c r="BF33" s="107">
        <v>0.01</v>
      </c>
      <c r="BG33" s="107">
        <v>0.01</v>
      </c>
      <c r="BH33" s="107">
        <f t="shared" si="16"/>
        <v>1</v>
      </c>
      <c r="BI33" s="107" t="str">
        <f t="shared" si="17"/>
        <v>Cumple la meta establecida</v>
      </c>
      <c r="BJ33" s="107">
        <v>0.01</v>
      </c>
      <c r="BK33" s="107">
        <v>0.01</v>
      </c>
      <c r="BL33" s="107">
        <f t="shared" si="18"/>
        <v>1</v>
      </c>
      <c r="BM33" s="107" t="str">
        <f t="shared" si="19"/>
        <v>Cumple la meta establecida</v>
      </c>
      <c r="BN33" s="107">
        <v>0.01</v>
      </c>
      <c r="BO33" s="107">
        <v>0.01</v>
      </c>
      <c r="BP33" s="107">
        <f t="shared" si="20"/>
        <v>1</v>
      </c>
      <c r="BQ33" s="107" t="str">
        <f t="shared" si="21"/>
        <v>Cumple la meta establecida</v>
      </c>
      <c r="BR33" s="107">
        <v>0.01</v>
      </c>
      <c r="BS33" s="107">
        <v>0.01</v>
      </c>
      <c r="BT33" s="107">
        <f t="shared" si="22"/>
        <v>1</v>
      </c>
      <c r="BU33" s="108" t="str">
        <f t="shared" si="23"/>
        <v>Cumple la meta establecida</v>
      </c>
    </row>
    <row r="34" spans="1:73" s="109" customFormat="1" ht="67.5" customHeight="1" thickBot="1" x14ac:dyDescent="0.35">
      <c r="A34" s="97"/>
      <c r="B34" s="97"/>
      <c r="C34" s="97"/>
      <c r="D34" s="541"/>
      <c r="E34" s="542"/>
      <c r="F34" s="135" t="s">
        <v>800</v>
      </c>
      <c r="G34" s="149" t="s">
        <v>732</v>
      </c>
      <c r="H34" s="135" t="s">
        <v>801</v>
      </c>
      <c r="I34" s="135" t="s">
        <v>872</v>
      </c>
      <c r="J34" s="131" t="s">
        <v>859</v>
      </c>
      <c r="K34" s="132" t="s">
        <v>915</v>
      </c>
      <c r="L34" s="133" t="s">
        <v>917</v>
      </c>
      <c r="M34" s="133" t="s">
        <v>916</v>
      </c>
      <c r="N34" s="135" t="s">
        <v>517</v>
      </c>
      <c r="O34" s="134" t="s">
        <v>545</v>
      </c>
      <c r="P34" s="135" t="s">
        <v>518</v>
      </c>
      <c r="Q34" s="135" t="s">
        <v>519</v>
      </c>
      <c r="R34" s="135" t="s">
        <v>508</v>
      </c>
      <c r="S34" s="134" t="s">
        <v>530</v>
      </c>
      <c r="T34" s="135">
        <v>1</v>
      </c>
      <c r="U34" s="134" t="s">
        <v>532</v>
      </c>
      <c r="V34" s="136" t="s">
        <v>873</v>
      </c>
      <c r="W34" s="137"/>
      <c r="X34" s="138">
        <v>1</v>
      </c>
      <c r="Y34" s="136">
        <v>1</v>
      </c>
      <c r="Z34" s="115" t="s">
        <v>530</v>
      </c>
      <c r="AA34" s="107" t="s">
        <v>530</v>
      </c>
      <c r="AB34" s="139" t="str">
        <f t="shared" si="0"/>
        <v>No aplica</v>
      </c>
      <c r="AC34" s="139" t="str">
        <f t="shared" si="1"/>
        <v>No aplica</v>
      </c>
      <c r="AD34" s="107" t="s">
        <v>530</v>
      </c>
      <c r="AE34" s="107" t="s">
        <v>530</v>
      </c>
      <c r="AF34" s="139" t="str">
        <f t="shared" si="2"/>
        <v>No aplica</v>
      </c>
      <c r="AG34" s="139" t="str">
        <f t="shared" si="3"/>
        <v>No aplica</v>
      </c>
      <c r="AH34" s="107" t="s">
        <v>530</v>
      </c>
      <c r="AI34" s="107" t="s">
        <v>530</v>
      </c>
      <c r="AJ34" s="139" t="str">
        <f t="shared" si="4"/>
        <v>No aplica</v>
      </c>
      <c r="AK34" s="139" t="str">
        <f t="shared" si="5"/>
        <v>No aplica</v>
      </c>
      <c r="AL34" s="107" t="s">
        <v>530</v>
      </c>
      <c r="AM34" s="107" t="s">
        <v>530</v>
      </c>
      <c r="AN34" s="139" t="str">
        <f t="shared" si="6"/>
        <v>No aplica</v>
      </c>
      <c r="AO34" s="139" t="str">
        <f t="shared" si="7"/>
        <v>No aplica</v>
      </c>
      <c r="AP34" s="107" t="s">
        <v>530</v>
      </c>
      <c r="AQ34" s="107" t="s">
        <v>530</v>
      </c>
      <c r="AR34" s="139" t="str">
        <f t="shared" si="8"/>
        <v>No aplica</v>
      </c>
      <c r="AS34" s="139" t="str">
        <f t="shared" si="9"/>
        <v>No aplica</v>
      </c>
      <c r="AT34" s="107" t="s">
        <v>530</v>
      </c>
      <c r="AU34" s="107" t="s">
        <v>530</v>
      </c>
      <c r="AV34" s="139" t="str">
        <f t="shared" si="10"/>
        <v>No aplica</v>
      </c>
      <c r="AW34" s="139" t="str">
        <f t="shared" si="11"/>
        <v>No aplica</v>
      </c>
      <c r="AX34" s="107" t="s">
        <v>530</v>
      </c>
      <c r="AY34" s="107" t="s">
        <v>530</v>
      </c>
      <c r="AZ34" s="139" t="str">
        <f t="shared" si="12"/>
        <v>No aplica</v>
      </c>
      <c r="BA34" s="139" t="str">
        <f t="shared" si="13"/>
        <v>No aplica</v>
      </c>
      <c r="BB34" s="107" t="s">
        <v>530</v>
      </c>
      <c r="BC34" s="107" t="s">
        <v>530</v>
      </c>
      <c r="BD34" s="139" t="str">
        <f t="shared" si="14"/>
        <v>No aplica</v>
      </c>
      <c r="BE34" s="139" t="str">
        <f t="shared" si="15"/>
        <v>No aplica</v>
      </c>
      <c r="BF34" s="107" t="s">
        <v>530</v>
      </c>
      <c r="BG34" s="107" t="s">
        <v>530</v>
      </c>
      <c r="BH34" s="139" t="str">
        <f t="shared" si="16"/>
        <v>No aplica</v>
      </c>
      <c r="BI34" s="139" t="str">
        <f t="shared" si="17"/>
        <v>No aplica</v>
      </c>
      <c r="BJ34" s="107" t="s">
        <v>530</v>
      </c>
      <c r="BK34" s="107" t="s">
        <v>530</v>
      </c>
      <c r="BL34" s="139" t="str">
        <f t="shared" si="18"/>
        <v>No aplica</v>
      </c>
      <c r="BM34" s="139" t="str">
        <f t="shared" si="19"/>
        <v>No aplica</v>
      </c>
      <c r="BN34" s="107" t="s">
        <v>530</v>
      </c>
      <c r="BO34" s="107" t="s">
        <v>530</v>
      </c>
      <c r="BP34" s="139" t="str">
        <f t="shared" si="20"/>
        <v>No aplica</v>
      </c>
      <c r="BQ34" s="139" t="str">
        <f t="shared" si="21"/>
        <v>No aplica</v>
      </c>
      <c r="BR34" s="107">
        <v>0.01</v>
      </c>
      <c r="BS34" s="107">
        <v>0.01</v>
      </c>
      <c r="BT34" s="139">
        <f t="shared" si="22"/>
        <v>1</v>
      </c>
      <c r="BU34" s="140" t="str">
        <f t="shared" si="23"/>
        <v>Cumple la meta establecida</v>
      </c>
    </row>
    <row r="36" spans="1:73" x14ac:dyDescent="0.3">
      <c r="AC36" s="155" t="s">
        <v>586</v>
      </c>
      <c r="AG36" s="155" t="s">
        <v>586</v>
      </c>
      <c r="AK36" s="155" t="s">
        <v>586</v>
      </c>
      <c r="AO36" s="155" t="s">
        <v>586</v>
      </c>
      <c r="AS36" s="155" t="s">
        <v>586</v>
      </c>
      <c r="AW36" s="155" t="s">
        <v>586</v>
      </c>
      <c r="BA36" s="155" t="s">
        <v>586</v>
      </c>
      <c r="BE36" s="155" t="s">
        <v>586</v>
      </c>
      <c r="BI36" s="155" t="s">
        <v>586</v>
      </c>
      <c r="BM36" s="155" t="s">
        <v>586</v>
      </c>
      <c r="BQ36" s="155" t="s">
        <v>586</v>
      </c>
      <c r="BU36" s="155" t="s">
        <v>586</v>
      </c>
    </row>
    <row r="37" spans="1:73" ht="18" x14ac:dyDescent="0.3">
      <c r="D37" s="164" t="s">
        <v>741</v>
      </c>
    </row>
    <row r="38" spans="1:73" ht="18" x14ac:dyDescent="0.3">
      <c r="D38" s="164" t="s">
        <v>742</v>
      </c>
    </row>
  </sheetData>
  <mergeCells count="30">
    <mergeCell ref="D10:D34"/>
    <mergeCell ref="AP8:AS8"/>
    <mergeCell ref="E28:E34"/>
    <mergeCell ref="G30:G32"/>
    <mergeCell ref="H30:H32"/>
    <mergeCell ref="Z8:AC8"/>
    <mergeCell ref="AD8:AG8"/>
    <mergeCell ref="AH8:AK8"/>
    <mergeCell ref="AL8:AO8"/>
    <mergeCell ref="E10:E27"/>
    <mergeCell ref="F17:F23"/>
    <mergeCell ref="G17:G23"/>
    <mergeCell ref="F24:F26"/>
    <mergeCell ref="G24:G26"/>
    <mergeCell ref="F30:F32"/>
    <mergeCell ref="H17:H23"/>
    <mergeCell ref="H24:H26"/>
    <mergeCell ref="AT8:AW8"/>
    <mergeCell ref="AX8:BA8"/>
    <mergeCell ref="BB8:BE8"/>
    <mergeCell ref="X8:Y8"/>
    <mergeCell ref="I8:V8"/>
    <mergeCell ref="G3:S3"/>
    <mergeCell ref="F10:F16"/>
    <mergeCell ref="G10:G16"/>
    <mergeCell ref="BR8:BU8"/>
    <mergeCell ref="H10:H16"/>
    <mergeCell ref="BF8:BI8"/>
    <mergeCell ref="BJ8:BM8"/>
    <mergeCell ref="BN8:BQ8"/>
  </mergeCells>
  <conditionalFormatting sqref="AC10:AC34">
    <cfRule type="expression" dxfId="2563" priority="34">
      <formula>AA10&gt;((0.999*Z10)/1)</formula>
    </cfRule>
    <cfRule type="expression" dxfId="2562" priority="35">
      <formula>AA10&lt;((0.849999*Z10)/1)</formula>
    </cfRule>
    <cfRule type="expression" dxfId="2561" priority="36">
      <formula>AA10&gt;((0.849999*Z10)/1)</formula>
    </cfRule>
  </conditionalFormatting>
  <conditionalFormatting sqref="AK10:AK34">
    <cfRule type="expression" dxfId="2560" priority="28">
      <formula>AI10&gt;((0.999*AH10)/1)</formula>
    </cfRule>
    <cfRule type="expression" dxfId="2559" priority="29">
      <formula>AI10&lt;((0.849999*AH10)/1)</formula>
    </cfRule>
    <cfRule type="expression" dxfId="2558" priority="30">
      <formula>AI10&gt;((0.849999*AH10)/1)</formula>
    </cfRule>
  </conditionalFormatting>
  <conditionalFormatting sqref="AS10:AS34">
    <cfRule type="expression" dxfId="2557" priority="22">
      <formula>AQ10&gt;((0.999*AP10)/1)</formula>
    </cfRule>
    <cfRule type="expression" dxfId="2556" priority="23">
      <formula>AQ10&lt;((0.849999*AP10)/1)</formula>
    </cfRule>
    <cfRule type="expression" dxfId="2555" priority="24">
      <formula>AQ10&gt;((0.849999*AP10)/1)</formula>
    </cfRule>
  </conditionalFormatting>
  <conditionalFormatting sqref="BA10:BA34">
    <cfRule type="expression" dxfId="2554" priority="16">
      <formula>AY10&gt;((0.999*AX10)/1)</formula>
    </cfRule>
    <cfRule type="expression" dxfId="2553" priority="17">
      <formula>AY10&lt;((0.849999*AX10)/1)</formula>
    </cfRule>
    <cfRule type="expression" dxfId="2552" priority="18">
      <formula>AY10&gt;((0.849999*AX10)/1)</formula>
    </cfRule>
  </conditionalFormatting>
  <conditionalFormatting sqref="BI10:BI34">
    <cfRule type="expression" dxfId="2551" priority="10">
      <formula>BG10&gt;((0.999*BF10)/1)</formula>
    </cfRule>
    <cfRule type="expression" dxfId="2550" priority="11">
      <formula>BG10&lt;((0.849999*BF10)/1)</formula>
    </cfRule>
    <cfRule type="expression" dxfId="2549" priority="12">
      <formula>BG10&gt;((0.849999*BF10)/1)</formula>
    </cfRule>
  </conditionalFormatting>
  <conditionalFormatting sqref="BM10:BM34">
    <cfRule type="expression" dxfId="2548" priority="7">
      <formula>BK10&gt;((0.999*BJ10)/1)</formula>
    </cfRule>
    <cfRule type="expression" dxfId="2547" priority="8">
      <formula>BK10&lt;((0.849999*BJ10)/1)</formula>
    </cfRule>
    <cfRule type="expression" dxfId="2546" priority="9">
      <formula>BK10&gt;((0.849999*BJ10)/1)</formula>
    </cfRule>
  </conditionalFormatting>
  <conditionalFormatting sqref="AG10:AG34">
    <cfRule type="expression" dxfId="2545" priority="31">
      <formula>AE10&gt;((0.999*AD10)/1)</formula>
    </cfRule>
    <cfRule type="expression" dxfId="2544" priority="32">
      <formula>AE10&lt;((0.849999*AD10)/1)</formula>
    </cfRule>
    <cfRule type="expression" dxfId="2543" priority="33">
      <formula>AE10&gt;((0.849999*AD10)/1)</formula>
    </cfRule>
  </conditionalFormatting>
  <conditionalFormatting sqref="AO10:AO34">
    <cfRule type="expression" dxfId="2542" priority="25">
      <formula>AM10&gt;((0.999*AL10)/1)</formula>
    </cfRule>
    <cfRule type="expression" dxfId="2541" priority="26">
      <formula>AM10&lt;((0.849999*AL10)/1)</formula>
    </cfRule>
    <cfRule type="expression" dxfId="2540" priority="27">
      <formula>AM10&gt;((0.849999*AL10)/1)</formula>
    </cfRule>
  </conditionalFormatting>
  <conditionalFormatting sqref="AW10:AW34">
    <cfRule type="expression" dxfId="2539" priority="19">
      <formula>AU10&gt;((0.999*AT10)/1)</formula>
    </cfRule>
    <cfRule type="expression" dxfId="2538" priority="20">
      <formula>AU10&lt;((0.849999*AT10)/1)</formula>
    </cfRule>
    <cfRule type="expression" dxfId="2537" priority="21">
      <formula>AU10&gt;((0.849999*AT10)/1)</formula>
    </cfRule>
  </conditionalFormatting>
  <conditionalFormatting sqref="BE10:BE34">
    <cfRule type="expression" dxfId="2536" priority="13">
      <formula>BC10&gt;((0.999*BB10)/1)</formula>
    </cfRule>
    <cfRule type="expression" dxfId="2535" priority="14">
      <formula>BC10&lt;((0.849999*BB10)/1)</formula>
    </cfRule>
    <cfRule type="expression" dxfId="2534" priority="15">
      <formula>BC10&gt;((0.849999*BB10)/1)</formula>
    </cfRule>
  </conditionalFormatting>
  <conditionalFormatting sqref="BQ10:BQ34">
    <cfRule type="expression" dxfId="2533" priority="4">
      <formula>BO10&gt;((0.999*BN10)/1)</formula>
    </cfRule>
    <cfRule type="expression" dxfId="2532" priority="5">
      <formula>BO10&lt;((0.849999*BN10)/1)</formula>
    </cfRule>
    <cfRule type="expression" dxfId="2531" priority="6">
      <formula>BO10&gt;((0.849999*BN10)/1)</formula>
    </cfRule>
  </conditionalFormatting>
  <conditionalFormatting sqref="BU10:BU34">
    <cfRule type="expression" dxfId="2530" priority="1">
      <formula>BS10&gt;((0.999*BR10)/1)</formula>
    </cfRule>
    <cfRule type="expression" dxfId="2529" priority="2">
      <formula>BS10&lt;((0.849999*BR10)/1)</formula>
    </cfRule>
    <cfRule type="expression" dxfId="2528" priority="3">
      <formula>BS10&gt;((0.849999*BR10)/1)</formula>
    </cfRule>
  </conditionalFormatting>
  <printOptions horizontalCentered="1"/>
  <pageMargins left="0.19685039370078741" right="0.19685039370078741" top="1.1417322834645669" bottom="0.74803149606299213" header="0.31496062992125984" footer="0.31496062992125984"/>
  <pageSetup paperSize="8" scale="22" fitToHeight="2" orientation="landscape"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pageSetUpPr fitToPage="1"/>
  </sheetPr>
  <dimension ref="A1:BU34"/>
  <sheetViews>
    <sheetView topLeftCell="L1" zoomScale="60" zoomScaleNormal="60" workbookViewId="0">
      <selection activeCell="N2" sqref="N2"/>
    </sheetView>
  </sheetViews>
  <sheetFormatPr baseColWidth="10" defaultRowHeight="17.25" x14ac:dyDescent="0.3"/>
  <cols>
    <col min="1" max="1" width="22.85546875" style="155" customWidth="1"/>
    <col min="2" max="2" width="20.28515625" style="155" customWidth="1"/>
    <col min="3" max="3" width="19.5703125" style="155" customWidth="1"/>
    <col min="4" max="4" width="26.140625" style="156" customWidth="1"/>
    <col min="5" max="5" width="34.7109375" style="156" customWidth="1"/>
    <col min="6" max="6" width="33" style="156" customWidth="1"/>
    <col min="7" max="7" width="11.42578125" style="156"/>
    <col min="8" max="8" width="55.5703125" style="163" customWidth="1"/>
    <col min="9" max="12" width="36.140625" style="156" customWidth="1"/>
    <col min="13" max="13" width="21.42578125" style="156" customWidth="1"/>
    <col min="14" max="14" width="26.5703125" style="235" customWidth="1"/>
    <col min="15" max="15" width="13.28515625" style="235" customWidth="1"/>
    <col min="16" max="16" width="32.5703125" style="235" customWidth="1"/>
    <col min="17" max="17" width="17" style="235" customWidth="1"/>
    <col min="18" max="18" width="18.42578125" style="235" customWidth="1"/>
    <col min="19" max="19" width="12.42578125" style="235" customWidth="1"/>
    <col min="20" max="20" width="14.42578125" style="235" customWidth="1"/>
    <col min="21" max="21" width="28.85546875" style="236" customWidth="1"/>
    <col min="22" max="23" width="24.140625" style="236" customWidth="1"/>
    <col min="24" max="24" width="11.7109375" style="236" customWidth="1"/>
    <col min="25" max="25" width="14.42578125" style="236" customWidth="1"/>
    <col min="26" max="27" width="20.5703125" style="237" customWidth="1"/>
    <col min="28" max="29" width="20.5703125" style="236" customWidth="1"/>
    <col min="30" max="31" width="20.5703125" style="238" customWidth="1"/>
    <col min="32" max="33" width="20.5703125" style="155" customWidth="1"/>
    <col min="34" max="35" width="20.5703125" style="238" customWidth="1"/>
    <col min="36" max="37" width="20.5703125" style="155" customWidth="1"/>
    <col min="38" max="39" width="20.5703125" style="238" customWidth="1"/>
    <col min="40" max="41" width="20.5703125" style="155" customWidth="1"/>
    <col min="42" max="43" width="20.5703125" style="238" customWidth="1"/>
    <col min="44" max="45" width="20.5703125" style="155" customWidth="1"/>
    <col min="46" max="47" width="20.5703125" style="238" customWidth="1"/>
    <col min="48" max="49" width="20.5703125" style="155" customWidth="1"/>
    <col min="50" max="51" width="20.5703125" style="238" customWidth="1"/>
    <col min="52" max="53" width="20.5703125" style="155" customWidth="1"/>
    <col min="54" max="55" width="20.5703125" style="238" customWidth="1"/>
    <col min="56" max="57" width="20.5703125" style="155" customWidth="1"/>
    <col min="58" max="59" width="20.5703125" style="238" customWidth="1"/>
    <col min="60" max="61" width="20.5703125" style="155" customWidth="1"/>
    <col min="62" max="63" width="20.5703125" style="238" customWidth="1"/>
    <col min="64" max="65" width="20.5703125" style="155" customWidth="1"/>
    <col min="66" max="67" width="20.5703125" style="238" customWidth="1"/>
    <col min="68" max="69" width="20.5703125" style="155" customWidth="1"/>
    <col min="70" max="71" width="20.5703125" style="238" customWidth="1"/>
    <col min="72" max="73" width="20.5703125" style="155" customWidth="1"/>
    <col min="74" max="16384" width="11.42578125" style="155"/>
  </cols>
  <sheetData>
    <row r="1" spans="1:73" ht="142.5" customHeight="1" x14ac:dyDescent="0.3">
      <c r="D1" s="210"/>
      <c r="E1" s="210"/>
      <c r="F1" s="210"/>
      <c r="G1" s="526" t="s">
        <v>498</v>
      </c>
      <c r="H1" s="526"/>
      <c r="I1" s="526"/>
      <c r="J1" s="526"/>
      <c r="K1" s="526"/>
      <c r="L1" s="526"/>
      <c r="M1" s="526"/>
      <c r="N1" s="526"/>
      <c r="O1" s="526"/>
      <c r="P1" s="526"/>
      <c r="Q1" s="526"/>
      <c r="R1" s="526"/>
      <c r="S1" s="526"/>
      <c r="T1" s="211"/>
      <c r="U1" s="210"/>
      <c r="V1" s="210"/>
      <c r="W1" s="210"/>
      <c r="X1" s="210"/>
      <c r="Y1" s="210"/>
      <c r="Z1" s="212"/>
      <c r="AA1" s="212"/>
      <c r="AB1" s="210"/>
      <c r="AC1" s="210"/>
      <c r="AD1" s="212"/>
      <c r="AE1" s="212"/>
      <c r="AF1" s="210"/>
      <c r="AG1" s="210"/>
      <c r="AH1" s="212"/>
      <c r="AI1" s="212"/>
      <c r="AJ1" s="210"/>
      <c r="AK1" s="210"/>
      <c r="AL1" s="212"/>
      <c r="AM1" s="212"/>
      <c r="AN1" s="210"/>
      <c r="AO1" s="210"/>
      <c r="AP1" s="212"/>
      <c r="AQ1" s="212"/>
      <c r="AR1" s="210"/>
      <c r="AS1" s="210"/>
      <c r="AT1" s="212"/>
      <c r="AU1" s="212"/>
      <c r="AV1" s="210"/>
      <c r="AW1" s="210"/>
      <c r="AX1" s="212"/>
      <c r="AY1" s="212"/>
      <c r="AZ1" s="210"/>
      <c r="BA1" s="210"/>
      <c r="BB1" s="212"/>
      <c r="BC1" s="212"/>
      <c r="BD1" s="210"/>
      <c r="BE1" s="210"/>
      <c r="BF1" s="212"/>
      <c r="BG1" s="212"/>
      <c r="BH1" s="210"/>
      <c r="BI1" s="210"/>
      <c r="BJ1" s="212"/>
      <c r="BK1" s="212"/>
      <c r="BL1" s="210"/>
      <c r="BM1" s="210"/>
      <c r="BN1" s="212"/>
      <c r="BO1" s="212"/>
      <c r="BP1" s="210"/>
      <c r="BQ1" s="210"/>
      <c r="BR1" s="212"/>
      <c r="BS1" s="212"/>
      <c r="BT1" s="210"/>
      <c r="BU1" s="210"/>
    </row>
    <row r="2" spans="1:73" s="109" customFormat="1" ht="20.25" customHeight="1" x14ac:dyDescent="0.3">
      <c r="D2" s="213"/>
      <c r="E2" s="213"/>
      <c r="F2" s="213"/>
      <c r="G2" s="214"/>
      <c r="H2" s="215"/>
      <c r="I2" s="214"/>
      <c r="J2" s="214"/>
      <c r="K2" s="214"/>
      <c r="L2" s="214"/>
      <c r="M2" s="214"/>
      <c r="N2" s="214"/>
      <c r="O2" s="214"/>
      <c r="P2" s="214"/>
      <c r="Q2" s="214"/>
      <c r="R2" s="214"/>
      <c r="S2" s="214"/>
      <c r="T2" s="216"/>
      <c r="U2" s="213"/>
      <c r="V2" s="213"/>
      <c r="W2" s="213"/>
      <c r="X2" s="213"/>
      <c r="Y2" s="213"/>
      <c r="Z2" s="217"/>
      <c r="AA2" s="217"/>
      <c r="AB2" s="213"/>
      <c r="AC2" s="213"/>
      <c r="AD2" s="217"/>
      <c r="AE2" s="217"/>
      <c r="AF2" s="213"/>
      <c r="AG2" s="213"/>
      <c r="AH2" s="217"/>
      <c r="AI2" s="217"/>
      <c r="AJ2" s="213"/>
      <c r="AK2" s="213"/>
      <c r="AL2" s="217"/>
      <c r="AM2" s="217"/>
      <c r="AN2" s="213"/>
      <c r="AO2" s="213"/>
      <c r="AP2" s="217"/>
      <c r="AQ2" s="217"/>
      <c r="AR2" s="213"/>
      <c r="AS2" s="213"/>
      <c r="AT2" s="217"/>
      <c r="AU2" s="217"/>
      <c r="AV2" s="213"/>
      <c r="AW2" s="213"/>
      <c r="AX2" s="217"/>
      <c r="AY2" s="217"/>
      <c r="AZ2" s="213"/>
      <c r="BA2" s="213"/>
      <c r="BB2" s="217"/>
      <c r="BC2" s="217"/>
      <c r="BD2" s="213"/>
      <c r="BE2" s="213"/>
      <c r="BF2" s="217"/>
      <c r="BG2" s="217"/>
      <c r="BH2" s="213"/>
      <c r="BI2" s="213"/>
      <c r="BJ2" s="217"/>
      <c r="BK2" s="217"/>
      <c r="BL2" s="213"/>
      <c r="BM2" s="213"/>
      <c r="BN2" s="217"/>
      <c r="BO2" s="217"/>
      <c r="BP2" s="213"/>
      <c r="BQ2" s="213"/>
      <c r="BR2" s="217"/>
      <c r="BS2" s="217"/>
      <c r="BT2" s="213"/>
      <c r="BU2" s="213"/>
    </row>
    <row r="3" spans="1:73" s="109" customFormat="1" ht="18" thickBot="1" x14ac:dyDescent="0.35">
      <c r="D3" s="218"/>
      <c r="E3" s="218"/>
      <c r="F3" s="218"/>
      <c r="G3" s="218"/>
      <c r="H3" s="219"/>
      <c r="I3" s="218"/>
      <c r="J3" s="218"/>
      <c r="K3" s="218"/>
      <c r="L3" s="218"/>
      <c r="M3" s="218"/>
      <c r="N3" s="220"/>
      <c r="O3" s="220"/>
      <c r="P3" s="220"/>
      <c r="Q3" s="220"/>
      <c r="R3" s="220"/>
      <c r="S3" s="220"/>
      <c r="T3" s="220"/>
      <c r="U3" s="221"/>
      <c r="V3" s="221"/>
      <c r="W3" s="221"/>
      <c r="X3" s="221"/>
      <c r="Y3" s="221"/>
      <c r="Z3" s="222"/>
      <c r="AA3" s="222"/>
      <c r="AB3" s="222"/>
      <c r="AC3" s="222"/>
      <c r="AD3" s="223"/>
      <c r="AE3" s="223"/>
      <c r="AF3" s="223"/>
      <c r="AG3" s="223"/>
      <c r="AH3" s="223"/>
      <c r="AI3" s="223"/>
      <c r="AJ3" s="223"/>
      <c r="AK3" s="223"/>
      <c r="AL3" s="223"/>
      <c r="AM3" s="223"/>
      <c r="AN3" s="223"/>
      <c r="AO3" s="223"/>
      <c r="AP3" s="223"/>
      <c r="AQ3" s="223"/>
      <c r="AR3" s="223"/>
      <c r="AS3" s="223"/>
      <c r="AT3" s="223"/>
      <c r="AU3" s="223"/>
      <c r="AV3" s="223"/>
      <c r="AW3" s="223"/>
      <c r="AX3" s="223"/>
      <c r="AY3" s="223"/>
      <c r="AZ3" s="223"/>
      <c r="BA3" s="223"/>
      <c r="BB3" s="223"/>
      <c r="BC3" s="223"/>
      <c r="BD3" s="223"/>
      <c r="BE3" s="223"/>
      <c r="BF3" s="223"/>
      <c r="BG3" s="223"/>
      <c r="BH3" s="223"/>
      <c r="BI3" s="223"/>
      <c r="BJ3" s="223"/>
      <c r="BK3" s="223"/>
      <c r="BL3" s="223"/>
      <c r="BM3" s="223"/>
      <c r="BN3" s="223"/>
      <c r="BO3" s="223"/>
      <c r="BP3" s="223"/>
      <c r="BQ3" s="223"/>
      <c r="BR3" s="223"/>
      <c r="BS3" s="223"/>
      <c r="BT3" s="223"/>
      <c r="BU3" s="223"/>
    </row>
    <row r="4" spans="1:73" ht="48" customHeight="1" thickBot="1" x14ac:dyDescent="0.35">
      <c r="D4" s="207"/>
      <c r="E4" s="207"/>
      <c r="F4" s="207"/>
      <c r="G4" s="207"/>
      <c r="H4" s="207"/>
      <c r="I4" s="548" t="s">
        <v>490</v>
      </c>
      <c r="J4" s="549"/>
      <c r="K4" s="549"/>
      <c r="L4" s="549"/>
      <c r="M4" s="549"/>
      <c r="N4" s="550"/>
      <c r="O4" s="550"/>
      <c r="P4" s="550"/>
      <c r="Q4" s="550"/>
      <c r="R4" s="550"/>
      <c r="S4" s="550"/>
      <c r="T4" s="550"/>
      <c r="U4" s="550"/>
      <c r="V4" s="550"/>
      <c r="W4" s="239"/>
      <c r="X4" s="536" t="s">
        <v>746</v>
      </c>
      <c r="Y4" s="536"/>
      <c r="Z4" s="533" t="s">
        <v>466</v>
      </c>
      <c r="AA4" s="534"/>
      <c r="AB4" s="534"/>
      <c r="AC4" s="535"/>
      <c r="AD4" s="529" t="s">
        <v>467</v>
      </c>
      <c r="AE4" s="530"/>
      <c r="AF4" s="530"/>
      <c r="AG4" s="531"/>
      <c r="AH4" s="533" t="s">
        <v>468</v>
      </c>
      <c r="AI4" s="534"/>
      <c r="AJ4" s="534"/>
      <c r="AK4" s="535"/>
      <c r="AL4" s="529" t="s">
        <v>469</v>
      </c>
      <c r="AM4" s="530"/>
      <c r="AN4" s="530"/>
      <c r="AO4" s="531"/>
      <c r="AP4" s="533" t="s">
        <v>470</v>
      </c>
      <c r="AQ4" s="534"/>
      <c r="AR4" s="534"/>
      <c r="AS4" s="535"/>
      <c r="AT4" s="529" t="s">
        <v>471</v>
      </c>
      <c r="AU4" s="530"/>
      <c r="AV4" s="530"/>
      <c r="AW4" s="531"/>
      <c r="AX4" s="533" t="s">
        <v>472</v>
      </c>
      <c r="AY4" s="534"/>
      <c r="AZ4" s="534"/>
      <c r="BA4" s="535"/>
      <c r="BB4" s="529" t="s">
        <v>473</v>
      </c>
      <c r="BC4" s="530"/>
      <c r="BD4" s="530"/>
      <c r="BE4" s="531"/>
      <c r="BF4" s="533" t="s">
        <v>474</v>
      </c>
      <c r="BG4" s="534"/>
      <c r="BH4" s="534"/>
      <c r="BI4" s="535"/>
      <c r="BJ4" s="529" t="s">
        <v>475</v>
      </c>
      <c r="BK4" s="530"/>
      <c r="BL4" s="530"/>
      <c r="BM4" s="531"/>
      <c r="BN4" s="533" t="s">
        <v>476</v>
      </c>
      <c r="BO4" s="534"/>
      <c r="BP4" s="534"/>
      <c r="BQ4" s="535"/>
      <c r="BR4" s="529" t="s">
        <v>477</v>
      </c>
      <c r="BS4" s="530"/>
      <c r="BT4" s="530"/>
      <c r="BU4" s="531"/>
    </row>
    <row r="5" spans="1:73" ht="28.5" x14ac:dyDescent="0.3">
      <c r="A5" s="153" t="s">
        <v>858</v>
      </c>
      <c r="B5" s="153" t="s">
        <v>859</v>
      </c>
      <c r="C5" s="153" t="s">
        <v>860</v>
      </c>
      <c r="D5" s="153" t="s">
        <v>491</v>
      </c>
      <c r="E5" s="150" t="s">
        <v>0</v>
      </c>
      <c r="F5" s="150" t="s">
        <v>492</v>
      </c>
      <c r="G5" s="150" t="s">
        <v>493</v>
      </c>
      <c r="H5" s="150" t="s">
        <v>2</v>
      </c>
      <c r="I5" s="150" t="s">
        <v>596</v>
      </c>
      <c r="J5" s="150" t="s">
        <v>878</v>
      </c>
      <c r="K5" s="150" t="s">
        <v>906</v>
      </c>
      <c r="L5" s="150" t="s">
        <v>904</v>
      </c>
      <c r="M5" s="421" t="s">
        <v>1646</v>
      </c>
      <c r="N5" s="150" t="s">
        <v>12</v>
      </c>
      <c r="O5" s="150" t="s">
        <v>597</v>
      </c>
      <c r="P5" s="150" t="s">
        <v>13</v>
      </c>
      <c r="Q5" s="150" t="s">
        <v>14</v>
      </c>
      <c r="R5" s="150" t="s">
        <v>15</v>
      </c>
      <c r="S5" s="150" t="s">
        <v>628</v>
      </c>
      <c r="T5" s="150" t="s">
        <v>499</v>
      </c>
      <c r="U5" s="150" t="s">
        <v>598</v>
      </c>
      <c r="V5" s="166" t="s">
        <v>747</v>
      </c>
      <c r="W5" s="166" t="s">
        <v>878</v>
      </c>
      <c r="X5" s="150" t="s">
        <v>743</v>
      </c>
      <c r="Y5" s="152" t="s">
        <v>744</v>
      </c>
      <c r="Z5" s="153" t="s">
        <v>599</v>
      </c>
      <c r="AA5" s="150" t="s">
        <v>600</v>
      </c>
      <c r="AB5" s="150" t="s">
        <v>478</v>
      </c>
      <c r="AC5" s="150" t="s">
        <v>507</v>
      </c>
      <c r="AD5" s="150" t="s">
        <v>599</v>
      </c>
      <c r="AE5" s="150" t="s">
        <v>600</v>
      </c>
      <c r="AF5" s="150" t="s">
        <v>478</v>
      </c>
      <c r="AG5" s="150" t="s">
        <v>507</v>
      </c>
      <c r="AH5" s="150" t="s">
        <v>599</v>
      </c>
      <c r="AI5" s="150" t="s">
        <v>600</v>
      </c>
      <c r="AJ5" s="150" t="s">
        <v>478</v>
      </c>
      <c r="AK5" s="150" t="s">
        <v>507</v>
      </c>
      <c r="AL5" s="150" t="s">
        <v>599</v>
      </c>
      <c r="AM5" s="150" t="s">
        <v>600</v>
      </c>
      <c r="AN5" s="150" t="s">
        <v>478</v>
      </c>
      <c r="AO5" s="150" t="s">
        <v>507</v>
      </c>
      <c r="AP5" s="150" t="s">
        <v>599</v>
      </c>
      <c r="AQ5" s="150" t="s">
        <v>600</v>
      </c>
      <c r="AR5" s="150" t="s">
        <v>478</v>
      </c>
      <c r="AS5" s="150" t="s">
        <v>507</v>
      </c>
      <c r="AT5" s="150" t="s">
        <v>599</v>
      </c>
      <c r="AU5" s="150" t="s">
        <v>600</v>
      </c>
      <c r="AV5" s="150" t="s">
        <v>478</v>
      </c>
      <c r="AW5" s="150" t="s">
        <v>507</v>
      </c>
      <c r="AX5" s="150" t="s">
        <v>599</v>
      </c>
      <c r="AY5" s="150" t="s">
        <v>600</v>
      </c>
      <c r="AZ5" s="150" t="s">
        <v>478</v>
      </c>
      <c r="BA5" s="150" t="s">
        <v>507</v>
      </c>
      <c r="BB5" s="150" t="s">
        <v>599</v>
      </c>
      <c r="BC5" s="150" t="s">
        <v>600</v>
      </c>
      <c r="BD5" s="150" t="s">
        <v>478</v>
      </c>
      <c r="BE5" s="150" t="s">
        <v>507</v>
      </c>
      <c r="BF5" s="150" t="s">
        <v>599</v>
      </c>
      <c r="BG5" s="150" t="s">
        <v>600</v>
      </c>
      <c r="BH5" s="150" t="s">
        <v>478</v>
      </c>
      <c r="BI5" s="150" t="s">
        <v>507</v>
      </c>
      <c r="BJ5" s="150" t="s">
        <v>599</v>
      </c>
      <c r="BK5" s="150" t="s">
        <v>600</v>
      </c>
      <c r="BL5" s="150" t="s">
        <v>478</v>
      </c>
      <c r="BM5" s="150" t="s">
        <v>507</v>
      </c>
      <c r="BN5" s="150" t="s">
        <v>599</v>
      </c>
      <c r="BO5" s="150" t="s">
        <v>600</v>
      </c>
      <c r="BP5" s="150" t="s">
        <v>478</v>
      </c>
      <c r="BQ5" s="150" t="s">
        <v>507</v>
      </c>
      <c r="BR5" s="150" t="s">
        <v>599</v>
      </c>
      <c r="BS5" s="150" t="s">
        <v>600</v>
      </c>
      <c r="BT5" s="150" t="s">
        <v>478</v>
      </c>
      <c r="BU5" s="154" t="s">
        <v>507</v>
      </c>
    </row>
    <row r="6" spans="1:73" ht="106.5" customHeight="1" x14ac:dyDescent="0.3">
      <c r="D6" s="553" t="s">
        <v>26</v>
      </c>
      <c r="E6" s="551" t="s">
        <v>1637</v>
      </c>
      <c r="F6" s="145" t="s">
        <v>780</v>
      </c>
      <c r="G6" s="190" t="s">
        <v>732</v>
      </c>
      <c r="H6" s="145" t="s">
        <v>786</v>
      </c>
      <c r="I6" s="190" t="s">
        <v>921</v>
      </c>
      <c r="J6" s="123" t="s">
        <v>859</v>
      </c>
      <c r="K6" s="124" t="s">
        <v>915</v>
      </c>
      <c r="L6" s="125" t="s">
        <v>917</v>
      </c>
      <c r="M6" s="125" t="s">
        <v>916</v>
      </c>
      <c r="N6" s="177" t="s">
        <v>27</v>
      </c>
      <c r="O6" s="177"/>
      <c r="P6" s="177" t="s">
        <v>28</v>
      </c>
      <c r="Q6" s="177" t="s">
        <v>29</v>
      </c>
      <c r="R6" s="177" t="s">
        <v>30</v>
      </c>
      <c r="S6" s="177"/>
      <c r="T6" s="179">
        <v>0.9</v>
      </c>
      <c r="U6" s="199"/>
      <c r="V6" s="199"/>
      <c r="W6" s="199"/>
      <c r="X6" s="199"/>
      <c r="Y6" s="240"/>
      <c r="Z6" s="224">
        <v>1</v>
      </c>
      <c r="AA6" s="181">
        <v>1</v>
      </c>
      <c r="AB6" s="180">
        <f t="shared" ref="AB6:AB11" si="0">IF(Z6="N/A","No aplica",IF(Z6&gt;=(0),AA6/Z6))</f>
        <v>1</v>
      </c>
      <c r="AC6" s="180" t="str">
        <f t="shared" ref="AC6:AC11" si="1">IF(Z6="N/A","No aplica",IF(AA6&gt;=((0.9999*Z6)/1),"Cumple la meta establecida",IF(AA6&gt;=((0.84999*Z6)/1),"Cumple parcialmente la meta establecida",IF(AA6&lt;((0.84999*Z6)/1),"No cumple la meta establecida"))))</f>
        <v>Cumple la meta establecida</v>
      </c>
      <c r="AD6" s="181">
        <v>1</v>
      </c>
      <c r="AE6" s="181">
        <v>1</v>
      </c>
      <c r="AF6" s="180">
        <f t="shared" ref="AF6:AF11" si="2">IF(AD6="N/A","No aplica",IF(AD6&gt;=(0),AE6/AD6))</f>
        <v>1</v>
      </c>
      <c r="AG6" s="180" t="str">
        <f t="shared" ref="AG6:AG11" si="3">IF(AD6="N/A","No aplica",IF(AE6&gt;=((0.9999*AD6)/1),"Cumple la meta establecida",IF(AE6&gt;=((0.84999*AD6)/1),"Cumple parcialmente la meta establecida",IF(AE6&lt;((0.84999*AD6)/1),"No cumple la meta establecida"))))</f>
        <v>Cumple la meta establecida</v>
      </c>
      <c r="AH6" s="181">
        <v>1</v>
      </c>
      <c r="AI6" s="181">
        <v>1</v>
      </c>
      <c r="AJ6" s="180">
        <f t="shared" ref="AJ6:AJ11" si="4">IF(AH6="N/A","No aplica",IF(AH6&gt;=(0),AI6/AH6))</f>
        <v>1</v>
      </c>
      <c r="AK6" s="180" t="str">
        <f t="shared" ref="AK6:AK11" si="5">IF(AH6="N/A","No aplica",IF(AI6&gt;=((0.9999*AH6)/1),"Cumple la meta establecida",IF(AI6&gt;=((0.84999*AH6)/1),"Cumple parcialmente la meta establecida",IF(AI6&lt;((0.84999*AH6)/1),"No cumple la meta establecida"))))</f>
        <v>Cumple la meta establecida</v>
      </c>
      <c r="AL6" s="181">
        <v>1</v>
      </c>
      <c r="AM6" s="181">
        <v>1</v>
      </c>
      <c r="AN6" s="180">
        <f t="shared" ref="AN6:AN11" si="6">IF(AL6="N/A","No aplica",IF(AL6&gt;=(0),AM6/AL6))</f>
        <v>1</v>
      </c>
      <c r="AO6" s="180" t="str">
        <f t="shared" ref="AO6:AO11" si="7">IF(AL6="N/A","No aplica",IF(AM6&gt;=((0.9999*AL6)/1),"Cumple la meta establecida",IF(AM6&gt;=((0.84999*AL6)/1),"Cumple parcialmente la meta establecida",IF(AM6&lt;((0.84999*AL6)/1),"No cumple la meta establecida"))))</f>
        <v>Cumple la meta establecida</v>
      </c>
      <c r="AP6" s="181">
        <v>1</v>
      </c>
      <c r="AQ6" s="181">
        <v>1</v>
      </c>
      <c r="AR6" s="180">
        <f t="shared" ref="AR6:AR11" si="8">IF(AP6="N/A","No aplica",IF(AP6&gt;=(0),AQ6/AP6))</f>
        <v>1</v>
      </c>
      <c r="AS6" s="180" t="str">
        <f t="shared" ref="AS6:AS11" si="9">IF(AP6="N/A","No aplica",IF(AQ6&gt;=((0.9999*AP6)/1),"Cumple la meta establecida",IF(AQ6&gt;=((0.84999*AP6)/1),"Cumple parcialmente la meta establecida",IF(AQ6&lt;((0.84999*AP6)/1),"No cumple la meta establecida"))))</f>
        <v>Cumple la meta establecida</v>
      </c>
      <c r="AT6" s="181">
        <v>1</v>
      </c>
      <c r="AU6" s="181">
        <v>1</v>
      </c>
      <c r="AV6" s="180">
        <f t="shared" ref="AV6:AV11" si="10">IF(AT6="N/A","No aplica",IF(AT6&gt;=(0),AU6/AT6))</f>
        <v>1</v>
      </c>
      <c r="AW6" s="180" t="str">
        <f t="shared" ref="AW6:AW11" si="11">IF(AT6="N/A","No aplica",IF(AU6&gt;=((0.9999*AT6)/1),"Cumple la meta establecida",IF(AU6&gt;=((0.84999*AT6)/1),"Cumple parcialmente la meta establecida",IF(AU6&lt;((0.84999*AT6)/1),"No cumple la meta establecida"))))</f>
        <v>Cumple la meta establecida</v>
      </c>
      <c r="AX6" s="181">
        <v>1</v>
      </c>
      <c r="AY6" s="181">
        <v>1</v>
      </c>
      <c r="AZ6" s="180">
        <f t="shared" ref="AZ6:AZ11" si="12">IF(AX6="N/A","No aplica",IF(AX6&gt;=(0),AY6/AX6))</f>
        <v>1</v>
      </c>
      <c r="BA6" s="180" t="str">
        <f t="shared" ref="BA6:BA11" si="13">IF(AX6="N/A","No aplica",IF(AY6&gt;=((0.9999*AX6)/1),"Cumple la meta establecida",IF(AY6&gt;=((0.84999*AX6)/1),"Cumple parcialmente la meta establecida",IF(AY6&lt;((0.84999*AX6)/1),"No cumple la meta establecida"))))</f>
        <v>Cumple la meta establecida</v>
      </c>
      <c r="BB6" s="181">
        <v>1</v>
      </c>
      <c r="BC6" s="181">
        <v>1</v>
      </c>
      <c r="BD6" s="180">
        <f t="shared" ref="BD6:BD11" si="14">IF(BB6="N/A","No aplica",IF(BB6&gt;=(0),BC6/BB6))</f>
        <v>1</v>
      </c>
      <c r="BE6" s="180" t="str">
        <f t="shared" ref="BE6:BE11" si="15">IF(BB6="N/A","No aplica",IF(BC6&gt;=((0.9999*BB6)/1),"Cumple la meta establecida",IF(BC6&gt;=((0.84999*BB6)/1),"Cumple parcialmente la meta establecida",IF(BC6&lt;((0.84999*BB6)/1),"No cumple la meta establecida"))))</f>
        <v>Cumple la meta establecida</v>
      </c>
      <c r="BF6" s="181">
        <v>1</v>
      </c>
      <c r="BG6" s="181">
        <v>1</v>
      </c>
      <c r="BH6" s="180">
        <f t="shared" ref="BH6:BH11" si="16">IF(BF6="N/A","No aplica",IF(BF6&gt;=(0),BG6/BF6))</f>
        <v>1</v>
      </c>
      <c r="BI6" s="180" t="str">
        <f t="shared" ref="BI6:BI11" si="17">IF(BF6="N/A","No aplica",IF(BG6&gt;=((0.9999*BF6)/1),"Cumple la meta establecida",IF(BG6&gt;=((0.84999*BF6)/1),"Cumple parcialmente la meta establecida",IF(BG6&lt;((0.84999*BF6)/1),"No cumple la meta establecida"))))</f>
        <v>Cumple la meta establecida</v>
      </c>
      <c r="BJ6" s="181">
        <v>1</v>
      </c>
      <c r="BK6" s="181">
        <v>1</v>
      </c>
      <c r="BL6" s="180">
        <f t="shared" ref="BL6:BL11" si="18">IF(BJ6="N/A","No aplica",IF(BJ6&gt;=(0),BK6/BJ6))</f>
        <v>1</v>
      </c>
      <c r="BM6" s="180" t="str">
        <f t="shared" ref="BM6:BM11" si="19">IF(BJ6="N/A","No aplica",IF(BK6&gt;=((0.9999*BJ6)/1),"Cumple la meta establecida",IF(BK6&gt;=((0.84999*BJ6)/1),"Cumple parcialmente la meta establecida",IF(BK6&lt;((0.84999*BJ6)/1),"No cumple la meta establecida"))))</f>
        <v>Cumple la meta establecida</v>
      </c>
      <c r="BN6" s="181">
        <v>1</v>
      </c>
      <c r="BO6" s="181">
        <v>1</v>
      </c>
      <c r="BP6" s="180">
        <f t="shared" ref="BP6:BP11" si="20">IF(BN6="N/A","No aplica",IF(BN6&gt;=(0),BO6/BN6))</f>
        <v>1</v>
      </c>
      <c r="BQ6" s="180" t="str">
        <f t="shared" ref="BQ6:BQ11" si="21">IF(BN6="N/A","No aplica",IF(BO6&gt;=((0.9999*BN6)/1),"Cumple la meta establecida",IF(BO6&gt;=((0.84999*BN6)/1),"Cumple parcialmente la meta establecida",IF(BO6&lt;((0.84999*BN6)/1),"No cumple la meta establecida"))))</f>
        <v>Cumple la meta establecida</v>
      </c>
      <c r="BR6" s="181">
        <v>1</v>
      </c>
      <c r="BS6" s="181">
        <v>1</v>
      </c>
      <c r="BT6" s="180">
        <f t="shared" ref="BT6:BT11" si="22">IF(BR6="N/A","No aplica",IF(BR6&gt;=(0),BS6/BR6))</f>
        <v>1</v>
      </c>
      <c r="BU6" s="182" t="str">
        <f t="shared" ref="BU6:BU11" si="23">IF(BR6="N/A","No aplica",IF(BS6&gt;=((0.9999*BR6)/1),"Cumple la meta establecida",IF(BS6&gt;=((0.84999*BR6)/1),"Cumple parcialmente la meta establecida",IF(BS6&lt;((0.84999*BR6)/1),"No cumple la meta establecida"))))</f>
        <v>Cumple la meta establecida</v>
      </c>
    </row>
    <row r="7" spans="1:73" ht="132.75" customHeight="1" x14ac:dyDescent="0.3">
      <c r="D7" s="553"/>
      <c r="E7" s="551"/>
      <c r="F7" s="145" t="s">
        <v>781</v>
      </c>
      <c r="G7" s="190" t="s">
        <v>732</v>
      </c>
      <c r="H7" s="145" t="s">
        <v>787</v>
      </c>
      <c r="I7" s="190" t="s">
        <v>921</v>
      </c>
      <c r="J7" s="123" t="s">
        <v>859</v>
      </c>
      <c r="K7" s="124" t="s">
        <v>915</v>
      </c>
      <c r="L7" s="125" t="s">
        <v>917</v>
      </c>
      <c r="M7" s="125" t="s">
        <v>916</v>
      </c>
      <c r="N7" s="177" t="s">
        <v>745</v>
      </c>
      <c r="O7" s="177"/>
      <c r="P7" s="177" t="s">
        <v>31</v>
      </c>
      <c r="Q7" s="177" t="s">
        <v>32</v>
      </c>
      <c r="R7" s="177" t="s">
        <v>30</v>
      </c>
      <c r="S7" s="177"/>
      <c r="T7" s="179">
        <v>1</v>
      </c>
      <c r="U7" s="199"/>
      <c r="V7" s="199"/>
      <c r="W7" s="199"/>
      <c r="X7" s="199"/>
      <c r="Y7" s="240"/>
      <c r="Z7" s="224">
        <v>1</v>
      </c>
      <c r="AA7" s="181">
        <v>1</v>
      </c>
      <c r="AB7" s="180">
        <f t="shared" si="0"/>
        <v>1</v>
      </c>
      <c r="AC7" s="180" t="str">
        <f t="shared" si="1"/>
        <v>Cumple la meta establecida</v>
      </c>
      <c r="AD7" s="181">
        <v>1</v>
      </c>
      <c r="AE7" s="181">
        <v>1</v>
      </c>
      <c r="AF7" s="180">
        <f t="shared" si="2"/>
        <v>1</v>
      </c>
      <c r="AG7" s="180" t="str">
        <f t="shared" si="3"/>
        <v>Cumple la meta establecida</v>
      </c>
      <c r="AH7" s="181">
        <v>1</v>
      </c>
      <c r="AI7" s="181">
        <v>1</v>
      </c>
      <c r="AJ7" s="180">
        <f t="shared" si="4"/>
        <v>1</v>
      </c>
      <c r="AK7" s="180" t="str">
        <f t="shared" si="5"/>
        <v>Cumple la meta establecida</v>
      </c>
      <c r="AL7" s="181">
        <v>1</v>
      </c>
      <c r="AM7" s="181">
        <v>1</v>
      </c>
      <c r="AN7" s="180">
        <f t="shared" si="6"/>
        <v>1</v>
      </c>
      <c r="AO7" s="180" t="str">
        <f t="shared" si="7"/>
        <v>Cumple la meta establecida</v>
      </c>
      <c r="AP7" s="181">
        <v>1</v>
      </c>
      <c r="AQ7" s="181">
        <v>1</v>
      </c>
      <c r="AR7" s="180">
        <f t="shared" si="8"/>
        <v>1</v>
      </c>
      <c r="AS7" s="180" t="str">
        <f t="shared" si="9"/>
        <v>Cumple la meta establecida</v>
      </c>
      <c r="AT7" s="181">
        <v>1</v>
      </c>
      <c r="AU7" s="181">
        <v>1</v>
      </c>
      <c r="AV7" s="180">
        <f t="shared" si="10"/>
        <v>1</v>
      </c>
      <c r="AW7" s="180" t="str">
        <f t="shared" si="11"/>
        <v>Cumple la meta establecida</v>
      </c>
      <c r="AX7" s="181">
        <v>1</v>
      </c>
      <c r="AY7" s="181">
        <v>1</v>
      </c>
      <c r="AZ7" s="180">
        <f t="shared" si="12"/>
        <v>1</v>
      </c>
      <c r="BA7" s="180" t="str">
        <f t="shared" si="13"/>
        <v>Cumple la meta establecida</v>
      </c>
      <c r="BB7" s="181">
        <v>1</v>
      </c>
      <c r="BC7" s="181">
        <v>1</v>
      </c>
      <c r="BD7" s="180">
        <f t="shared" si="14"/>
        <v>1</v>
      </c>
      <c r="BE7" s="180" t="str">
        <f t="shared" si="15"/>
        <v>Cumple la meta establecida</v>
      </c>
      <c r="BF7" s="181">
        <v>1</v>
      </c>
      <c r="BG7" s="181">
        <v>1</v>
      </c>
      <c r="BH7" s="180">
        <f t="shared" si="16"/>
        <v>1</v>
      </c>
      <c r="BI7" s="180" t="str">
        <f t="shared" si="17"/>
        <v>Cumple la meta establecida</v>
      </c>
      <c r="BJ7" s="181">
        <v>1</v>
      </c>
      <c r="BK7" s="181">
        <v>1</v>
      </c>
      <c r="BL7" s="180">
        <f t="shared" si="18"/>
        <v>1</v>
      </c>
      <c r="BM7" s="180" t="str">
        <f t="shared" si="19"/>
        <v>Cumple la meta establecida</v>
      </c>
      <c r="BN7" s="181">
        <v>1</v>
      </c>
      <c r="BO7" s="181">
        <v>1</v>
      </c>
      <c r="BP7" s="180">
        <f t="shared" si="20"/>
        <v>1</v>
      </c>
      <c r="BQ7" s="180" t="str">
        <f t="shared" si="21"/>
        <v>Cumple la meta establecida</v>
      </c>
      <c r="BR7" s="181">
        <v>1</v>
      </c>
      <c r="BS7" s="181">
        <v>1</v>
      </c>
      <c r="BT7" s="180">
        <f t="shared" si="22"/>
        <v>1</v>
      </c>
      <c r="BU7" s="182" t="str">
        <f t="shared" si="23"/>
        <v>Cumple la meta establecida</v>
      </c>
    </row>
    <row r="8" spans="1:73" ht="80.25" customHeight="1" x14ac:dyDescent="0.3">
      <c r="D8" s="553"/>
      <c r="E8" s="551"/>
      <c r="F8" s="145" t="s">
        <v>782</v>
      </c>
      <c r="G8" s="190" t="s">
        <v>732</v>
      </c>
      <c r="H8" s="145" t="s">
        <v>788</v>
      </c>
      <c r="I8" s="190" t="s">
        <v>921</v>
      </c>
      <c r="J8" s="123" t="s">
        <v>859</v>
      </c>
      <c r="K8" s="124" t="s">
        <v>915</v>
      </c>
      <c r="L8" s="125" t="s">
        <v>922</v>
      </c>
      <c r="M8" s="125" t="s">
        <v>916</v>
      </c>
      <c r="N8" s="177" t="s">
        <v>27</v>
      </c>
      <c r="O8" s="177"/>
      <c r="P8" s="177" t="s">
        <v>33</v>
      </c>
      <c r="Q8" s="177" t="s">
        <v>29</v>
      </c>
      <c r="R8" s="177" t="s">
        <v>34</v>
      </c>
      <c r="S8" s="177"/>
      <c r="T8" s="179">
        <v>1</v>
      </c>
      <c r="U8" s="179"/>
      <c r="V8" s="179"/>
      <c r="W8" s="179"/>
      <c r="X8" s="179"/>
      <c r="Y8" s="241"/>
      <c r="Z8" s="224">
        <v>1</v>
      </c>
      <c r="AA8" s="181">
        <v>1</v>
      </c>
      <c r="AB8" s="180">
        <f t="shared" si="0"/>
        <v>1</v>
      </c>
      <c r="AC8" s="180" t="str">
        <f t="shared" si="1"/>
        <v>Cumple la meta establecida</v>
      </c>
      <c r="AD8" s="181">
        <v>1</v>
      </c>
      <c r="AE8" s="181">
        <v>1</v>
      </c>
      <c r="AF8" s="180">
        <f t="shared" si="2"/>
        <v>1</v>
      </c>
      <c r="AG8" s="180" t="str">
        <f t="shared" si="3"/>
        <v>Cumple la meta establecida</v>
      </c>
      <c r="AH8" s="181">
        <v>1</v>
      </c>
      <c r="AI8" s="181">
        <v>1</v>
      </c>
      <c r="AJ8" s="180">
        <f t="shared" si="4"/>
        <v>1</v>
      </c>
      <c r="AK8" s="180" t="str">
        <f t="shared" si="5"/>
        <v>Cumple la meta establecida</v>
      </c>
      <c r="AL8" s="181">
        <v>1</v>
      </c>
      <c r="AM8" s="181">
        <v>1</v>
      </c>
      <c r="AN8" s="180">
        <f t="shared" si="6"/>
        <v>1</v>
      </c>
      <c r="AO8" s="180" t="str">
        <f t="shared" si="7"/>
        <v>Cumple la meta establecida</v>
      </c>
      <c r="AP8" s="181">
        <v>1</v>
      </c>
      <c r="AQ8" s="181">
        <v>1</v>
      </c>
      <c r="AR8" s="180">
        <f t="shared" si="8"/>
        <v>1</v>
      </c>
      <c r="AS8" s="180" t="str">
        <f t="shared" si="9"/>
        <v>Cumple la meta establecida</v>
      </c>
      <c r="AT8" s="181">
        <v>1</v>
      </c>
      <c r="AU8" s="181">
        <v>1</v>
      </c>
      <c r="AV8" s="180">
        <f t="shared" si="10"/>
        <v>1</v>
      </c>
      <c r="AW8" s="180" t="str">
        <f t="shared" si="11"/>
        <v>Cumple la meta establecida</v>
      </c>
      <c r="AX8" s="181">
        <v>1</v>
      </c>
      <c r="AY8" s="181">
        <v>1</v>
      </c>
      <c r="AZ8" s="180">
        <f t="shared" si="12"/>
        <v>1</v>
      </c>
      <c r="BA8" s="180" t="str">
        <f t="shared" si="13"/>
        <v>Cumple la meta establecida</v>
      </c>
      <c r="BB8" s="181">
        <v>1</v>
      </c>
      <c r="BC8" s="181">
        <v>1</v>
      </c>
      <c r="BD8" s="180">
        <f t="shared" si="14"/>
        <v>1</v>
      </c>
      <c r="BE8" s="180" t="str">
        <f t="shared" si="15"/>
        <v>Cumple la meta establecida</v>
      </c>
      <c r="BF8" s="181">
        <v>1</v>
      </c>
      <c r="BG8" s="181">
        <v>1</v>
      </c>
      <c r="BH8" s="180">
        <f t="shared" si="16"/>
        <v>1</v>
      </c>
      <c r="BI8" s="180" t="str">
        <f t="shared" si="17"/>
        <v>Cumple la meta establecida</v>
      </c>
      <c r="BJ8" s="181">
        <v>1</v>
      </c>
      <c r="BK8" s="181">
        <v>1</v>
      </c>
      <c r="BL8" s="180">
        <f t="shared" si="18"/>
        <v>1</v>
      </c>
      <c r="BM8" s="180" t="str">
        <f t="shared" si="19"/>
        <v>Cumple la meta establecida</v>
      </c>
      <c r="BN8" s="181">
        <v>1</v>
      </c>
      <c r="BO8" s="181">
        <v>1</v>
      </c>
      <c r="BP8" s="180">
        <f t="shared" si="20"/>
        <v>1</v>
      </c>
      <c r="BQ8" s="180" t="str">
        <f t="shared" si="21"/>
        <v>Cumple la meta establecida</v>
      </c>
      <c r="BR8" s="181">
        <v>1</v>
      </c>
      <c r="BS8" s="181">
        <v>1</v>
      </c>
      <c r="BT8" s="180">
        <f t="shared" si="22"/>
        <v>1</v>
      </c>
      <c r="BU8" s="182" t="str">
        <f t="shared" si="23"/>
        <v>Cumple la meta establecida</v>
      </c>
    </row>
    <row r="9" spans="1:73" ht="90" customHeight="1" x14ac:dyDescent="0.3">
      <c r="D9" s="553"/>
      <c r="E9" s="551"/>
      <c r="F9" s="145" t="s">
        <v>783</v>
      </c>
      <c r="G9" s="190" t="s">
        <v>732</v>
      </c>
      <c r="H9" s="145" t="s">
        <v>789</v>
      </c>
      <c r="I9" s="190" t="s">
        <v>921</v>
      </c>
      <c r="J9" s="123" t="s">
        <v>859</v>
      </c>
      <c r="K9" s="124" t="s">
        <v>915</v>
      </c>
      <c r="L9" s="125" t="s">
        <v>922</v>
      </c>
      <c r="M9" s="125" t="s">
        <v>916</v>
      </c>
      <c r="N9" s="177" t="s">
        <v>35</v>
      </c>
      <c r="O9" s="177"/>
      <c r="P9" s="177" t="s">
        <v>33</v>
      </c>
      <c r="Q9" s="177" t="s">
        <v>29</v>
      </c>
      <c r="R9" s="177" t="s">
        <v>30</v>
      </c>
      <c r="S9" s="177"/>
      <c r="T9" s="179">
        <v>1</v>
      </c>
      <c r="U9" s="199"/>
      <c r="V9" s="199"/>
      <c r="W9" s="199"/>
      <c r="X9" s="199"/>
      <c r="Y9" s="240"/>
      <c r="Z9" s="224">
        <v>1</v>
      </c>
      <c r="AA9" s="181">
        <v>1</v>
      </c>
      <c r="AB9" s="180">
        <f t="shared" si="0"/>
        <v>1</v>
      </c>
      <c r="AC9" s="180" t="str">
        <f t="shared" si="1"/>
        <v>Cumple la meta establecida</v>
      </c>
      <c r="AD9" s="181">
        <v>1</v>
      </c>
      <c r="AE9" s="181">
        <v>1</v>
      </c>
      <c r="AF9" s="180">
        <f t="shared" si="2"/>
        <v>1</v>
      </c>
      <c r="AG9" s="180" t="str">
        <f t="shared" si="3"/>
        <v>Cumple la meta establecida</v>
      </c>
      <c r="AH9" s="181">
        <v>1</v>
      </c>
      <c r="AI9" s="181">
        <v>1</v>
      </c>
      <c r="AJ9" s="180">
        <f t="shared" si="4"/>
        <v>1</v>
      </c>
      <c r="AK9" s="180" t="str">
        <f t="shared" si="5"/>
        <v>Cumple la meta establecida</v>
      </c>
      <c r="AL9" s="181">
        <v>1</v>
      </c>
      <c r="AM9" s="181">
        <v>1</v>
      </c>
      <c r="AN9" s="180">
        <f t="shared" si="6"/>
        <v>1</v>
      </c>
      <c r="AO9" s="180" t="str">
        <f t="shared" si="7"/>
        <v>Cumple la meta establecida</v>
      </c>
      <c r="AP9" s="181">
        <v>1</v>
      </c>
      <c r="AQ9" s="181">
        <v>1</v>
      </c>
      <c r="AR9" s="180">
        <f t="shared" si="8"/>
        <v>1</v>
      </c>
      <c r="AS9" s="180" t="str">
        <f t="shared" si="9"/>
        <v>Cumple la meta establecida</v>
      </c>
      <c r="AT9" s="181">
        <v>1</v>
      </c>
      <c r="AU9" s="181">
        <v>1</v>
      </c>
      <c r="AV9" s="180">
        <f t="shared" si="10"/>
        <v>1</v>
      </c>
      <c r="AW9" s="180" t="str">
        <f t="shared" si="11"/>
        <v>Cumple la meta establecida</v>
      </c>
      <c r="AX9" s="181">
        <v>1</v>
      </c>
      <c r="AY9" s="181">
        <v>1</v>
      </c>
      <c r="AZ9" s="180">
        <f t="shared" si="12"/>
        <v>1</v>
      </c>
      <c r="BA9" s="180" t="str">
        <f t="shared" si="13"/>
        <v>Cumple la meta establecida</v>
      </c>
      <c r="BB9" s="181">
        <v>1</v>
      </c>
      <c r="BC9" s="181">
        <v>1</v>
      </c>
      <c r="BD9" s="180">
        <f t="shared" si="14"/>
        <v>1</v>
      </c>
      <c r="BE9" s="180" t="str">
        <f t="shared" si="15"/>
        <v>Cumple la meta establecida</v>
      </c>
      <c r="BF9" s="181">
        <v>1</v>
      </c>
      <c r="BG9" s="181">
        <v>1</v>
      </c>
      <c r="BH9" s="180">
        <f t="shared" si="16"/>
        <v>1</v>
      </c>
      <c r="BI9" s="180" t="str">
        <f t="shared" si="17"/>
        <v>Cumple la meta establecida</v>
      </c>
      <c r="BJ9" s="181">
        <v>1</v>
      </c>
      <c r="BK9" s="181">
        <v>1</v>
      </c>
      <c r="BL9" s="180">
        <f t="shared" si="18"/>
        <v>1</v>
      </c>
      <c r="BM9" s="180" t="str">
        <f t="shared" si="19"/>
        <v>Cumple la meta establecida</v>
      </c>
      <c r="BN9" s="181">
        <v>1</v>
      </c>
      <c r="BO9" s="181">
        <v>1</v>
      </c>
      <c r="BP9" s="180">
        <f t="shared" si="20"/>
        <v>1</v>
      </c>
      <c r="BQ9" s="180" t="str">
        <f t="shared" si="21"/>
        <v>Cumple la meta establecida</v>
      </c>
      <c r="BR9" s="181">
        <v>1</v>
      </c>
      <c r="BS9" s="181">
        <v>1</v>
      </c>
      <c r="BT9" s="180">
        <f t="shared" si="22"/>
        <v>1</v>
      </c>
      <c r="BU9" s="182" t="str">
        <f t="shared" si="23"/>
        <v>Cumple la meta establecida</v>
      </c>
    </row>
    <row r="10" spans="1:73" ht="132.75" customHeight="1" x14ac:dyDescent="0.3">
      <c r="D10" s="553"/>
      <c r="E10" s="551"/>
      <c r="F10" s="145" t="s">
        <v>784</v>
      </c>
      <c r="G10" s="190" t="s">
        <v>732</v>
      </c>
      <c r="H10" s="145" t="s">
        <v>790</v>
      </c>
      <c r="I10" s="190" t="s">
        <v>921</v>
      </c>
      <c r="J10" s="123" t="s">
        <v>859</v>
      </c>
      <c r="K10" s="124" t="s">
        <v>915</v>
      </c>
      <c r="L10" s="125" t="s">
        <v>922</v>
      </c>
      <c r="M10" s="125" t="s">
        <v>916</v>
      </c>
      <c r="N10" s="177" t="s">
        <v>27</v>
      </c>
      <c r="O10" s="177"/>
      <c r="P10" s="177" t="s">
        <v>33</v>
      </c>
      <c r="Q10" s="177" t="s">
        <v>36</v>
      </c>
      <c r="R10" s="177" t="s">
        <v>37</v>
      </c>
      <c r="S10" s="177"/>
      <c r="T10" s="179">
        <v>1</v>
      </c>
      <c r="U10" s="179"/>
      <c r="V10" s="179"/>
      <c r="W10" s="179"/>
      <c r="X10" s="179"/>
      <c r="Y10" s="241"/>
      <c r="Z10" s="224">
        <v>1</v>
      </c>
      <c r="AA10" s="181">
        <v>1</v>
      </c>
      <c r="AB10" s="180">
        <f t="shared" si="0"/>
        <v>1</v>
      </c>
      <c r="AC10" s="180" t="str">
        <f t="shared" si="1"/>
        <v>Cumple la meta establecida</v>
      </c>
      <c r="AD10" s="181">
        <v>1</v>
      </c>
      <c r="AE10" s="181">
        <v>1</v>
      </c>
      <c r="AF10" s="180">
        <f t="shared" si="2"/>
        <v>1</v>
      </c>
      <c r="AG10" s="180" t="str">
        <f t="shared" si="3"/>
        <v>Cumple la meta establecida</v>
      </c>
      <c r="AH10" s="181">
        <v>1</v>
      </c>
      <c r="AI10" s="181">
        <v>1</v>
      </c>
      <c r="AJ10" s="180">
        <f t="shared" si="4"/>
        <v>1</v>
      </c>
      <c r="AK10" s="180" t="str">
        <f t="shared" si="5"/>
        <v>Cumple la meta establecida</v>
      </c>
      <c r="AL10" s="181">
        <v>1</v>
      </c>
      <c r="AM10" s="181">
        <v>1</v>
      </c>
      <c r="AN10" s="180">
        <f t="shared" si="6"/>
        <v>1</v>
      </c>
      <c r="AO10" s="180" t="str">
        <f t="shared" si="7"/>
        <v>Cumple la meta establecida</v>
      </c>
      <c r="AP10" s="181">
        <v>1</v>
      </c>
      <c r="AQ10" s="181">
        <v>1</v>
      </c>
      <c r="AR10" s="180">
        <f t="shared" si="8"/>
        <v>1</v>
      </c>
      <c r="AS10" s="180" t="str">
        <f t="shared" si="9"/>
        <v>Cumple la meta establecida</v>
      </c>
      <c r="AT10" s="181">
        <v>1</v>
      </c>
      <c r="AU10" s="181">
        <v>1</v>
      </c>
      <c r="AV10" s="180">
        <f t="shared" si="10"/>
        <v>1</v>
      </c>
      <c r="AW10" s="180" t="str">
        <f t="shared" si="11"/>
        <v>Cumple la meta establecida</v>
      </c>
      <c r="AX10" s="181">
        <v>1</v>
      </c>
      <c r="AY10" s="181">
        <v>1</v>
      </c>
      <c r="AZ10" s="180">
        <f t="shared" si="12"/>
        <v>1</v>
      </c>
      <c r="BA10" s="180" t="str">
        <f t="shared" si="13"/>
        <v>Cumple la meta establecida</v>
      </c>
      <c r="BB10" s="181">
        <v>1</v>
      </c>
      <c r="BC10" s="181">
        <v>1</v>
      </c>
      <c r="BD10" s="180">
        <f t="shared" si="14"/>
        <v>1</v>
      </c>
      <c r="BE10" s="180" t="str">
        <f t="shared" si="15"/>
        <v>Cumple la meta establecida</v>
      </c>
      <c r="BF10" s="181">
        <v>1</v>
      </c>
      <c r="BG10" s="181">
        <v>1</v>
      </c>
      <c r="BH10" s="180">
        <f t="shared" si="16"/>
        <v>1</v>
      </c>
      <c r="BI10" s="180" t="str">
        <f t="shared" si="17"/>
        <v>Cumple la meta establecida</v>
      </c>
      <c r="BJ10" s="181">
        <v>1</v>
      </c>
      <c r="BK10" s="181">
        <v>1</v>
      </c>
      <c r="BL10" s="180">
        <f t="shared" si="18"/>
        <v>1</v>
      </c>
      <c r="BM10" s="180" t="str">
        <f t="shared" si="19"/>
        <v>Cumple la meta establecida</v>
      </c>
      <c r="BN10" s="181">
        <v>1</v>
      </c>
      <c r="BO10" s="181">
        <v>1</v>
      </c>
      <c r="BP10" s="180">
        <f t="shared" si="20"/>
        <v>1</v>
      </c>
      <c r="BQ10" s="180" t="str">
        <f t="shared" si="21"/>
        <v>Cumple la meta establecida</v>
      </c>
      <c r="BR10" s="181">
        <v>1</v>
      </c>
      <c r="BS10" s="181">
        <v>1</v>
      </c>
      <c r="BT10" s="180">
        <f t="shared" si="22"/>
        <v>1</v>
      </c>
      <c r="BU10" s="182" t="str">
        <f t="shared" si="23"/>
        <v>Cumple la meta establecida</v>
      </c>
    </row>
    <row r="11" spans="1:73" ht="81.75" customHeight="1" thickBot="1" x14ac:dyDescent="0.35">
      <c r="D11" s="554"/>
      <c r="E11" s="552"/>
      <c r="F11" s="149" t="s">
        <v>785</v>
      </c>
      <c r="G11" s="225" t="s">
        <v>732</v>
      </c>
      <c r="H11" s="149" t="s">
        <v>791</v>
      </c>
      <c r="I11" s="225" t="s">
        <v>921</v>
      </c>
      <c r="J11" s="226" t="s">
        <v>907</v>
      </c>
      <c r="K11" s="227" t="s">
        <v>908</v>
      </c>
      <c r="L11" s="228" t="s">
        <v>922</v>
      </c>
      <c r="M11" s="229" t="s">
        <v>903</v>
      </c>
      <c r="N11" s="230" t="s">
        <v>38</v>
      </c>
      <c r="O11" s="230"/>
      <c r="P11" s="230" t="s">
        <v>33</v>
      </c>
      <c r="Q11" s="230" t="s">
        <v>36</v>
      </c>
      <c r="R11" s="230" t="s">
        <v>37</v>
      </c>
      <c r="S11" s="230"/>
      <c r="T11" s="242">
        <v>1</v>
      </c>
      <c r="U11" s="243"/>
      <c r="V11" s="243"/>
      <c r="W11" s="243"/>
      <c r="X11" s="243"/>
      <c r="Y11" s="244"/>
      <c r="Z11" s="231">
        <v>1</v>
      </c>
      <c r="AA11" s="232">
        <v>1</v>
      </c>
      <c r="AB11" s="233">
        <f t="shared" si="0"/>
        <v>1</v>
      </c>
      <c r="AC11" s="233" t="str">
        <f t="shared" si="1"/>
        <v>Cumple la meta establecida</v>
      </c>
      <c r="AD11" s="232">
        <v>1</v>
      </c>
      <c r="AE11" s="232">
        <v>1</v>
      </c>
      <c r="AF11" s="233">
        <f t="shared" si="2"/>
        <v>1</v>
      </c>
      <c r="AG11" s="233" t="str">
        <f t="shared" si="3"/>
        <v>Cumple la meta establecida</v>
      </c>
      <c r="AH11" s="232">
        <v>1</v>
      </c>
      <c r="AI11" s="232">
        <v>1</v>
      </c>
      <c r="AJ11" s="233">
        <f t="shared" si="4"/>
        <v>1</v>
      </c>
      <c r="AK11" s="233" t="str">
        <f t="shared" si="5"/>
        <v>Cumple la meta establecida</v>
      </c>
      <c r="AL11" s="232">
        <v>1</v>
      </c>
      <c r="AM11" s="232">
        <v>1</v>
      </c>
      <c r="AN11" s="233">
        <f t="shared" si="6"/>
        <v>1</v>
      </c>
      <c r="AO11" s="233" t="str">
        <f t="shared" si="7"/>
        <v>Cumple la meta establecida</v>
      </c>
      <c r="AP11" s="232">
        <v>1</v>
      </c>
      <c r="AQ11" s="232">
        <v>1</v>
      </c>
      <c r="AR11" s="233">
        <f t="shared" si="8"/>
        <v>1</v>
      </c>
      <c r="AS11" s="233" t="str">
        <f t="shared" si="9"/>
        <v>Cumple la meta establecida</v>
      </c>
      <c r="AT11" s="232">
        <v>1</v>
      </c>
      <c r="AU11" s="232">
        <v>1</v>
      </c>
      <c r="AV11" s="233">
        <f t="shared" si="10"/>
        <v>1</v>
      </c>
      <c r="AW11" s="233" t="str">
        <f t="shared" si="11"/>
        <v>Cumple la meta establecida</v>
      </c>
      <c r="AX11" s="232">
        <v>1</v>
      </c>
      <c r="AY11" s="232">
        <v>1</v>
      </c>
      <c r="AZ11" s="233">
        <f t="shared" si="12"/>
        <v>1</v>
      </c>
      <c r="BA11" s="233" t="str">
        <f t="shared" si="13"/>
        <v>Cumple la meta establecida</v>
      </c>
      <c r="BB11" s="232">
        <v>1</v>
      </c>
      <c r="BC11" s="232">
        <v>1</v>
      </c>
      <c r="BD11" s="233">
        <f t="shared" si="14"/>
        <v>1</v>
      </c>
      <c r="BE11" s="233" t="str">
        <f t="shared" si="15"/>
        <v>Cumple la meta establecida</v>
      </c>
      <c r="BF11" s="232">
        <v>1</v>
      </c>
      <c r="BG11" s="232">
        <v>1</v>
      </c>
      <c r="BH11" s="233">
        <f t="shared" si="16"/>
        <v>1</v>
      </c>
      <c r="BI11" s="233" t="str">
        <f t="shared" si="17"/>
        <v>Cumple la meta establecida</v>
      </c>
      <c r="BJ11" s="232">
        <v>1</v>
      </c>
      <c r="BK11" s="232">
        <v>1</v>
      </c>
      <c r="BL11" s="233">
        <f t="shared" si="18"/>
        <v>1</v>
      </c>
      <c r="BM11" s="233" t="str">
        <f t="shared" si="19"/>
        <v>Cumple la meta establecida</v>
      </c>
      <c r="BN11" s="232">
        <v>1</v>
      </c>
      <c r="BO11" s="232">
        <v>1</v>
      </c>
      <c r="BP11" s="233">
        <f t="shared" si="20"/>
        <v>1</v>
      </c>
      <c r="BQ11" s="233" t="str">
        <f t="shared" si="21"/>
        <v>Cumple la meta establecida</v>
      </c>
      <c r="BR11" s="232">
        <v>1</v>
      </c>
      <c r="BS11" s="232">
        <v>1</v>
      </c>
      <c r="BT11" s="233">
        <f t="shared" si="22"/>
        <v>1</v>
      </c>
      <c r="BU11" s="234" t="str">
        <f t="shared" si="23"/>
        <v>Cumple la meta establecida</v>
      </c>
    </row>
    <row r="12" spans="1:73" ht="16.5" x14ac:dyDescent="0.3">
      <c r="H12" s="156"/>
    </row>
    <row r="13" spans="1:73" ht="16.5" x14ac:dyDescent="0.3">
      <c r="H13" s="156"/>
      <c r="AC13" s="236" t="s">
        <v>586</v>
      </c>
      <c r="AG13" s="155" t="s">
        <v>586</v>
      </c>
      <c r="AK13" s="155" t="s">
        <v>586</v>
      </c>
      <c r="AO13" s="155" t="s">
        <v>586</v>
      </c>
      <c r="AS13" s="155" t="s">
        <v>586</v>
      </c>
      <c r="AW13" s="155" t="s">
        <v>586</v>
      </c>
      <c r="BA13" s="155" t="s">
        <v>586</v>
      </c>
      <c r="BE13" s="155" t="s">
        <v>586</v>
      </c>
      <c r="BI13" s="155" t="s">
        <v>586</v>
      </c>
      <c r="BM13" s="155" t="s">
        <v>586</v>
      </c>
      <c r="BQ13" s="155" t="s">
        <v>586</v>
      </c>
      <c r="BU13" s="155" t="s">
        <v>586</v>
      </c>
    </row>
    <row r="14" spans="1:73" ht="16.5" x14ac:dyDescent="0.3">
      <c r="D14" s="245" t="s">
        <v>741</v>
      </c>
      <c r="H14" s="156"/>
    </row>
    <row r="15" spans="1:73" ht="16.5" x14ac:dyDescent="0.3">
      <c r="D15" s="245" t="s">
        <v>742</v>
      </c>
      <c r="H15" s="156"/>
    </row>
    <row r="16" spans="1:73" ht="16.5" x14ac:dyDescent="0.3">
      <c r="H16" s="156"/>
    </row>
    <row r="17" spans="8:8" ht="16.5" x14ac:dyDescent="0.3">
      <c r="H17" s="156"/>
    </row>
    <row r="18" spans="8:8" ht="16.5" x14ac:dyDescent="0.3">
      <c r="H18" s="156"/>
    </row>
    <row r="19" spans="8:8" ht="16.5" x14ac:dyDescent="0.3">
      <c r="H19" s="156"/>
    </row>
    <row r="20" spans="8:8" ht="16.5" x14ac:dyDescent="0.3">
      <c r="H20" s="156"/>
    </row>
    <row r="21" spans="8:8" ht="16.5" x14ac:dyDescent="0.3">
      <c r="H21" s="156"/>
    </row>
    <row r="22" spans="8:8" ht="16.5" x14ac:dyDescent="0.3">
      <c r="H22" s="156"/>
    </row>
    <row r="23" spans="8:8" ht="16.5" x14ac:dyDescent="0.3">
      <c r="H23" s="156"/>
    </row>
    <row r="24" spans="8:8" ht="16.5" x14ac:dyDescent="0.3">
      <c r="H24" s="156"/>
    </row>
    <row r="25" spans="8:8" ht="16.5" x14ac:dyDescent="0.3">
      <c r="H25" s="156"/>
    </row>
    <row r="26" spans="8:8" ht="16.5" x14ac:dyDescent="0.3">
      <c r="H26" s="156"/>
    </row>
    <row r="27" spans="8:8" ht="16.5" x14ac:dyDescent="0.3">
      <c r="H27" s="156"/>
    </row>
    <row r="28" spans="8:8" ht="16.5" x14ac:dyDescent="0.3">
      <c r="H28" s="156"/>
    </row>
    <row r="29" spans="8:8" ht="16.5" x14ac:dyDescent="0.3">
      <c r="H29" s="156"/>
    </row>
    <row r="30" spans="8:8" ht="16.5" x14ac:dyDescent="0.3">
      <c r="H30" s="156"/>
    </row>
    <row r="31" spans="8:8" ht="16.5" x14ac:dyDescent="0.3">
      <c r="H31" s="156"/>
    </row>
    <row r="32" spans="8:8" ht="16.5" x14ac:dyDescent="0.3">
      <c r="H32" s="156"/>
    </row>
    <row r="33" spans="8:8" ht="16.5" x14ac:dyDescent="0.3">
      <c r="H33" s="156"/>
    </row>
    <row r="34" spans="8:8" ht="16.5" x14ac:dyDescent="0.3">
      <c r="H34" s="156"/>
    </row>
  </sheetData>
  <mergeCells count="17">
    <mergeCell ref="E6:E11"/>
    <mergeCell ref="D6:D11"/>
    <mergeCell ref="BF4:BI4"/>
    <mergeCell ref="BJ4:BM4"/>
    <mergeCell ref="BN4:BQ4"/>
    <mergeCell ref="BR4:BU4"/>
    <mergeCell ref="AL4:AO4"/>
    <mergeCell ref="AP4:AS4"/>
    <mergeCell ref="AT4:AW4"/>
    <mergeCell ref="AX4:BA4"/>
    <mergeCell ref="BB4:BE4"/>
    <mergeCell ref="G1:S1"/>
    <mergeCell ref="Z4:AC4"/>
    <mergeCell ref="AD4:AG4"/>
    <mergeCell ref="AH4:AK4"/>
    <mergeCell ref="X4:Y4"/>
    <mergeCell ref="I4:V4"/>
  </mergeCells>
  <conditionalFormatting sqref="AC6:AC11 AG6:AG11 AK6:AK11">
    <cfRule type="expression" dxfId="2527" priority="31">
      <formula>AA6&gt;((0.999*Z6)/1)</formula>
    </cfRule>
    <cfRule type="expression" dxfId="2526" priority="32">
      <formula>AA6&lt;((0.849999*Z6)/1)</formula>
    </cfRule>
    <cfRule type="expression" dxfId="2525" priority="33">
      <formula>AA6&gt;((0.849999*Z6)/1)</formula>
    </cfRule>
  </conditionalFormatting>
  <conditionalFormatting sqref="AO6:AO11">
    <cfRule type="expression" dxfId="2524" priority="25">
      <formula>AM6&gt;((0.999*AL6)/1)</formula>
    </cfRule>
    <cfRule type="expression" dxfId="2523" priority="26">
      <formula>AM6&lt;((0.849999*AL6)/1)</formula>
    </cfRule>
    <cfRule type="expression" dxfId="2522" priority="27">
      <formula>AM6&gt;((0.849999*AL6)/1)</formula>
    </cfRule>
  </conditionalFormatting>
  <conditionalFormatting sqref="AS6:AS11">
    <cfRule type="expression" dxfId="2521" priority="22">
      <formula>AQ6&gt;((0.999*AP6)/1)</formula>
    </cfRule>
    <cfRule type="expression" dxfId="2520" priority="23">
      <formula>AQ6&lt;((0.849999*AP6)/1)</formula>
    </cfRule>
    <cfRule type="expression" dxfId="2519" priority="24">
      <formula>AQ6&gt;((0.849999*AP6)/1)</formula>
    </cfRule>
  </conditionalFormatting>
  <conditionalFormatting sqref="AW6:AW11">
    <cfRule type="expression" dxfId="2518" priority="19">
      <formula>AU6&gt;((0.999*AT6)/1)</formula>
    </cfRule>
    <cfRule type="expression" dxfId="2517" priority="20">
      <formula>AU6&lt;((0.849999*AT6)/1)</formula>
    </cfRule>
    <cfRule type="expression" dxfId="2516" priority="21">
      <formula>AU6&gt;((0.849999*AT6)/1)</formula>
    </cfRule>
  </conditionalFormatting>
  <conditionalFormatting sqref="BA6:BA11">
    <cfRule type="expression" dxfId="2515" priority="16">
      <formula>AY6&gt;((0.999*AX6)/1)</formula>
    </cfRule>
    <cfRule type="expression" dxfId="2514" priority="17">
      <formula>AY6&lt;((0.849999*AX6)/1)</formula>
    </cfRule>
    <cfRule type="expression" dxfId="2513" priority="18">
      <formula>AY6&gt;((0.849999*AX6)/1)</formula>
    </cfRule>
  </conditionalFormatting>
  <conditionalFormatting sqref="BE6:BE11">
    <cfRule type="expression" dxfId="2512" priority="13">
      <formula>BC6&gt;((0.999*BB6)/1)</formula>
    </cfRule>
    <cfRule type="expression" dxfId="2511" priority="14">
      <formula>BC6&lt;((0.849999*BB6)/1)</formula>
    </cfRule>
    <cfRule type="expression" dxfId="2510" priority="15">
      <formula>BC6&gt;((0.849999*BB6)/1)</formula>
    </cfRule>
  </conditionalFormatting>
  <conditionalFormatting sqref="BI6:BI11">
    <cfRule type="expression" dxfId="2509" priority="10">
      <formula>BG6&gt;((0.999*BF6)/1)</formula>
    </cfRule>
    <cfRule type="expression" dxfId="2508" priority="11">
      <formula>BG6&lt;((0.849999*BF6)/1)</formula>
    </cfRule>
    <cfRule type="expression" dxfId="2507" priority="12">
      <formula>BG6&gt;((0.849999*BF6)/1)</formula>
    </cfRule>
  </conditionalFormatting>
  <conditionalFormatting sqref="BM6:BM11">
    <cfRule type="expression" dxfId="2506" priority="7">
      <formula>BK6&gt;((0.999*BJ6)/1)</formula>
    </cfRule>
    <cfRule type="expression" dxfId="2505" priority="8">
      <formula>BK6&lt;((0.849999*BJ6)/1)</formula>
    </cfRule>
    <cfRule type="expression" dxfId="2504" priority="9">
      <formula>BK6&gt;((0.849999*BJ6)/1)</formula>
    </cfRule>
  </conditionalFormatting>
  <conditionalFormatting sqref="BQ6:BQ11">
    <cfRule type="expression" dxfId="2503" priority="4">
      <formula>BO6&gt;((0.999*BN6)/1)</formula>
    </cfRule>
    <cfRule type="expression" dxfId="2502" priority="5">
      <formula>BO6&lt;((0.849999*BN6)/1)</formula>
    </cfRule>
    <cfRule type="expression" dxfId="2501" priority="6">
      <formula>BO6&gt;((0.849999*BN6)/1)</formula>
    </cfRule>
  </conditionalFormatting>
  <conditionalFormatting sqref="BU6:BU11">
    <cfRule type="expression" dxfId="2500" priority="1">
      <formula>BS6&gt;((0.999*BR6)/1)</formula>
    </cfRule>
    <cfRule type="expression" dxfId="2499" priority="2">
      <formula>BS6&lt;((0.849999*BR6)/1)</formula>
    </cfRule>
    <cfRule type="expression" dxfId="2498" priority="3">
      <formula>BS6&gt;((0.849999*BR6)/1)</formula>
    </cfRule>
  </conditionalFormatting>
  <pageMargins left="0.70866141732283472" right="0.70866141732283472" top="0.74803149606299213" bottom="0.74803149606299213" header="0.31496062992125984" footer="0.31496062992125984"/>
  <pageSetup paperSize="8" scale="25"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D1B8A"/>
    <pageSetUpPr fitToPage="1"/>
  </sheetPr>
  <dimension ref="A1:BU10"/>
  <sheetViews>
    <sheetView topLeftCell="E1" zoomScale="60" zoomScaleNormal="60" workbookViewId="0">
      <selection activeCell="M5" sqref="M5"/>
    </sheetView>
  </sheetViews>
  <sheetFormatPr baseColWidth="10" defaultRowHeight="16.5" x14ac:dyDescent="0.3"/>
  <cols>
    <col min="1" max="1" width="22.28515625" style="155" customWidth="1"/>
    <col min="2" max="2" width="12.28515625" style="155" bestFit="1" customWidth="1"/>
    <col min="3" max="3" width="17.28515625" style="155" bestFit="1" customWidth="1"/>
    <col min="4" max="4" width="26.140625" style="156" customWidth="1"/>
    <col min="5" max="5" width="34.7109375" style="156" customWidth="1"/>
    <col min="6" max="6" width="29.42578125" style="156" customWidth="1"/>
    <col min="7" max="7" width="14.42578125" style="156" customWidth="1"/>
    <col min="8" max="8" width="43.85546875" style="156" customWidth="1"/>
    <col min="9" max="12" width="34.42578125" style="156" customWidth="1"/>
    <col min="13" max="13" width="18.7109375" style="156" customWidth="1"/>
    <col min="14" max="14" width="26.85546875" style="155" customWidth="1"/>
    <col min="15" max="15" width="16.5703125" style="155" customWidth="1"/>
    <col min="16" max="16" width="24.5703125" style="155" customWidth="1"/>
    <col min="17" max="17" width="21.140625" style="155" customWidth="1"/>
    <col min="18" max="18" width="22.140625" style="155" customWidth="1"/>
    <col min="19" max="20" width="11.42578125" style="155"/>
    <col min="21" max="21" width="27.140625" style="155" customWidth="1"/>
    <col min="22" max="23" width="24.140625" style="155" customWidth="1"/>
    <col min="24" max="25" width="9.7109375" style="155" customWidth="1"/>
    <col min="26" max="27" width="21.85546875" style="238" customWidth="1"/>
    <col min="28" max="29" width="21.85546875" style="155" customWidth="1"/>
    <col min="30" max="31" width="21.85546875" style="238" customWidth="1"/>
    <col min="32" max="33" width="21.85546875" style="155" customWidth="1"/>
    <col min="34" max="35" width="21.85546875" style="238" customWidth="1"/>
    <col min="36" max="37" width="21.85546875" style="155" customWidth="1"/>
    <col min="38" max="39" width="21.85546875" style="238" customWidth="1"/>
    <col min="40" max="41" width="21.85546875" style="155" customWidth="1"/>
    <col min="42" max="43" width="21.85546875" style="238" customWidth="1"/>
    <col min="44" max="45" width="21.85546875" style="155" customWidth="1"/>
    <col min="46" max="47" width="21.85546875" style="238" customWidth="1"/>
    <col min="48" max="49" width="21.85546875" style="155" customWidth="1"/>
    <col min="50" max="51" width="21.85546875" style="238" customWidth="1"/>
    <col min="52" max="53" width="21.85546875" style="155" customWidth="1"/>
    <col min="54" max="55" width="21.85546875" style="238" customWidth="1"/>
    <col min="56" max="57" width="21.85546875" style="155" customWidth="1"/>
    <col min="58" max="59" width="21.85546875" style="238" customWidth="1"/>
    <col min="60" max="61" width="21.85546875" style="155" customWidth="1"/>
    <col min="62" max="63" width="21.85546875" style="238" customWidth="1"/>
    <col min="64" max="65" width="21.85546875" style="155" customWidth="1"/>
    <col min="66" max="67" width="21.85546875" style="238" customWidth="1"/>
    <col min="68" max="69" width="21.85546875" style="155" customWidth="1"/>
    <col min="70" max="71" width="21.85546875" style="238" customWidth="1"/>
    <col min="72" max="73" width="21.85546875" style="155" customWidth="1"/>
    <col min="74" max="16384" width="11.42578125" style="155"/>
  </cols>
  <sheetData>
    <row r="1" spans="1:73" ht="126.75" customHeight="1" x14ac:dyDescent="0.3">
      <c r="D1" s="210"/>
      <c r="E1" s="210"/>
      <c r="F1" s="526" t="s">
        <v>497</v>
      </c>
      <c r="G1" s="526"/>
      <c r="H1" s="526"/>
      <c r="I1" s="526"/>
      <c r="J1" s="526"/>
      <c r="K1" s="526"/>
      <c r="L1" s="526"/>
      <c r="M1" s="526"/>
      <c r="N1" s="526"/>
      <c r="O1" s="526"/>
      <c r="P1" s="526"/>
      <c r="Q1" s="526"/>
      <c r="R1" s="526"/>
      <c r="S1" s="210"/>
      <c r="T1" s="210"/>
      <c r="U1" s="210"/>
      <c r="V1" s="210"/>
      <c r="W1" s="210"/>
      <c r="X1" s="210"/>
      <c r="Y1" s="210"/>
      <c r="Z1" s="212"/>
      <c r="AA1" s="212"/>
      <c r="AB1" s="210"/>
      <c r="AC1" s="210"/>
      <c r="AD1" s="212"/>
      <c r="AE1" s="212"/>
      <c r="AF1" s="210"/>
      <c r="AG1" s="210"/>
      <c r="AH1" s="212"/>
      <c r="AI1" s="212"/>
      <c r="AJ1" s="210"/>
      <c r="AK1" s="210"/>
      <c r="AL1" s="212"/>
      <c r="AM1" s="212"/>
      <c r="AN1" s="210"/>
      <c r="AO1" s="210"/>
      <c r="AP1" s="212"/>
      <c r="AQ1" s="212"/>
      <c r="AR1" s="210"/>
      <c r="AS1" s="210"/>
      <c r="AT1" s="212"/>
      <c r="AU1" s="212"/>
      <c r="AV1" s="210"/>
      <c r="AW1" s="210"/>
      <c r="AX1" s="212"/>
      <c r="AY1" s="212"/>
      <c r="AZ1" s="210"/>
      <c r="BA1" s="210"/>
      <c r="BB1" s="212"/>
      <c r="BC1" s="212"/>
      <c r="BD1" s="210"/>
      <c r="BE1" s="210"/>
      <c r="BF1" s="212"/>
      <c r="BG1" s="212"/>
      <c r="BH1" s="210"/>
      <c r="BI1" s="210"/>
      <c r="BJ1" s="212"/>
      <c r="BK1" s="212"/>
      <c r="BL1" s="210"/>
      <c r="BM1" s="210"/>
      <c r="BN1" s="212"/>
      <c r="BO1" s="212"/>
      <c r="BP1" s="210"/>
      <c r="BQ1" s="210"/>
      <c r="BR1" s="212"/>
      <c r="BS1" s="212"/>
      <c r="BT1" s="210"/>
      <c r="BU1" s="210"/>
    </row>
    <row r="2" spans="1:73" ht="31.5" customHeight="1" x14ac:dyDescent="0.3">
      <c r="D2" s="210"/>
      <c r="E2" s="210"/>
      <c r="F2" s="173"/>
      <c r="G2" s="173"/>
      <c r="H2" s="173"/>
      <c r="I2" s="173"/>
      <c r="J2" s="173"/>
      <c r="K2" s="173"/>
      <c r="L2" s="173"/>
      <c r="M2" s="173"/>
      <c r="N2" s="173"/>
      <c r="O2" s="173"/>
      <c r="P2" s="173"/>
      <c r="Q2" s="173"/>
      <c r="R2" s="173"/>
      <c r="S2" s="210"/>
      <c r="T2" s="210"/>
      <c r="U2" s="210"/>
      <c r="V2" s="210"/>
      <c r="W2" s="210"/>
      <c r="X2" s="210"/>
      <c r="Y2" s="210"/>
      <c r="Z2" s="212"/>
      <c r="AA2" s="212"/>
      <c r="AB2" s="210"/>
      <c r="AC2" s="210"/>
      <c r="AD2" s="212"/>
      <c r="AE2" s="212"/>
      <c r="AF2" s="210"/>
      <c r="AG2" s="210"/>
      <c r="AH2" s="212"/>
      <c r="AI2" s="212"/>
      <c r="AJ2" s="210"/>
      <c r="AK2" s="210"/>
      <c r="AL2" s="212"/>
      <c r="AM2" s="212"/>
      <c r="AN2" s="210"/>
      <c r="AO2" s="210"/>
      <c r="AP2" s="212"/>
      <c r="AQ2" s="212"/>
      <c r="AR2" s="210"/>
      <c r="AS2" s="210"/>
      <c r="AT2" s="212"/>
      <c r="AU2" s="212"/>
      <c r="AV2" s="210"/>
      <c r="AW2" s="210"/>
      <c r="AX2" s="212"/>
      <c r="AY2" s="212"/>
      <c r="AZ2" s="210"/>
      <c r="BA2" s="210"/>
      <c r="BB2" s="212"/>
      <c r="BC2" s="212"/>
      <c r="BD2" s="210"/>
      <c r="BE2" s="210"/>
      <c r="BF2" s="212"/>
      <c r="BG2" s="212"/>
      <c r="BH2" s="210"/>
      <c r="BI2" s="210"/>
      <c r="BJ2" s="212"/>
      <c r="BK2" s="212"/>
      <c r="BL2" s="210"/>
      <c r="BM2" s="210"/>
      <c r="BN2" s="212"/>
      <c r="BO2" s="212"/>
      <c r="BP2" s="210"/>
      <c r="BQ2" s="210"/>
      <c r="BR2" s="212"/>
      <c r="BS2" s="212"/>
      <c r="BT2" s="210"/>
      <c r="BU2" s="210"/>
    </row>
    <row r="3" spans="1:73" ht="17.25" thickBot="1" x14ac:dyDescent="0.35">
      <c r="Z3" s="223"/>
      <c r="AA3" s="223"/>
      <c r="AB3" s="223"/>
      <c r="AC3" s="223"/>
      <c r="AD3" s="223"/>
      <c r="AE3" s="223"/>
      <c r="AF3" s="223"/>
      <c r="AG3" s="223"/>
      <c r="AH3" s="223"/>
      <c r="AI3" s="223"/>
      <c r="AJ3" s="223"/>
      <c r="AK3" s="223"/>
      <c r="AL3" s="223"/>
      <c r="AM3" s="223"/>
      <c r="AN3" s="223"/>
      <c r="AO3" s="223"/>
      <c r="AP3" s="223"/>
      <c r="AQ3" s="223"/>
      <c r="AR3" s="223"/>
      <c r="AS3" s="223"/>
      <c r="AT3" s="223"/>
      <c r="AU3" s="223"/>
      <c r="AV3" s="223"/>
      <c r="AW3" s="223"/>
      <c r="AX3" s="223"/>
      <c r="AY3" s="223"/>
      <c r="AZ3" s="223"/>
      <c r="BA3" s="223"/>
      <c r="BB3" s="223"/>
      <c r="BC3" s="223"/>
      <c r="BD3" s="223"/>
      <c r="BE3" s="223"/>
      <c r="BF3" s="223"/>
      <c r="BG3" s="223"/>
      <c r="BH3" s="223"/>
      <c r="BI3" s="223"/>
      <c r="BJ3" s="223"/>
      <c r="BK3" s="223"/>
      <c r="BL3" s="223"/>
      <c r="BM3" s="223"/>
      <c r="BN3" s="223"/>
      <c r="BO3" s="223"/>
      <c r="BP3" s="223"/>
      <c r="BQ3" s="223"/>
      <c r="BR3" s="223"/>
      <c r="BS3" s="223"/>
      <c r="BT3" s="223"/>
      <c r="BU3" s="223"/>
    </row>
    <row r="4" spans="1:73" ht="43.5" customHeight="1" thickBot="1" x14ac:dyDescent="0.35">
      <c r="D4" s="207"/>
      <c r="E4" s="207"/>
      <c r="F4" s="207"/>
      <c r="G4" s="207"/>
      <c r="H4" s="207"/>
      <c r="I4" s="557" t="s">
        <v>490</v>
      </c>
      <c r="J4" s="558"/>
      <c r="K4" s="558"/>
      <c r="L4" s="558"/>
      <c r="M4" s="558"/>
      <c r="N4" s="559"/>
      <c r="O4" s="559"/>
      <c r="P4" s="559"/>
      <c r="Q4" s="559"/>
      <c r="R4" s="559"/>
      <c r="S4" s="559"/>
      <c r="T4" s="559"/>
      <c r="U4" s="559"/>
      <c r="V4" s="559"/>
      <c r="W4" s="208"/>
      <c r="X4" s="555" t="s">
        <v>746</v>
      </c>
      <c r="Y4" s="556"/>
      <c r="Z4" s="534" t="s">
        <v>466</v>
      </c>
      <c r="AA4" s="534"/>
      <c r="AB4" s="534"/>
      <c r="AC4" s="535"/>
      <c r="AD4" s="529" t="s">
        <v>467</v>
      </c>
      <c r="AE4" s="530"/>
      <c r="AF4" s="530"/>
      <c r="AG4" s="531"/>
      <c r="AH4" s="533" t="s">
        <v>468</v>
      </c>
      <c r="AI4" s="534"/>
      <c r="AJ4" s="534"/>
      <c r="AK4" s="535"/>
      <c r="AL4" s="529" t="s">
        <v>469</v>
      </c>
      <c r="AM4" s="530"/>
      <c r="AN4" s="530"/>
      <c r="AO4" s="531"/>
      <c r="AP4" s="533" t="s">
        <v>470</v>
      </c>
      <c r="AQ4" s="534"/>
      <c r="AR4" s="534"/>
      <c r="AS4" s="535"/>
      <c r="AT4" s="529" t="s">
        <v>471</v>
      </c>
      <c r="AU4" s="530"/>
      <c r="AV4" s="530"/>
      <c r="AW4" s="531"/>
      <c r="AX4" s="533" t="s">
        <v>472</v>
      </c>
      <c r="AY4" s="534"/>
      <c r="AZ4" s="534"/>
      <c r="BA4" s="535"/>
      <c r="BB4" s="529" t="s">
        <v>473</v>
      </c>
      <c r="BC4" s="530"/>
      <c r="BD4" s="530"/>
      <c r="BE4" s="531"/>
      <c r="BF4" s="533" t="s">
        <v>474</v>
      </c>
      <c r="BG4" s="534"/>
      <c r="BH4" s="534"/>
      <c r="BI4" s="535"/>
      <c r="BJ4" s="529" t="s">
        <v>475</v>
      </c>
      <c r="BK4" s="530"/>
      <c r="BL4" s="530"/>
      <c r="BM4" s="531"/>
      <c r="BN4" s="533" t="s">
        <v>476</v>
      </c>
      <c r="BO4" s="534"/>
      <c r="BP4" s="534"/>
      <c r="BQ4" s="535"/>
      <c r="BR4" s="529" t="s">
        <v>477</v>
      </c>
      <c r="BS4" s="530"/>
      <c r="BT4" s="530"/>
      <c r="BU4" s="531"/>
    </row>
    <row r="5" spans="1:73" ht="53.25" customHeight="1" x14ac:dyDescent="0.3">
      <c r="A5" s="153" t="s">
        <v>858</v>
      </c>
      <c r="B5" s="153" t="s">
        <v>859</v>
      </c>
      <c r="C5" s="153" t="s">
        <v>860</v>
      </c>
      <c r="D5" s="153" t="s">
        <v>491</v>
      </c>
      <c r="E5" s="150" t="s">
        <v>0</v>
      </c>
      <c r="F5" s="150" t="s">
        <v>492</v>
      </c>
      <c r="G5" s="150" t="s">
        <v>493</v>
      </c>
      <c r="H5" s="152" t="s">
        <v>2</v>
      </c>
      <c r="I5" s="253" t="s">
        <v>596</v>
      </c>
      <c r="J5" s="150" t="s">
        <v>878</v>
      </c>
      <c r="K5" s="150" t="s">
        <v>906</v>
      </c>
      <c r="L5" s="150" t="s">
        <v>904</v>
      </c>
      <c r="M5" s="421" t="s">
        <v>1646</v>
      </c>
      <c r="N5" s="166" t="s">
        <v>12</v>
      </c>
      <c r="O5" s="166" t="s">
        <v>597</v>
      </c>
      <c r="P5" s="166" t="s">
        <v>13</v>
      </c>
      <c r="Q5" s="166" t="s">
        <v>14</v>
      </c>
      <c r="R5" s="166" t="s">
        <v>15</v>
      </c>
      <c r="S5" s="166" t="s">
        <v>628</v>
      </c>
      <c r="T5" s="166" t="s">
        <v>499</v>
      </c>
      <c r="U5" s="166" t="s">
        <v>598</v>
      </c>
      <c r="V5" s="166" t="s">
        <v>747</v>
      </c>
      <c r="W5" s="246" t="s">
        <v>878</v>
      </c>
      <c r="X5" s="246" t="s">
        <v>743</v>
      </c>
      <c r="Y5" s="247" t="s">
        <v>744</v>
      </c>
      <c r="Z5" s="153" t="s">
        <v>599</v>
      </c>
      <c r="AA5" s="150" t="s">
        <v>600</v>
      </c>
      <c r="AB5" s="150" t="s">
        <v>478</v>
      </c>
      <c r="AC5" s="150" t="s">
        <v>507</v>
      </c>
      <c r="AD5" s="150" t="s">
        <v>599</v>
      </c>
      <c r="AE5" s="150" t="s">
        <v>600</v>
      </c>
      <c r="AF5" s="150" t="s">
        <v>478</v>
      </c>
      <c r="AG5" s="150" t="s">
        <v>507</v>
      </c>
      <c r="AH5" s="150" t="s">
        <v>599</v>
      </c>
      <c r="AI5" s="150" t="s">
        <v>600</v>
      </c>
      <c r="AJ5" s="150" t="s">
        <v>478</v>
      </c>
      <c r="AK5" s="150" t="s">
        <v>507</v>
      </c>
      <c r="AL5" s="150" t="s">
        <v>599</v>
      </c>
      <c r="AM5" s="150" t="s">
        <v>600</v>
      </c>
      <c r="AN5" s="150" t="s">
        <v>478</v>
      </c>
      <c r="AO5" s="150" t="s">
        <v>507</v>
      </c>
      <c r="AP5" s="150" t="s">
        <v>599</v>
      </c>
      <c r="AQ5" s="150" t="s">
        <v>600</v>
      </c>
      <c r="AR5" s="150" t="s">
        <v>478</v>
      </c>
      <c r="AS5" s="150" t="s">
        <v>507</v>
      </c>
      <c r="AT5" s="150" t="s">
        <v>599</v>
      </c>
      <c r="AU5" s="150" t="s">
        <v>600</v>
      </c>
      <c r="AV5" s="150" t="s">
        <v>478</v>
      </c>
      <c r="AW5" s="150" t="s">
        <v>507</v>
      </c>
      <c r="AX5" s="150" t="s">
        <v>599</v>
      </c>
      <c r="AY5" s="150" t="s">
        <v>600</v>
      </c>
      <c r="AZ5" s="150" t="s">
        <v>478</v>
      </c>
      <c r="BA5" s="150" t="s">
        <v>507</v>
      </c>
      <c r="BB5" s="150" t="s">
        <v>599</v>
      </c>
      <c r="BC5" s="150" t="s">
        <v>600</v>
      </c>
      <c r="BD5" s="150" t="s">
        <v>478</v>
      </c>
      <c r="BE5" s="150" t="s">
        <v>507</v>
      </c>
      <c r="BF5" s="150" t="s">
        <v>599</v>
      </c>
      <c r="BG5" s="150" t="s">
        <v>600</v>
      </c>
      <c r="BH5" s="150" t="s">
        <v>478</v>
      </c>
      <c r="BI5" s="150" t="s">
        <v>507</v>
      </c>
      <c r="BJ5" s="150" t="s">
        <v>599</v>
      </c>
      <c r="BK5" s="150" t="s">
        <v>600</v>
      </c>
      <c r="BL5" s="150" t="s">
        <v>478</v>
      </c>
      <c r="BM5" s="150" t="s">
        <v>507</v>
      </c>
      <c r="BN5" s="150" t="s">
        <v>599</v>
      </c>
      <c r="BO5" s="150" t="s">
        <v>600</v>
      </c>
      <c r="BP5" s="150" t="s">
        <v>478</v>
      </c>
      <c r="BQ5" s="150" t="s">
        <v>507</v>
      </c>
      <c r="BR5" s="150" t="s">
        <v>599</v>
      </c>
      <c r="BS5" s="150" t="s">
        <v>600</v>
      </c>
      <c r="BT5" s="150" t="s">
        <v>478</v>
      </c>
      <c r="BU5" s="154" t="s">
        <v>507</v>
      </c>
    </row>
    <row r="6" spans="1:73" ht="78" customHeight="1" x14ac:dyDescent="0.3">
      <c r="D6" s="553" t="s">
        <v>26</v>
      </c>
      <c r="E6" s="551" t="s">
        <v>1638</v>
      </c>
      <c r="F6" s="254" t="s">
        <v>776</v>
      </c>
      <c r="G6" s="190" t="s">
        <v>748</v>
      </c>
      <c r="H6" s="254" t="s">
        <v>778</v>
      </c>
      <c r="I6" s="248" t="s">
        <v>921</v>
      </c>
      <c r="J6" s="123" t="s">
        <v>859</v>
      </c>
      <c r="K6" s="124" t="s">
        <v>915</v>
      </c>
      <c r="L6" s="125" t="s">
        <v>917</v>
      </c>
      <c r="M6" s="125" t="s">
        <v>916</v>
      </c>
      <c r="N6" s="255" t="s">
        <v>39</v>
      </c>
      <c r="O6" s="255"/>
      <c r="P6" s="255" t="s">
        <v>40</v>
      </c>
      <c r="Q6" s="255" t="s">
        <v>29</v>
      </c>
      <c r="R6" s="255" t="s">
        <v>41</v>
      </c>
      <c r="S6" s="255"/>
      <c r="T6" s="179">
        <v>0.75</v>
      </c>
      <c r="U6" s="199"/>
      <c r="V6" s="199"/>
      <c r="W6" s="199"/>
      <c r="X6" s="199"/>
      <c r="Y6" s="256"/>
      <c r="Z6" s="249">
        <v>1</v>
      </c>
      <c r="AA6" s="181">
        <v>1</v>
      </c>
      <c r="AB6" s="180">
        <f>IF(Z6="N/A","No aplica",IF(Z6&gt;=(0),AA6/Z6))</f>
        <v>1</v>
      </c>
      <c r="AC6" s="180" t="str">
        <f>IF(Z6="N/A","No aplica",IF(AA6&gt;=((0.9999*Z6)/1),"Cumple la meta establecida",IF(AA6&gt;=((0.84999*Z6)/1),"Cumple parcialmente la meta establecida",IF(AA6&lt;((0.84999*Z6)/1),"No cumple la meta establecida"))))</f>
        <v>Cumple la meta establecida</v>
      </c>
      <c r="AD6" s="181">
        <v>1</v>
      </c>
      <c r="AE6" s="181">
        <v>1</v>
      </c>
      <c r="AF6" s="180">
        <f>IF(AD6="N/A","No aplica",IF(AD6&gt;=(0),AE6/AD6))</f>
        <v>1</v>
      </c>
      <c r="AG6" s="180" t="str">
        <f>IF(AD6="N/A","No aplica",IF(AE6&gt;=((0.9999*AD6)/1),"Cumple la meta establecida",IF(AE6&gt;=((0.84999*AD6)/1),"Cumple parcialmente la meta establecida",IF(AE6&lt;((0.84999*AD6)/1),"No cumple la meta establecida"))))</f>
        <v>Cumple la meta establecida</v>
      </c>
      <c r="AH6" s="181">
        <v>1</v>
      </c>
      <c r="AI6" s="181">
        <v>1</v>
      </c>
      <c r="AJ6" s="180">
        <f>IF(AH6="N/A","No aplica",IF(AH6&gt;=(0),AI6/AH6))</f>
        <v>1</v>
      </c>
      <c r="AK6" s="180" t="str">
        <f>IF(AH6="N/A","No aplica",IF(AI6&gt;=((0.9999*AH6)/1),"Cumple la meta establecida",IF(AI6&gt;=((0.84999*AH6)/1),"Cumple parcialmente la meta establecida",IF(AI6&lt;((0.84999*AH6)/1),"No cumple la meta establecida"))))</f>
        <v>Cumple la meta establecida</v>
      </c>
      <c r="AL6" s="181">
        <v>1</v>
      </c>
      <c r="AM6" s="181">
        <v>1</v>
      </c>
      <c r="AN6" s="180">
        <f>IF(AL6="N/A","No aplica",IF(AL6&gt;=(0),AM6/AL6))</f>
        <v>1</v>
      </c>
      <c r="AO6" s="180" t="str">
        <f>IF(AL6="N/A","No aplica",IF(AM6&gt;=((0.9999*AL6)/1),"Cumple la meta establecida",IF(AM6&gt;=((0.84999*AL6)/1),"Cumple parcialmente la meta establecida",IF(AM6&lt;((0.84999*AL6)/1),"No cumple la meta establecida"))))</f>
        <v>Cumple la meta establecida</v>
      </c>
      <c r="AP6" s="181">
        <v>1</v>
      </c>
      <c r="AQ6" s="181">
        <v>1</v>
      </c>
      <c r="AR6" s="180">
        <f>IF(AP6="N/A","No aplica",IF(AP6&gt;=(0),AQ6/AP6))</f>
        <v>1</v>
      </c>
      <c r="AS6" s="180" t="str">
        <f>IF(AP6="N/A","No aplica",IF(AQ6&gt;=((0.9999*AP6)/1),"Cumple la meta establecida",IF(AQ6&gt;=((0.84999*AP6)/1),"Cumple parcialmente la meta establecida",IF(AQ6&lt;((0.84999*AP6)/1),"No cumple la meta establecida"))))</f>
        <v>Cumple la meta establecida</v>
      </c>
      <c r="AT6" s="181">
        <v>1</v>
      </c>
      <c r="AU6" s="181">
        <v>1</v>
      </c>
      <c r="AV6" s="180">
        <f>IF(AT6="N/A","No aplica",IF(AT6&gt;=(0),AU6/AT6))</f>
        <v>1</v>
      </c>
      <c r="AW6" s="180" t="str">
        <f>IF(AT6="N/A","No aplica",IF(AU6&gt;=((0.9999*AT6)/1),"Cumple la meta establecida",IF(AU6&gt;=((0.84999*AT6)/1),"Cumple parcialmente la meta establecida",IF(AU6&lt;((0.84999*AT6)/1),"No cumple la meta establecida"))))</f>
        <v>Cumple la meta establecida</v>
      </c>
      <c r="AX6" s="181">
        <v>1</v>
      </c>
      <c r="AY6" s="181">
        <v>1</v>
      </c>
      <c r="AZ6" s="180">
        <f>IF(AX6="N/A","No aplica",IF(AX6&gt;=(0),AY6/AX6))</f>
        <v>1</v>
      </c>
      <c r="BA6" s="180" t="str">
        <f>IF(AX6="N/A","No aplica",IF(AY6&gt;=((0.9999*AX6)/1),"Cumple la meta establecida",IF(AY6&gt;=((0.84999*AX6)/1),"Cumple parcialmente la meta establecida",IF(AY6&lt;((0.84999*AX6)/1),"No cumple la meta establecida"))))</f>
        <v>Cumple la meta establecida</v>
      </c>
      <c r="BB6" s="181">
        <v>1</v>
      </c>
      <c r="BC6" s="181">
        <v>1</v>
      </c>
      <c r="BD6" s="180">
        <f>IF(BB6="N/A","No aplica",IF(BB6&gt;=(0),BC6/BB6))</f>
        <v>1</v>
      </c>
      <c r="BE6" s="180" t="str">
        <f>IF(BB6="N/A","No aplica",IF(BC6&gt;=((0.9999*BB6)/1),"Cumple la meta establecida",IF(BC6&gt;=((0.84999*BB6)/1),"Cumple parcialmente la meta establecida",IF(BC6&lt;((0.84999*BB6)/1),"No cumple la meta establecida"))))</f>
        <v>Cumple la meta establecida</v>
      </c>
      <c r="BF6" s="181">
        <v>1</v>
      </c>
      <c r="BG6" s="181">
        <v>1</v>
      </c>
      <c r="BH6" s="180">
        <f>IF(BF6="N/A","No aplica",IF(BF6&gt;=(0),BG6/BF6))</f>
        <v>1</v>
      </c>
      <c r="BI6" s="180" t="str">
        <f>IF(BF6="N/A","No aplica",IF(BG6&gt;=((0.9999*BF6)/1),"Cumple la meta establecida",IF(BG6&gt;=((0.84999*BF6)/1),"Cumple parcialmente la meta establecida",IF(BG6&lt;((0.84999*BF6)/1),"No cumple la meta establecida"))))</f>
        <v>Cumple la meta establecida</v>
      </c>
      <c r="BJ6" s="181">
        <v>1</v>
      </c>
      <c r="BK6" s="181">
        <v>1</v>
      </c>
      <c r="BL6" s="180">
        <f>IF(BJ6="N/A","No aplica",IF(BJ6&gt;=(0),BK6/BJ6))</f>
        <v>1</v>
      </c>
      <c r="BM6" s="180" t="str">
        <f>IF(BJ6="N/A","No aplica",IF(BK6&gt;=((0.9999*BJ6)/1),"Cumple la meta establecida",IF(BK6&gt;=((0.84999*BJ6)/1),"Cumple parcialmente la meta establecida",IF(BK6&lt;((0.84999*BJ6)/1),"No cumple la meta establecida"))))</f>
        <v>Cumple la meta establecida</v>
      </c>
      <c r="BN6" s="181">
        <v>1</v>
      </c>
      <c r="BO6" s="181">
        <v>1</v>
      </c>
      <c r="BP6" s="180">
        <f>IF(BN6="N/A","No aplica",IF(BN6&gt;=(0),BO6/BN6))</f>
        <v>1</v>
      </c>
      <c r="BQ6" s="180" t="str">
        <f>IF(BN6="N/A","No aplica",IF(BO6&gt;=((0.9999*BN6)/1),"Cumple la meta establecida",IF(BO6&gt;=((0.84999*BN6)/1),"Cumple parcialmente la meta establecida",IF(BO6&lt;((0.84999*BN6)/1),"No cumple la meta establecida"))))</f>
        <v>Cumple la meta establecida</v>
      </c>
      <c r="BR6" s="181">
        <v>1</v>
      </c>
      <c r="BS6" s="181">
        <v>1</v>
      </c>
      <c r="BT6" s="180">
        <f>IF(BR6="N/A","No aplica",IF(BR6&gt;=(0),BS6/BR6))</f>
        <v>1</v>
      </c>
      <c r="BU6" s="182" t="str">
        <f>IF(BR6="N/A","No aplica",IF(BS6&gt;=((0.9999*BR6)/1),"Cumple la meta establecida",IF(BS6&gt;=((0.84999*BR6)/1),"Cumple parcialmente la meta establecida",IF(BS6&lt;((0.84999*BR6)/1),"No cumple la meta establecida"))))</f>
        <v>Cumple la meta establecida</v>
      </c>
    </row>
    <row r="7" spans="1:73" ht="74.25" customHeight="1" thickBot="1" x14ac:dyDescent="0.35">
      <c r="D7" s="554"/>
      <c r="E7" s="552"/>
      <c r="F7" s="257" t="s">
        <v>777</v>
      </c>
      <c r="G7" s="225" t="s">
        <v>748</v>
      </c>
      <c r="H7" s="257" t="s">
        <v>779</v>
      </c>
      <c r="I7" s="250" t="s">
        <v>921</v>
      </c>
      <c r="J7" s="131" t="s">
        <v>859</v>
      </c>
      <c r="K7" s="132" t="s">
        <v>915</v>
      </c>
      <c r="L7" s="133" t="s">
        <v>917</v>
      </c>
      <c r="M7" s="133" t="s">
        <v>916</v>
      </c>
      <c r="N7" s="258" t="s">
        <v>39</v>
      </c>
      <c r="O7" s="258"/>
      <c r="P7" s="258" t="s">
        <v>40</v>
      </c>
      <c r="Q7" s="258" t="s">
        <v>29</v>
      </c>
      <c r="R7" s="258" t="s">
        <v>41</v>
      </c>
      <c r="S7" s="258"/>
      <c r="T7" s="242">
        <v>0.75</v>
      </c>
      <c r="U7" s="243"/>
      <c r="V7" s="243"/>
      <c r="W7" s="243"/>
      <c r="X7" s="243"/>
      <c r="Y7" s="259"/>
      <c r="Z7" s="251">
        <v>1</v>
      </c>
      <c r="AA7" s="232">
        <v>1</v>
      </c>
      <c r="AB7" s="233">
        <f>IF(Z7="N/A","No aplica",IF(Z7&gt;=(0),AA7/Z7))</f>
        <v>1</v>
      </c>
      <c r="AC7" s="233" t="str">
        <f>IF(Z7="N/A","No aplica",IF(AA7&gt;=((0.9999*Z7)/1),"Cumple la meta establecida",IF(AA7&gt;=((0.84999*Z7)/1),"Cumple parcialmente la meta establecida",IF(AA7&lt;((0.84999*Z7)/1),"No cumple la meta establecida"))))</f>
        <v>Cumple la meta establecida</v>
      </c>
      <c r="AD7" s="232">
        <v>1</v>
      </c>
      <c r="AE7" s="232">
        <v>1</v>
      </c>
      <c r="AF7" s="233">
        <f>IF(AD7="N/A","No aplica",IF(AD7&gt;=(0),AE7/AD7))</f>
        <v>1</v>
      </c>
      <c r="AG7" s="233" t="str">
        <f>IF(AD7="N/A","No aplica",IF(AE7&gt;=((0.9999*AD7)/1),"Cumple la meta establecida",IF(AE7&gt;=((0.84999*AD7)/1),"Cumple parcialmente la meta establecida",IF(AE7&lt;((0.84999*AD7)/1),"No cumple la meta establecida"))))</f>
        <v>Cumple la meta establecida</v>
      </c>
      <c r="AH7" s="232">
        <v>1</v>
      </c>
      <c r="AI7" s="232">
        <v>1</v>
      </c>
      <c r="AJ7" s="233">
        <f>IF(AH7="N/A","No aplica",IF(AH7&gt;=(0),AI7/AH7))</f>
        <v>1</v>
      </c>
      <c r="AK7" s="233" t="str">
        <f>IF(AH7="N/A","No aplica",IF(AI7&gt;=((0.9999*AH7)/1),"Cumple la meta establecida",IF(AI7&gt;=((0.84999*AH7)/1),"Cumple parcialmente la meta establecida",IF(AI7&lt;((0.84999*AH7)/1),"No cumple la meta establecida"))))</f>
        <v>Cumple la meta establecida</v>
      </c>
      <c r="AL7" s="232">
        <v>1</v>
      </c>
      <c r="AM7" s="232">
        <v>1</v>
      </c>
      <c r="AN7" s="233">
        <f>IF(AL7="N/A","No aplica",IF(AL7&gt;=(0),AM7/AL7))</f>
        <v>1</v>
      </c>
      <c r="AO7" s="233" t="str">
        <f>IF(AL7="N/A","No aplica",IF(AM7&gt;=((0.9999*AL7)/1),"Cumple la meta establecida",IF(AM7&gt;=((0.84999*AL7)/1),"Cumple parcialmente la meta establecida",IF(AM7&lt;((0.84999*AL7)/1),"No cumple la meta establecida"))))</f>
        <v>Cumple la meta establecida</v>
      </c>
      <c r="AP7" s="232">
        <v>1</v>
      </c>
      <c r="AQ7" s="232">
        <v>1</v>
      </c>
      <c r="AR7" s="233">
        <f>IF(AP7="N/A","No aplica",IF(AP7&gt;=(0),AQ7/AP7))</f>
        <v>1</v>
      </c>
      <c r="AS7" s="233" t="str">
        <f>IF(AP7="N/A","No aplica",IF(AQ7&gt;=((0.9999*AP7)/1),"Cumple la meta establecida",IF(AQ7&gt;=((0.84999*AP7)/1),"Cumple parcialmente la meta establecida",IF(AQ7&lt;((0.84999*AP7)/1),"No cumple la meta establecida"))))</f>
        <v>Cumple la meta establecida</v>
      </c>
      <c r="AT7" s="232">
        <v>1</v>
      </c>
      <c r="AU7" s="232">
        <v>1</v>
      </c>
      <c r="AV7" s="233">
        <f>IF(AT7="N/A","No aplica",IF(AT7&gt;=(0),AU7/AT7))</f>
        <v>1</v>
      </c>
      <c r="AW7" s="233" t="str">
        <f>IF(AT7="N/A","No aplica",IF(AU7&gt;=((0.9999*AT7)/1),"Cumple la meta establecida",IF(AU7&gt;=((0.84999*AT7)/1),"Cumple parcialmente la meta establecida",IF(AU7&lt;((0.84999*AT7)/1),"No cumple la meta establecida"))))</f>
        <v>Cumple la meta establecida</v>
      </c>
      <c r="AX7" s="232">
        <v>1</v>
      </c>
      <c r="AY7" s="232">
        <v>1</v>
      </c>
      <c r="AZ7" s="233">
        <f>IF(AX7="N/A","No aplica",IF(AX7&gt;=(0),AY7/AX7))</f>
        <v>1</v>
      </c>
      <c r="BA7" s="233" t="str">
        <f>IF(AX7="N/A","No aplica",IF(AY7&gt;=((0.9999*AX7)/1),"Cumple la meta establecida",IF(AY7&gt;=((0.84999*AX7)/1),"Cumple parcialmente la meta establecida",IF(AY7&lt;((0.84999*AX7)/1),"No cumple la meta establecida"))))</f>
        <v>Cumple la meta establecida</v>
      </c>
      <c r="BB7" s="232">
        <v>1</v>
      </c>
      <c r="BC7" s="232">
        <v>1</v>
      </c>
      <c r="BD7" s="233">
        <f>IF(BB7="N/A","No aplica",IF(BB7&gt;=(0),BC7/BB7))</f>
        <v>1</v>
      </c>
      <c r="BE7" s="233" t="str">
        <f>IF(BB7="N/A","No aplica",IF(BC7&gt;=((0.9999*BB7)/1),"Cumple la meta establecida",IF(BC7&gt;=((0.84999*BB7)/1),"Cumple parcialmente la meta establecida",IF(BC7&lt;((0.84999*BB7)/1),"No cumple la meta establecida"))))</f>
        <v>Cumple la meta establecida</v>
      </c>
      <c r="BF7" s="232">
        <v>1</v>
      </c>
      <c r="BG7" s="232">
        <v>1</v>
      </c>
      <c r="BH7" s="233">
        <f>IF(BF7="N/A","No aplica",IF(BF7&gt;=(0),BG7/BF7))</f>
        <v>1</v>
      </c>
      <c r="BI7" s="233" t="str">
        <f>IF(BF7="N/A","No aplica",IF(BG7&gt;=((0.9999*BF7)/1),"Cumple la meta establecida",IF(BG7&gt;=((0.84999*BF7)/1),"Cumple parcialmente la meta establecida",IF(BG7&lt;((0.84999*BF7)/1),"No cumple la meta establecida"))))</f>
        <v>Cumple la meta establecida</v>
      </c>
      <c r="BJ7" s="232">
        <v>1</v>
      </c>
      <c r="BK7" s="232">
        <v>1</v>
      </c>
      <c r="BL7" s="233">
        <f>IF(BJ7="N/A","No aplica",IF(BJ7&gt;=(0),BK7/BJ7))</f>
        <v>1</v>
      </c>
      <c r="BM7" s="233" t="str">
        <f>IF(BJ7="N/A","No aplica",IF(BK7&gt;=((0.9999*BJ7)/1),"Cumple la meta establecida",IF(BK7&gt;=((0.84999*BJ7)/1),"Cumple parcialmente la meta establecida",IF(BK7&lt;((0.84999*BJ7)/1),"No cumple la meta establecida"))))</f>
        <v>Cumple la meta establecida</v>
      </c>
      <c r="BN7" s="232">
        <v>1</v>
      </c>
      <c r="BO7" s="232">
        <v>1</v>
      </c>
      <c r="BP7" s="233">
        <f>IF(BN7="N/A","No aplica",IF(BN7&gt;=(0),BO7/BN7))</f>
        <v>1</v>
      </c>
      <c r="BQ7" s="233" t="str">
        <f>IF(BN7="N/A","No aplica",IF(BO7&gt;=((0.9999*BN7)/1),"Cumple la meta establecida",IF(BO7&gt;=((0.84999*BN7)/1),"Cumple parcialmente la meta establecida",IF(BO7&lt;((0.84999*BN7)/1),"No cumple la meta establecida"))))</f>
        <v>Cumple la meta establecida</v>
      </c>
      <c r="BR7" s="232">
        <v>1</v>
      </c>
      <c r="BS7" s="232">
        <v>1</v>
      </c>
      <c r="BT7" s="233">
        <f>IF(BR7="N/A","No aplica",IF(BR7&gt;=(0),BS7/BR7))</f>
        <v>1</v>
      </c>
      <c r="BU7" s="234" t="str">
        <f>IF(BR7="N/A","No aplica",IF(BS7&gt;=((0.9999*BR7)/1),"Cumple la meta establecida",IF(BS7&gt;=((0.84999*BR7)/1),"Cumple parcialmente la meta establecida",IF(BS7&lt;((0.84999*BR7)/1),"No cumple la meta establecida"))))</f>
        <v>Cumple la meta establecida</v>
      </c>
    </row>
    <row r="9" spans="1:73" x14ac:dyDescent="0.3">
      <c r="D9" s="245" t="s">
        <v>741</v>
      </c>
      <c r="F9" s="245"/>
      <c r="Z9" s="252"/>
      <c r="AC9" s="155" t="s">
        <v>586</v>
      </c>
      <c r="AG9" s="155" t="s">
        <v>586</v>
      </c>
      <c r="AK9" s="155" t="s">
        <v>586</v>
      </c>
      <c r="AO9" s="155" t="s">
        <v>586</v>
      </c>
      <c r="AS9" s="155" t="s">
        <v>586</v>
      </c>
      <c r="AW9" s="155" t="s">
        <v>586</v>
      </c>
      <c r="BA9" s="155" t="s">
        <v>586</v>
      </c>
      <c r="BE9" s="155" t="s">
        <v>586</v>
      </c>
      <c r="BI9" s="155" t="s">
        <v>586</v>
      </c>
      <c r="BM9" s="155" t="s">
        <v>586</v>
      </c>
      <c r="BQ9" s="155" t="s">
        <v>586</v>
      </c>
      <c r="BU9" s="155" t="s">
        <v>586</v>
      </c>
    </row>
    <row r="10" spans="1:73" x14ac:dyDescent="0.3">
      <c r="D10" s="245" t="s">
        <v>742</v>
      </c>
      <c r="F10" s="245"/>
    </row>
  </sheetData>
  <mergeCells count="17">
    <mergeCell ref="D6:D7"/>
    <mergeCell ref="E6:E7"/>
    <mergeCell ref="BF4:BI4"/>
    <mergeCell ref="BJ4:BM4"/>
    <mergeCell ref="BN4:BQ4"/>
    <mergeCell ref="I4:V4"/>
    <mergeCell ref="F1:R1"/>
    <mergeCell ref="Z4:AC4"/>
    <mergeCell ref="AD4:AG4"/>
    <mergeCell ref="AH4:AK4"/>
    <mergeCell ref="BR4:BU4"/>
    <mergeCell ref="X4:Y4"/>
    <mergeCell ref="AL4:AO4"/>
    <mergeCell ref="AP4:AS4"/>
    <mergeCell ref="AT4:AW4"/>
    <mergeCell ref="AX4:BA4"/>
    <mergeCell ref="BB4:BE4"/>
  </mergeCells>
  <conditionalFormatting sqref="AC6:AC7">
    <cfRule type="expression" dxfId="2497" priority="67">
      <formula>AA6&gt;((0.999*Z6)/1)</formula>
    </cfRule>
    <cfRule type="expression" dxfId="2496" priority="68">
      <formula>AA6&lt;((0.849999*Z6)/1)</formula>
    </cfRule>
    <cfRule type="expression" dxfId="2495" priority="69">
      <formula>AA6&gt;((0.849999*Z6)/1)</formula>
    </cfRule>
  </conditionalFormatting>
  <conditionalFormatting sqref="AG6:AG7">
    <cfRule type="expression" dxfId="2494" priority="31">
      <formula>AE6&gt;((0.999*AD6)/1)</formula>
    </cfRule>
    <cfRule type="expression" dxfId="2493" priority="32">
      <formula>AE6&lt;((0.849999*AD6)/1)</formula>
    </cfRule>
    <cfRule type="expression" dxfId="2492" priority="33">
      <formula>AE6&gt;((0.849999*AD6)/1)</formula>
    </cfRule>
  </conditionalFormatting>
  <conditionalFormatting sqref="AK6:AK7">
    <cfRule type="expression" dxfId="2491" priority="28">
      <formula>AI6&gt;((0.999*AH6)/1)</formula>
    </cfRule>
    <cfRule type="expression" dxfId="2490" priority="29">
      <formula>AI6&lt;((0.849999*AH6)/1)</formula>
    </cfRule>
    <cfRule type="expression" dxfId="2489" priority="30">
      <formula>AI6&gt;((0.849999*AH6)/1)</formula>
    </cfRule>
  </conditionalFormatting>
  <conditionalFormatting sqref="AO6:AO7">
    <cfRule type="expression" dxfId="2488" priority="25">
      <formula>AM6&gt;((0.999*AL6)/1)</formula>
    </cfRule>
    <cfRule type="expression" dxfId="2487" priority="26">
      <formula>AM6&lt;((0.849999*AL6)/1)</formula>
    </cfRule>
    <cfRule type="expression" dxfId="2486" priority="27">
      <formula>AM6&gt;((0.849999*AL6)/1)</formula>
    </cfRule>
  </conditionalFormatting>
  <conditionalFormatting sqref="AS6:AS7">
    <cfRule type="expression" dxfId="2485" priority="22">
      <formula>AQ6&gt;((0.999*AP6)/1)</formula>
    </cfRule>
    <cfRule type="expression" dxfId="2484" priority="23">
      <formula>AQ6&lt;((0.849999*AP6)/1)</formula>
    </cfRule>
    <cfRule type="expression" dxfId="2483" priority="24">
      <formula>AQ6&gt;((0.849999*AP6)/1)</formula>
    </cfRule>
  </conditionalFormatting>
  <conditionalFormatting sqref="AW6:AW7">
    <cfRule type="expression" dxfId="2482" priority="19">
      <formula>AU6&gt;((0.999*AT6)/1)</formula>
    </cfRule>
    <cfRule type="expression" dxfId="2481" priority="20">
      <formula>AU6&lt;((0.849999*AT6)/1)</formula>
    </cfRule>
    <cfRule type="expression" dxfId="2480" priority="21">
      <formula>AU6&gt;((0.849999*AT6)/1)</formula>
    </cfRule>
  </conditionalFormatting>
  <conditionalFormatting sqref="BA6:BA7">
    <cfRule type="expression" dxfId="2479" priority="16">
      <formula>AY6&gt;((0.999*AX6)/1)</formula>
    </cfRule>
    <cfRule type="expression" dxfId="2478" priority="17">
      <formula>AY6&lt;((0.849999*AX6)/1)</formula>
    </cfRule>
    <cfRule type="expression" dxfId="2477" priority="18">
      <formula>AY6&gt;((0.849999*AX6)/1)</formula>
    </cfRule>
  </conditionalFormatting>
  <conditionalFormatting sqref="BE6:BE7">
    <cfRule type="expression" dxfId="2476" priority="13">
      <formula>BC6&gt;((0.999*BB6)/1)</formula>
    </cfRule>
    <cfRule type="expression" dxfId="2475" priority="14">
      <formula>BC6&lt;((0.849999*BB6)/1)</formula>
    </cfRule>
    <cfRule type="expression" dxfId="2474" priority="15">
      <formula>BC6&gt;((0.849999*BB6)/1)</formula>
    </cfRule>
  </conditionalFormatting>
  <conditionalFormatting sqref="BI6:BI7">
    <cfRule type="expression" dxfId="2473" priority="10">
      <formula>BG6&gt;((0.999*BF6)/1)</formula>
    </cfRule>
    <cfRule type="expression" dxfId="2472" priority="11">
      <formula>BG6&lt;((0.849999*BF6)/1)</formula>
    </cfRule>
    <cfRule type="expression" dxfId="2471" priority="12">
      <formula>BG6&gt;((0.849999*BF6)/1)</formula>
    </cfRule>
  </conditionalFormatting>
  <conditionalFormatting sqref="BM6:BM7">
    <cfRule type="expression" dxfId="2470" priority="7">
      <formula>BK6&gt;((0.999*BJ6)/1)</formula>
    </cfRule>
    <cfRule type="expression" dxfId="2469" priority="8">
      <formula>BK6&lt;((0.849999*BJ6)/1)</formula>
    </cfRule>
    <cfRule type="expression" dxfId="2468" priority="9">
      <formula>BK6&gt;((0.849999*BJ6)/1)</formula>
    </cfRule>
  </conditionalFormatting>
  <conditionalFormatting sqref="BQ6:BQ7">
    <cfRule type="expression" dxfId="2467" priority="4">
      <formula>BO6&gt;((0.999*BN6)/1)</formula>
    </cfRule>
    <cfRule type="expression" dxfId="2466" priority="5">
      <formula>BO6&lt;((0.849999*BN6)/1)</formula>
    </cfRule>
    <cfRule type="expression" dxfId="2465" priority="6">
      <formula>BO6&gt;((0.849999*BN6)/1)</formula>
    </cfRule>
  </conditionalFormatting>
  <conditionalFormatting sqref="BU6:BU7">
    <cfRule type="expression" dxfId="2464" priority="1">
      <formula>BS6&gt;((0.999*BR6)/1)</formula>
    </cfRule>
    <cfRule type="expression" dxfId="2463" priority="2">
      <formula>BS6&lt;((0.849999*BR6)/1)</formula>
    </cfRule>
    <cfRule type="expression" dxfId="2462" priority="3">
      <formula>BS6&gt;((0.849999*BR6)/1)</formula>
    </cfRule>
  </conditionalFormatting>
  <pageMargins left="0.70866141732283472" right="0.70866141732283472" top="0.74803149606299213" bottom="0.74803149606299213" header="0.31496062992125984" footer="0.31496062992125984"/>
  <pageSetup paperSize="8" scale="24" orientation="landscape"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BU26"/>
  <sheetViews>
    <sheetView topLeftCell="F1" zoomScale="55" zoomScaleNormal="55" workbookViewId="0">
      <selection activeCell="M5" sqref="M5"/>
    </sheetView>
  </sheetViews>
  <sheetFormatPr baseColWidth="10" defaultColWidth="28.42578125" defaultRowHeight="97.5" customHeight="1" x14ac:dyDescent="0.35"/>
  <cols>
    <col min="1" max="3" width="28.42578125" style="260"/>
    <col min="4" max="5" width="28.42578125" style="263"/>
    <col min="6" max="6" width="31" style="263" customWidth="1"/>
    <col min="7" max="7" width="16.7109375" style="263" customWidth="1"/>
    <col min="8" max="8" width="57.28515625" style="264" customWidth="1"/>
    <col min="9" max="12" width="28.42578125" style="263"/>
    <col min="13" max="13" width="15.42578125" style="263" customWidth="1"/>
    <col min="14" max="14" width="32.28515625" style="260" customWidth="1"/>
    <col min="15" max="23" width="28.42578125" style="260"/>
    <col min="24" max="25" width="14.5703125" style="260" customWidth="1"/>
    <col min="26" max="27" width="21.85546875" style="266" customWidth="1"/>
    <col min="28" max="29" width="21.85546875" style="260" customWidth="1"/>
    <col min="30" max="31" width="21.85546875" style="266" customWidth="1"/>
    <col min="32" max="33" width="21.85546875" style="260" customWidth="1"/>
    <col min="34" max="35" width="21.85546875" style="266" customWidth="1"/>
    <col min="36" max="37" width="21.85546875" style="260" customWidth="1"/>
    <col min="38" max="39" width="21.85546875" style="266" customWidth="1"/>
    <col min="40" max="41" width="21.85546875" style="260" customWidth="1"/>
    <col min="42" max="43" width="21.85546875" style="266" customWidth="1"/>
    <col min="44" max="45" width="21.85546875" style="260" customWidth="1"/>
    <col min="46" max="47" width="21.85546875" style="266" customWidth="1"/>
    <col min="48" max="49" width="21.85546875" style="260" customWidth="1"/>
    <col min="50" max="51" width="21.85546875" style="266" customWidth="1"/>
    <col min="52" max="53" width="21.85546875" style="260" customWidth="1"/>
    <col min="54" max="55" width="21.85546875" style="266" customWidth="1"/>
    <col min="56" max="57" width="21.85546875" style="260" customWidth="1"/>
    <col min="58" max="59" width="21.85546875" style="266" customWidth="1"/>
    <col min="60" max="61" width="21.85546875" style="260" customWidth="1"/>
    <col min="62" max="63" width="21.85546875" style="266" customWidth="1"/>
    <col min="64" max="65" width="21.85546875" style="260" customWidth="1"/>
    <col min="66" max="67" width="21.85546875" style="266" customWidth="1"/>
    <col min="68" max="69" width="21.85546875" style="260" customWidth="1"/>
    <col min="70" max="71" width="21.85546875" style="266" customWidth="1"/>
    <col min="72" max="73" width="21.85546875" style="260" customWidth="1"/>
    <col min="74" max="16384" width="28.42578125" style="260"/>
  </cols>
  <sheetData>
    <row r="1" spans="1:73" ht="97.5" customHeight="1" x14ac:dyDescent="0.35">
      <c r="D1" s="261"/>
      <c r="E1" s="261"/>
      <c r="F1" s="261"/>
      <c r="G1" s="526" t="s">
        <v>505</v>
      </c>
      <c r="H1" s="526"/>
      <c r="I1" s="526"/>
      <c r="J1" s="526"/>
      <c r="K1" s="526"/>
      <c r="L1" s="526"/>
      <c r="M1" s="526"/>
      <c r="N1" s="526"/>
      <c r="O1" s="526"/>
      <c r="P1" s="526"/>
      <c r="Q1" s="526"/>
      <c r="R1" s="526"/>
      <c r="S1" s="526"/>
      <c r="T1" s="261"/>
      <c r="U1" s="261"/>
      <c r="V1" s="261"/>
      <c r="W1" s="261"/>
      <c r="X1" s="261"/>
      <c r="Y1" s="261"/>
      <c r="Z1" s="262"/>
      <c r="AA1" s="262"/>
      <c r="AB1" s="261"/>
      <c r="AC1" s="261"/>
      <c r="AD1" s="262"/>
      <c r="AE1" s="262"/>
      <c r="AF1" s="261"/>
      <c r="AG1" s="261"/>
      <c r="AH1" s="262"/>
      <c r="AI1" s="262"/>
      <c r="AJ1" s="261"/>
      <c r="AK1" s="261"/>
      <c r="AL1" s="262"/>
      <c r="AM1" s="262"/>
      <c r="AN1" s="261"/>
      <c r="AO1" s="261"/>
      <c r="AP1" s="262"/>
      <c r="AQ1" s="262"/>
      <c r="AR1" s="261"/>
      <c r="AS1" s="261"/>
      <c r="AT1" s="262"/>
      <c r="AU1" s="262"/>
      <c r="AV1" s="261"/>
      <c r="AW1" s="261"/>
      <c r="AX1" s="262"/>
      <c r="AY1" s="262"/>
      <c r="AZ1" s="261"/>
      <c r="BA1" s="261"/>
      <c r="BB1" s="262"/>
      <c r="BC1" s="262"/>
      <c r="BD1" s="261"/>
      <c r="BE1" s="261"/>
      <c r="BF1" s="262"/>
      <c r="BG1" s="262"/>
      <c r="BH1" s="261"/>
      <c r="BI1" s="261"/>
      <c r="BJ1" s="262"/>
      <c r="BK1" s="262"/>
      <c r="BL1" s="261"/>
      <c r="BM1" s="261"/>
      <c r="BN1" s="262"/>
      <c r="BO1" s="262"/>
      <c r="BP1" s="261"/>
      <c r="BQ1" s="261"/>
      <c r="BR1" s="262"/>
      <c r="BS1" s="262"/>
      <c r="BT1" s="261"/>
      <c r="BU1" s="261"/>
    </row>
    <row r="2" spans="1:73" ht="97.5" customHeight="1" x14ac:dyDescent="0.35">
      <c r="Z2" s="265"/>
      <c r="AA2" s="265"/>
      <c r="AB2" s="265"/>
      <c r="AC2" s="265"/>
      <c r="AD2" s="265"/>
      <c r="AE2" s="265"/>
      <c r="AF2" s="265"/>
      <c r="AG2" s="265"/>
      <c r="AH2" s="265"/>
      <c r="AI2" s="265"/>
      <c r="AJ2" s="265"/>
      <c r="AK2" s="265"/>
      <c r="AL2" s="265"/>
      <c r="AM2" s="265"/>
      <c r="AN2" s="265"/>
      <c r="AO2" s="265"/>
      <c r="AP2" s="265"/>
      <c r="AQ2" s="265"/>
      <c r="AR2" s="265"/>
      <c r="AS2" s="265"/>
      <c r="AT2" s="265"/>
      <c r="AU2" s="265"/>
      <c r="AV2" s="265"/>
      <c r="AW2" s="265"/>
      <c r="AX2" s="260"/>
      <c r="AY2" s="260"/>
      <c r="BB2" s="260"/>
      <c r="BC2" s="260"/>
      <c r="BF2" s="260"/>
      <c r="BG2" s="260"/>
      <c r="BJ2" s="260"/>
      <c r="BK2" s="260"/>
      <c r="BN2" s="260"/>
      <c r="BO2" s="260"/>
      <c r="BR2" s="260"/>
      <c r="BS2" s="260"/>
    </row>
    <row r="3" spans="1:73" s="155" customFormat="1" ht="30" customHeight="1" thickBot="1" x14ac:dyDescent="0.35">
      <c r="D3" s="156"/>
      <c r="E3" s="156"/>
      <c r="F3" s="156"/>
      <c r="G3" s="156"/>
      <c r="H3" s="218"/>
      <c r="I3" s="156"/>
      <c r="J3" s="156"/>
      <c r="K3" s="156"/>
      <c r="L3" s="156"/>
      <c r="M3" s="156"/>
      <c r="Z3" s="267"/>
      <c r="AA3" s="267"/>
      <c r="AB3" s="267"/>
      <c r="AC3" s="267"/>
      <c r="AD3" s="267"/>
      <c r="AE3" s="267"/>
      <c r="AF3" s="267"/>
      <c r="AG3" s="267"/>
      <c r="AH3" s="267"/>
      <c r="AI3" s="267"/>
      <c r="AJ3" s="267"/>
      <c r="AK3" s="267"/>
      <c r="AL3" s="267"/>
      <c r="AM3" s="267"/>
      <c r="AN3" s="267"/>
      <c r="AO3" s="267"/>
      <c r="AP3" s="267"/>
      <c r="AQ3" s="267"/>
      <c r="AR3" s="267"/>
      <c r="AS3" s="267"/>
      <c r="AT3" s="267"/>
      <c r="AU3" s="267"/>
      <c r="AV3" s="267"/>
      <c r="AW3" s="267"/>
      <c r="AX3" s="223"/>
      <c r="AY3" s="223"/>
      <c r="AZ3" s="223"/>
      <c r="BA3" s="223"/>
      <c r="BB3" s="223"/>
      <c r="BC3" s="223"/>
      <c r="BD3" s="223"/>
      <c r="BE3" s="223"/>
      <c r="BF3" s="223"/>
      <c r="BG3" s="223"/>
      <c r="BH3" s="223"/>
      <c r="BI3" s="223"/>
      <c r="BJ3" s="223"/>
      <c r="BK3" s="223"/>
      <c r="BL3" s="223"/>
      <c r="BM3" s="223"/>
      <c r="BN3" s="223"/>
      <c r="BO3" s="223"/>
      <c r="BP3" s="223"/>
      <c r="BQ3" s="223"/>
      <c r="BR3" s="223"/>
      <c r="BS3" s="223"/>
      <c r="BT3" s="223"/>
      <c r="BU3" s="223"/>
    </row>
    <row r="4" spans="1:73" s="155" customFormat="1" ht="46.5" customHeight="1" thickBot="1" x14ac:dyDescent="0.35">
      <c r="D4" s="207"/>
      <c r="E4" s="207"/>
      <c r="F4" s="207"/>
      <c r="G4" s="207"/>
      <c r="H4" s="207"/>
      <c r="I4" s="562" t="s">
        <v>490</v>
      </c>
      <c r="J4" s="555"/>
      <c r="K4" s="555"/>
      <c r="L4" s="555"/>
      <c r="M4" s="555"/>
      <c r="N4" s="555"/>
      <c r="O4" s="555"/>
      <c r="P4" s="555"/>
      <c r="Q4" s="555"/>
      <c r="R4" s="555"/>
      <c r="S4" s="555"/>
      <c r="T4" s="555"/>
      <c r="U4" s="555"/>
      <c r="V4" s="556"/>
      <c r="W4" s="167"/>
      <c r="X4" s="555" t="s">
        <v>746</v>
      </c>
      <c r="Y4" s="555"/>
      <c r="Z4" s="533" t="s">
        <v>466</v>
      </c>
      <c r="AA4" s="534"/>
      <c r="AB4" s="534"/>
      <c r="AC4" s="535"/>
      <c r="AD4" s="529" t="s">
        <v>467</v>
      </c>
      <c r="AE4" s="530"/>
      <c r="AF4" s="530"/>
      <c r="AG4" s="531"/>
      <c r="AH4" s="533" t="s">
        <v>468</v>
      </c>
      <c r="AI4" s="534"/>
      <c r="AJ4" s="534"/>
      <c r="AK4" s="535"/>
      <c r="AL4" s="529" t="s">
        <v>469</v>
      </c>
      <c r="AM4" s="530"/>
      <c r="AN4" s="530"/>
      <c r="AO4" s="531"/>
      <c r="AP4" s="533" t="s">
        <v>470</v>
      </c>
      <c r="AQ4" s="534"/>
      <c r="AR4" s="534"/>
      <c r="AS4" s="535"/>
      <c r="AT4" s="529" t="s">
        <v>471</v>
      </c>
      <c r="AU4" s="530"/>
      <c r="AV4" s="530"/>
      <c r="AW4" s="531"/>
      <c r="AX4" s="533" t="s">
        <v>472</v>
      </c>
      <c r="AY4" s="534"/>
      <c r="AZ4" s="534"/>
      <c r="BA4" s="535"/>
      <c r="BB4" s="529" t="s">
        <v>473</v>
      </c>
      <c r="BC4" s="530"/>
      <c r="BD4" s="530"/>
      <c r="BE4" s="531"/>
      <c r="BF4" s="533" t="s">
        <v>474</v>
      </c>
      <c r="BG4" s="534"/>
      <c r="BH4" s="534"/>
      <c r="BI4" s="535"/>
      <c r="BJ4" s="529" t="s">
        <v>475</v>
      </c>
      <c r="BK4" s="530"/>
      <c r="BL4" s="530"/>
      <c r="BM4" s="531"/>
      <c r="BN4" s="533" t="s">
        <v>476</v>
      </c>
      <c r="BO4" s="534"/>
      <c r="BP4" s="534"/>
      <c r="BQ4" s="535"/>
      <c r="BR4" s="529" t="s">
        <v>477</v>
      </c>
      <c r="BS4" s="530"/>
      <c r="BT4" s="530"/>
      <c r="BU4" s="531"/>
    </row>
    <row r="5" spans="1:73" s="109" customFormat="1" ht="71.25" customHeight="1" thickBot="1" x14ac:dyDescent="0.35">
      <c r="A5" s="153" t="s">
        <v>975</v>
      </c>
      <c r="B5" s="153" t="s">
        <v>859</v>
      </c>
      <c r="C5" s="153" t="s">
        <v>860</v>
      </c>
      <c r="D5" s="153" t="s">
        <v>491</v>
      </c>
      <c r="E5" s="150" t="s">
        <v>0</v>
      </c>
      <c r="F5" s="150" t="s">
        <v>492</v>
      </c>
      <c r="G5" s="150" t="s">
        <v>493</v>
      </c>
      <c r="H5" s="152" t="s">
        <v>2</v>
      </c>
      <c r="I5" s="153" t="s">
        <v>596</v>
      </c>
      <c r="J5" s="150" t="s">
        <v>878</v>
      </c>
      <c r="K5" s="150" t="s">
        <v>906</v>
      </c>
      <c r="L5" s="150" t="s">
        <v>904</v>
      </c>
      <c r="M5" s="421" t="s">
        <v>1646</v>
      </c>
      <c r="N5" s="150" t="s">
        <v>12</v>
      </c>
      <c r="O5" s="150" t="s">
        <v>597</v>
      </c>
      <c r="P5" s="150" t="s">
        <v>13</v>
      </c>
      <c r="Q5" s="150" t="s">
        <v>14</v>
      </c>
      <c r="R5" s="150" t="s">
        <v>15</v>
      </c>
      <c r="S5" s="150" t="s">
        <v>628</v>
      </c>
      <c r="T5" s="150" t="s">
        <v>499</v>
      </c>
      <c r="U5" s="150" t="s">
        <v>598</v>
      </c>
      <c r="V5" s="154" t="s">
        <v>747</v>
      </c>
      <c r="W5" s="167" t="s">
        <v>878</v>
      </c>
      <c r="X5" s="165" t="s">
        <v>743</v>
      </c>
      <c r="Y5" s="152" t="s">
        <v>744</v>
      </c>
      <c r="Z5" s="153" t="s">
        <v>599</v>
      </c>
      <c r="AA5" s="150" t="s">
        <v>600</v>
      </c>
      <c r="AB5" s="150" t="s">
        <v>478</v>
      </c>
      <c r="AC5" s="150" t="s">
        <v>507</v>
      </c>
      <c r="AD5" s="150" t="s">
        <v>599</v>
      </c>
      <c r="AE5" s="150" t="s">
        <v>600</v>
      </c>
      <c r="AF5" s="150" t="s">
        <v>478</v>
      </c>
      <c r="AG5" s="150" t="s">
        <v>507</v>
      </c>
      <c r="AH5" s="150" t="s">
        <v>599</v>
      </c>
      <c r="AI5" s="150" t="s">
        <v>600</v>
      </c>
      <c r="AJ5" s="150" t="s">
        <v>478</v>
      </c>
      <c r="AK5" s="150" t="s">
        <v>507</v>
      </c>
      <c r="AL5" s="150" t="s">
        <v>599</v>
      </c>
      <c r="AM5" s="150" t="s">
        <v>600</v>
      </c>
      <c r="AN5" s="150" t="s">
        <v>478</v>
      </c>
      <c r="AO5" s="150" t="s">
        <v>507</v>
      </c>
      <c r="AP5" s="150" t="s">
        <v>599</v>
      </c>
      <c r="AQ5" s="150" t="s">
        <v>600</v>
      </c>
      <c r="AR5" s="150" t="s">
        <v>478</v>
      </c>
      <c r="AS5" s="150" t="s">
        <v>507</v>
      </c>
      <c r="AT5" s="150" t="s">
        <v>599</v>
      </c>
      <c r="AU5" s="150" t="s">
        <v>600</v>
      </c>
      <c r="AV5" s="150" t="s">
        <v>478</v>
      </c>
      <c r="AW5" s="150" t="s">
        <v>507</v>
      </c>
      <c r="AX5" s="150" t="s">
        <v>599</v>
      </c>
      <c r="AY5" s="150" t="s">
        <v>600</v>
      </c>
      <c r="AZ5" s="150" t="s">
        <v>478</v>
      </c>
      <c r="BA5" s="150" t="s">
        <v>507</v>
      </c>
      <c r="BB5" s="150" t="s">
        <v>599</v>
      </c>
      <c r="BC5" s="150" t="s">
        <v>600</v>
      </c>
      <c r="BD5" s="150" t="s">
        <v>478</v>
      </c>
      <c r="BE5" s="150" t="s">
        <v>507</v>
      </c>
      <c r="BF5" s="150" t="s">
        <v>599</v>
      </c>
      <c r="BG5" s="150" t="s">
        <v>600</v>
      </c>
      <c r="BH5" s="150" t="s">
        <v>478</v>
      </c>
      <c r="BI5" s="150" t="s">
        <v>507</v>
      </c>
      <c r="BJ5" s="150" t="s">
        <v>599</v>
      </c>
      <c r="BK5" s="150" t="s">
        <v>600</v>
      </c>
      <c r="BL5" s="150" t="s">
        <v>478</v>
      </c>
      <c r="BM5" s="150" t="s">
        <v>507</v>
      </c>
      <c r="BN5" s="150" t="s">
        <v>599</v>
      </c>
      <c r="BO5" s="150" t="s">
        <v>600</v>
      </c>
      <c r="BP5" s="150" t="s">
        <v>478</v>
      </c>
      <c r="BQ5" s="150" t="s">
        <v>507</v>
      </c>
      <c r="BR5" s="150" t="s">
        <v>599</v>
      </c>
      <c r="BS5" s="150" t="s">
        <v>600</v>
      </c>
      <c r="BT5" s="150" t="s">
        <v>478</v>
      </c>
      <c r="BU5" s="154" t="s">
        <v>507</v>
      </c>
    </row>
    <row r="6" spans="1:73" s="109" customFormat="1" ht="97.5" customHeight="1" x14ac:dyDescent="0.3">
      <c r="D6" s="560" t="s">
        <v>26</v>
      </c>
      <c r="E6" s="532" t="s">
        <v>682</v>
      </c>
      <c r="F6" s="268" t="s">
        <v>750</v>
      </c>
      <c r="G6" s="145" t="s">
        <v>732</v>
      </c>
      <c r="H6" s="268" t="s">
        <v>761</v>
      </c>
      <c r="I6" s="269" t="s">
        <v>921</v>
      </c>
      <c r="J6" s="123" t="s">
        <v>859</v>
      </c>
      <c r="K6" s="124" t="s">
        <v>915</v>
      </c>
      <c r="L6" s="125" t="s">
        <v>917</v>
      </c>
      <c r="M6" s="125" t="s">
        <v>916</v>
      </c>
      <c r="N6" s="110" t="s">
        <v>42</v>
      </c>
      <c r="O6" s="110"/>
      <c r="P6" s="110" t="s">
        <v>43</v>
      </c>
      <c r="Q6" s="110" t="s">
        <v>29</v>
      </c>
      <c r="R6" s="110" t="s">
        <v>37</v>
      </c>
      <c r="S6" s="110"/>
      <c r="T6" s="113">
        <v>1</v>
      </c>
      <c r="U6" s="113"/>
      <c r="V6" s="270"/>
      <c r="W6" s="271"/>
      <c r="X6" s="272"/>
      <c r="Y6" s="273"/>
      <c r="Z6" s="105" t="s">
        <v>584</v>
      </c>
      <c r="AA6" s="106" t="s">
        <v>584</v>
      </c>
      <c r="AB6" s="180" t="str">
        <f>IF(Z6="N/A","No aplica",IF(Z6&gt;=(0),AA6/Z6))</f>
        <v>No aplica</v>
      </c>
      <c r="AC6" s="180" t="str">
        <f>IF(Z6="N/A","No aplica",IF(AA6&gt;=((0.9999*Z6)/1),"Cumple la meta establecida",IF(AA6&gt;=((0.84999*Z6)/1),"Cumple parcialmente la meta establecida",IF(AA6&lt;((0.84999*Z6)/1),"No cumple la meta establecida"))))</f>
        <v>No aplica</v>
      </c>
      <c r="AD6" s="106">
        <v>14</v>
      </c>
      <c r="AE6" s="106">
        <v>14</v>
      </c>
      <c r="AF6" s="180">
        <f>IF(AD6="N/A","No aplica",IF(AD6&gt;=(0),AE6/AD6))</f>
        <v>1</v>
      </c>
      <c r="AG6" s="180" t="str">
        <f>IF(AD6="N/A","No aplica",IF(AE6&gt;=((0.9999*AD6)/1),"Cumple la meta establecida",IF(AE6&gt;=((0.84999*AD6)/1),"Cumple parcialmente la meta establecida",IF(AE6&lt;((0.84999*AD6)/1),"No cumple la meta establecida"))))</f>
        <v>Cumple la meta establecida</v>
      </c>
      <c r="AH6" s="106">
        <v>1</v>
      </c>
      <c r="AI6" s="106">
        <v>1</v>
      </c>
      <c r="AJ6" s="180">
        <f>IF(AH6="N/A","No aplica",IF(AH6&gt;=(0),AI6/AH6))</f>
        <v>1</v>
      </c>
      <c r="AK6" s="180" t="str">
        <f>IF(AH6="N/A","No aplica",IF(AI6&gt;=((0.9999*AH6)/1),"Cumple la meta establecida",IF(AI6&gt;=((0.84999*AH6)/1),"Cumple parcialmente la meta establecida",IF(AI6&lt;((0.84999*AH6)/1),"No cumple la meta establecida"))))</f>
        <v>Cumple la meta establecida</v>
      </c>
      <c r="AL6" s="106">
        <v>1</v>
      </c>
      <c r="AM6" s="106">
        <v>1</v>
      </c>
      <c r="AN6" s="180">
        <f>IF(AL6="N/A","No aplica",IF(AL6&gt;=(0),AM6/AL6))</f>
        <v>1</v>
      </c>
      <c r="AO6" s="180" t="str">
        <f>IF(AL6="N/A","No aplica",IF(AM6&gt;=((0.9999*AL6)/1),"Cumple la meta establecida",IF(AM6&gt;=((0.84999*AL6)/1),"Cumple parcialmente la meta establecida",IF(AM6&lt;((0.84999*AL6)/1),"No cumple la meta establecida"))))</f>
        <v>Cumple la meta establecida</v>
      </c>
      <c r="AP6" s="106">
        <v>1</v>
      </c>
      <c r="AQ6" s="106">
        <v>1</v>
      </c>
      <c r="AR6" s="180">
        <f>IF(AP6="N/A","No aplica",IF(AP6&gt;=(0),AQ6/AP6))</f>
        <v>1</v>
      </c>
      <c r="AS6" s="180" t="str">
        <f>IF(AP6="N/A","No aplica",IF(AQ6&gt;=((0.9999*AP6)/1),"Cumple la meta establecida",IF(AQ6&gt;=((0.84999*AP6)/1),"Cumple parcialmente la meta establecida",IF(AQ6&lt;((0.84999*AP6)/1),"No cumple la meta establecida"))))</f>
        <v>Cumple la meta establecida</v>
      </c>
      <c r="AT6" s="106">
        <v>1</v>
      </c>
      <c r="AU6" s="106">
        <v>1</v>
      </c>
      <c r="AV6" s="180">
        <f>IF(AT6="N/A","No aplica",IF(AT6&gt;=(0),AU6/AT6))</f>
        <v>1</v>
      </c>
      <c r="AW6" s="180" t="str">
        <f>IF(AT6="N/A","No aplica",IF(AU6&gt;=((0.9999*AT6)/1),"Cumple la meta establecida",IF(AU6&gt;=((0.84999*AT6)/1),"Cumple parcialmente la meta establecida",IF(AU6&lt;((0.84999*AT6)/1),"No cumple la meta establecida"))))</f>
        <v>Cumple la meta establecida</v>
      </c>
      <c r="AX6" s="106">
        <v>1</v>
      </c>
      <c r="AY6" s="106">
        <v>1</v>
      </c>
      <c r="AZ6" s="180">
        <f>IF(AX6="N/A","No aplica",IF(AX6&gt;=(0),AY6/AX6))</f>
        <v>1</v>
      </c>
      <c r="BA6" s="180" t="str">
        <f>IF(AX6="N/A","No aplica",IF(AY6&gt;=((0.9999*AX6)/1),"Cumple la meta establecida",IF(AY6&gt;=((0.84999*AX6)/1),"Cumple parcialmente la meta establecida",IF(AY6&lt;((0.84999*AX6)/1),"No cumple la meta establecida"))))</f>
        <v>Cumple la meta establecida</v>
      </c>
      <c r="BB6" s="106">
        <v>1</v>
      </c>
      <c r="BC6" s="106">
        <v>1</v>
      </c>
      <c r="BD6" s="180">
        <f>IF(BB6="N/A","No aplica",IF(BB6&gt;=(0),BC6/BB6))</f>
        <v>1</v>
      </c>
      <c r="BE6" s="180" t="str">
        <f>IF(BB6="N/A","No aplica",IF(BC6&gt;=((0.9999*BB6)/1),"Cumple la meta establecida",IF(BC6&gt;=((0.84999*BB6)/1),"Cumple parcialmente la meta establecida",IF(BC6&lt;((0.84999*BB6)/1),"No cumple la meta establecida"))))</f>
        <v>Cumple la meta establecida</v>
      </c>
      <c r="BF6" s="106">
        <v>1</v>
      </c>
      <c r="BG6" s="106">
        <v>1</v>
      </c>
      <c r="BH6" s="180">
        <f>IF(BF6="N/A","No aplica",IF(BF6&gt;=(0),BG6/BF6))</f>
        <v>1</v>
      </c>
      <c r="BI6" s="180" t="str">
        <f>IF(BF6="N/A","No aplica",IF(BG6&gt;=((0.9999*BF6)/1),"Cumple la meta establecida",IF(BG6&gt;=((0.84999*BF6)/1),"Cumple parcialmente la meta establecida",IF(BG6&lt;((0.84999*BF6)/1),"No cumple la meta establecida"))))</f>
        <v>Cumple la meta establecida</v>
      </c>
      <c r="BJ6" s="106">
        <v>1</v>
      </c>
      <c r="BK6" s="106">
        <v>1</v>
      </c>
      <c r="BL6" s="180">
        <f>IF(BJ6="N/A","No aplica",IF(BJ6&gt;=(0),BK6/BJ6))</f>
        <v>1</v>
      </c>
      <c r="BM6" s="180" t="str">
        <f>IF(BJ6="N/A","No aplica",IF(BK6&gt;=((0.9999*BJ6)/1),"Cumple la meta establecida",IF(BK6&gt;=((0.84999*BJ6)/1),"Cumple parcialmente la meta establecida",IF(BK6&lt;((0.84999*BJ6)/1),"No cumple la meta establecida"))))</f>
        <v>Cumple la meta establecida</v>
      </c>
      <c r="BN6" s="106">
        <v>1</v>
      </c>
      <c r="BO6" s="106">
        <v>1</v>
      </c>
      <c r="BP6" s="180">
        <f>IF(BN6="N/A","No aplica",IF(BN6&gt;=(0),BO6/BN6))</f>
        <v>1</v>
      </c>
      <c r="BQ6" s="180" t="str">
        <f>IF(BN6="N/A","No aplica",IF(BO6&gt;=((0.9999*BN6)/1),"Cumple la meta establecida",IF(BO6&gt;=((0.84999*BN6)/1),"Cumple parcialmente la meta establecida",IF(BO6&lt;((0.84999*BN6)/1),"No cumple la meta establecida"))))</f>
        <v>Cumple la meta establecida</v>
      </c>
      <c r="BR6" s="106">
        <v>1</v>
      </c>
      <c r="BS6" s="106">
        <v>1</v>
      </c>
      <c r="BT6" s="180">
        <f>IF(BR6="N/A","No aplica",IF(BR6&gt;=(0),BS6/BR6))</f>
        <v>1</v>
      </c>
      <c r="BU6" s="182" t="str">
        <f>IF(BR6="N/A","No aplica",IF(BS6&gt;=((0.9999*BR6)/1),"Cumple la meta establecida",IF(BS6&gt;=((0.84999*BR6)/1),"Cumple parcialmente la meta establecida",IF(BS6&lt;((0.84999*BR6)/1),"No cumple la meta establecida"))))</f>
        <v>Cumple la meta establecida</v>
      </c>
    </row>
    <row r="7" spans="1:73" s="109" customFormat="1" ht="97.5" customHeight="1" x14ac:dyDescent="0.3">
      <c r="D7" s="560"/>
      <c r="E7" s="532"/>
      <c r="F7" s="268" t="s">
        <v>751</v>
      </c>
      <c r="G7" s="145" t="s">
        <v>732</v>
      </c>
      <c r="H7" s="268" t="s">
        <v>762</v>
      </c>
      <c r="I7" s="269" t="s">
        <v>921</v>
      </c>
      <c r="J7" s="123" t="s">
        <v>859</v>
      </c>
      <c r="K7" s="124" t="s">
        <v>915</v>
      </c>
      <c r="L7" s="125" t="s">
        <v>917</v>
      </c>
      <c r="M7" s="125" t="s">
        <v>916</v>
      </c>
      <c r="N7" s="110" t="s">
        <v>44</v>
      </c>
      <c r="O7" s="110"/>
      <c r="P7" s="110" t="s">
        <v>45</v>
      </c>
      <c r="Q7" s="110" t="s">
        <v>29</v>
      </c>
      <c r="R7" s="110" t="s">
        <v>37</v>
      </c>
      <c r="S7" s="110"/>
      <c r="T7" s="113">
        <v>1</v>
      </c>
      <c r="U7" s="113"/>
      <c r="V7" s="270"/>
      <c r="W7" s="274"/>
      <c r="X7" s="272"/>
      <c r="Y7" s="273"/>
      <c r="Z7" s="105">
        <v>3576</v>
      </c>
      <c r="AA7" s="106">
        <v>3576</v>
      </c>
      <c r="AB7" s="180">
        <f t="shared" ref="AB7:AB19" si="0">IF(Z7="N/A","No aplica",IF(Z7&gt;=(0),AA7/Z7))</f>
        <v>1</v>
      </c>
      <c r="AC7" s="180" t="str">
        <f t="shared" ref="AC7:AC19" si="1">IF(Z7="N/A","No aplica",IF(AA7&gt;=((0.9999*Z7)/1),"Cumple la meta establecida",IF(AA7&gt;=((0.84999*Z7)/1),"Cumple parcialmente la meta establecida",IF(AA7&lt;((0.84999*Z7)/1),"No cumple la meta establecida"))))</f>
        <v>Cumple la meta establecida</v>
      </c>
      <c r="AD7" s="106">
        <v>7329</v>
      </c>
      <c r="AE7" s="106">
        <v>7329</v>
      </c>
      <c r="AF7" s="180">
        <f t="shared" ref="AF7:AF19" si="2">IF(AD7="N/A","No aplica",IF(AD7&gt;=(0),AE7/AD7))</f>
        <v>1</v>
      </c>
      <c r="AG7" s="180" t="str">
        <f t="shared" ref="AG7:AG19" si="3">IF(AD7="N/A","No aplica",IF(AE7&gt;=((0.9999*AD7)/1),"Cumple la meta establecida",IF(AE7&gt;=((0.84999*AD7)/1),"Cumple parcialmente la meta establecida",IF(AE7&lt;((0.84999*AD7)/1),"No cumple la meta establecida"))))</f>
        <v>Cumple la meta establecida</v>
      </c>
      <c r="AH7" s="106">
        <v>1</v>
      </c>
      <c r="AI7" s="106">
        <v>1</v>
      </c>
      <c r="AJ7" s="180">
        <f t="shared" ref="AJ7:AJ19" si="4">IF(AH7="N/A","No aplica",IF(AH7&gt;=(0),AI7/AH7))</f>
        <v>1</v>
      </c>
      <c r="AK7" s="180" t="str">
        <f t="shared" ref="AK7:AK19" si="5">IF(AH7="N/A","No aplica",IF(AI7&gt;=((0.9999*AH7)/1),"Cumple la meta establecida",IF(AI7&gt;=((0.84999*AH7)/1),"Cumple parcialmente la meta establecida",IF(AI7&lt;((0.84999*AH7)/1),"No cumple la meta establecida"))))</f>
        <v>Cumple la meta establecida</v>
      </c>
      <c r="AL7" s="106">
        <v>1</v>
      </c>
      <c r="AM7" s="106">
        <v>1</v>
      </c>
      <c r="AN7" s="180">
        <f t="shared" ref="AN7:AN19" si="6">IF(AL7="N/A","No aplica",IF(AL7&gt;=(0),AM7/AL7))</f>
        <v>1</v>
      </c>
      <c r="AO7" s="180" t="str">
        <f t="shared" ref="AO7:AO19" si="7">IF(AL7="N/A","No aplica",IF(AM7&gt;=((0.9999*AL7)/1),"Cumple la meta establecida",IF(AM7&gt;=((0.84999*AL7)/1),"Cumple parcialmente la meta establecida",IF(AM7&lt;((0.84999*AL7)/1),"No cumple la meta establecida"))))</f>
        <v>Cumple la meta establecida</v>
      </c>
      <c r="AP7" s="106">
        <v>1</v>
      </c>
      <c r="AQ7" s="106">
        <v>1</v>
      </c>
      <c r="AR7" s="180">
        <f t="shared" ref="AR7:AR19" si="8">IF(AP7="N/A","No aplica",IF(AP7&gt;=(0),AQ7/AP7))</f>
        <v>1</v>
      </c>
      <c r="AS7" s="180" t="str">
        <f t="shared" ref="AS7:AS19" si="9">IF(AP7="N/A","No aplica",IF(AQ7&gt;=((0.9999*AP7)/1),"Cumple la meta establecida",IF(AQ7&gt;=((0.84999*AP7)/1),"Cumple parcialmente la meta establecida",IF(AQ7&lt;((0.84999*AP7)/1),"No cumple la meta establecida"))))</f>
        <v>Cumple la meta establecida</v>
      </c>
      <c r="AT7" s="106">
        <v>1</v>
      </c>
      <c r="AU7" s="106">
        <v>1</v>
      </c>
      <c r="AV7" s="180">
        <f t="shared" ref="AV7:AV19" si="10">IF(AT7="N/A","No aplica",IF(AT7&gt;=(0),AU7/AT7))</f>
        <v>1</v>
      </c>
      <c r="AW7" s="180" t="str">
        <f t="shared" ref="AW7:AW19" si="11">IF(AT7="N/A","No aplica",IF(AU7&gt;=((0.9999*AT7)/1),"Cumple la meta establecida",IF(AU7&gt;=((0.84999*AT7)/1),"Cumple parcialmente la meta establecida",IF(AU7&lt;((0.84999*AT7)/1),"No cumple la meta establecida"))))</f>
        <v>Cumple la meta establecida</v>
      </c>
      <c r="AX7" s="106">
        <v>1</v>
      </c>
      <c r="AY7" s="106">
        <v>1</v>
      </c>
      <c r="AZ7" s="180">
        <f t="shared" ref="AZ7:AZ19" si="12">IF(AX7="N/A","No aplica",IF(AX7&gt;=(0),AY7/AX7))</f>
        <v>1</v>
      </c>
      <c r="BA7" s="180" t="str">
        <f t="shared" ref="BA7:BA19" si="13">IF(AX7="N/A","No aplica",IF(AY7&gt;=((0.9999*AX7)/1),"Cumple la meta establecida",IF(AY7&gt;=((0.84999*AX7)/1),"Cumple parcialmente la meta establecida",IF(AY7&lt;((0.84999*AX7)/1),"No cumple la meta establecida"))))</f>
        <v>Cumple la meta establecida</v>
      </c>
      <c r="BB7" s="106">
        <v>1</v>
      </c>
      <c r="BC7" s="106">
        <v>1</v>
      </c>
      <c r="BD7" s="180">
        <f t="shared" ref="BD7:BD19" si="14">IF(BB7="N/A","No aplica",IF(BB7&gt;=(0),BC7/BB7))</f>
        <v>1</v>
      </c>
      <c r="BE7" s="180" t="str">
        <f t="shared" ref="BE7:BE19" si="15">IF(BB7="N/A","No aplica",IF(BC7&gt;=((0.9999*BB7)/1),"Cumple la meta establecida",IF(BC7&gt;=((0.84999*BB7)/1),"Cumple parcialmente la meta establecida",IF(BC7&lt;((0.84999*BB7)/1),"No cumple la meta establecida"))))</f>
        <v>Cumple la meta establecida</v>
      </c>
      <c r="BF7" s="106">
        <v>1</v>
      </c>
      <c r="BG7" s="106">
        <v>1</v>
      </c>
      <c r="BH7" s="180">
        <f t="shared" ref="BH7:BH19" si="16">IF(BF7="N/A","No aplica",IF(BF7&gt;=(0),BG7/BF7))</f>
        <v>1</v>
      </c>
      <c r="BI7" s="180" t="str">
        <f t="shared" ref="BI7:BI19" si="17">IF(BF7="N/A","No aplica",IF(BG7&gt;=((0.9999*BF7)/1),"Cumple la meta establecida",IF(BG7&gt;=((0.84999*BF7)/1),"Cumple parcialmente la meta establecida",IF(BG7&lt;((0.84999*BF7)/1),"No cumple la meta establecida"))))</f>
        <v>Cumple la meta establecida</v>
      </c>
      <c r="BJ7" s="106">
        <v>1</v>
      </c>
      <c r="BK7" s="106">
        <v>1</v>
      </c>
      <c r="BL7" s="180">
        <f t="shared" ref="BL7:BL19" si="18">IF(BJ7="N/A","No aplica",IF(BJ7&gt;=(0),BK7/BJ7))</f>
        <v>1</v>
      </c>
      <c r="BM7" s="180" t="str">
        <f t="shared" ref="BM7:BM19" si="19">IF(BJ7="N/A","No aplica",IF(BK7&gt;=((0.9999*BJ7)/1),"Cumple la meta establecida",IF(BK7&gt;=((0.84999*BJ7)/1),"Cumple parcialmente la meta establecida",IF(BK7&lt;((0.84999*BJ7)/1),"No cumple la meta establecida"))))</f>
        <v>Cumple la meta establecida</v>
      </c>
      <c r="BN7" s="106">
        <v>1</v>
      </c>
      <c r="BO7" s="106">
        <v>1</v>
      </c>
      <c r="BP7" s="180">
        <f t="shared" ref="BP7:BP19" si="20">IF(BN7="N/A","No aplica",IF(BN7&gt;=(0),BO7/BN7))</f>
        <v>1</v>
      </c>
      <c r="BQ7" s="180" t="str">
        <f t="shared" ref="BQ7:BQ19" si="21">IF(BN7="N/A","No aplica",IF(BO7&gt;=((0.9999*BN7)/1),"Cumple la meta establecida",IF(BO7&gt;=((0.84999*BN7)/1),"Cumple parcialmente la meta establecida",IF(BO7&lt;((0.84999*BN7)/1),"No cumple la meta establecida"))))</f>
        <v>Cumple la meta establecida</v>
      </c>
      <c r="BR7" s="106">
        <v>1</v>
      </c>
      <c r="BS7" s="106">
        <v>1</v>
      </c>
      <c r="BT7" s="180">
        <f t="shared" ref="BT7:BT19" si="22">IF(BR7="N/A","No aplica",IF(BR7&gt;=(0),BS7/BR7))</f>
        <v>1</v>
      </c>
      <c r="BU7" s="182" t="str">
        <f t="shared" ref="BU7:BU19" si="23">IF(BR7="N/A","No aplica",IF(BS7&gt;=((0.9999*BR7)/1),"Cumple la meta establecida",IF(BS7&gt;=((0.84999*BR7)/1),"Cumple parcialmente la meta establecida",IF(BS7&lt;((0.84999*BR7)/1),"No cumple la meta establecida"))))</f>
        <v>Cumple la meta establecida</v>
      </c>
    </row>
    <row r="8" spans="1:73" s="109" customFormat="1" ht="97.5" customHeight="1" x14ac:dyDescent="0.3">
      <c r="D8" s="560"/>
      <c r="E8" s="532"/>
      <c r="F8" s="275" t="s">
        <v>752</v>
      </c>
      <c r="G8" s="145" t="s">
        <v>732</v>
      </c>
      <c r="H8" s="275" t="s">
        <v>763</v>
      </c>
      <c r="I8" s="269" t="s">
        <v>921</v>
      </c>
      <c r="J8" s="123" t="s">
        <v>859</v>
      </c>
      <c r="K8" s="124" t="s">
        <v>915</v>
      </c>
      <c r="L8" s="125" t="s">
        <v>917</v>
      </c>
      <c r="M8" s="125" t="s">
        <v>916</v>
      </c>
      <c r="N8" s="110" t="s">
        <v>44</v>
      </c>
      <c r="O8" s="110"/>
      <c r="P8" s="110" t="s">
        <v>45</v>
      </c>
      <c r="Q8" s="110" t="s">
        <v>29</v>
      </c>
      <c r="R8" s="110" t="s">
        <v>37</v>
      </c>
      <c r="S8" s="110"/>
      <c r="T8" s="113">
        <v>1</v>
      </c>
      <c r="U8" s="113"/>
      <c r="V8" s="270"/>
      <c r="W8" s="274"/>
      <c r="X8" s="272"/>
      <c r="Y8" s="273"/>
      <c r="Z8" s="105" t="s">
        <v>584</v>
      </c>
      <c r="AA8" s="106" t="s">
        <v>584</v>
      </c>
      <c r="AB8" s="180" t="str">
        <f t="shared" si="0"/>
        <v>No aplica</v>
      </c>
      <c r="AC8" s="180" t="str">
        <f t="shared" si="1"/>
        <v>No aplica</v>
      </c>
      <c r="AD8" s="106" t="s">
        <v>584</v>
      </c>
      <c r="AE8" s="106" t="s">
        <v>584</v>
      </c>
      <c r="AF8" s="180" t="str">
        <f t="shared" si="2"/>
        <v>No aplica</v>
      </c>
      <c r="AG8" s="180" t="str">
        <f t="shared" si="3"/>
        <v>No aplica</v>
      </c>
      <c r="AH8" s="106">
        <v>1</v>
      </c>
      <c r="AI8" s="106">
        <v>1</v>
      </c>
      <c r="AJ8" s="180">
        <f t="shared" si="4"/>
        <v>1</v>
      </c>
      <c r="AK8" s="180" t="str">
        <f t="shared" si="5"/>
        <v>Cumple la meta establecida</v>
      </c>
      <c r="AL8" s="106">
        <v>1</v>
      </c>
      <c r="AM8" s="106">
        <v>1</v>
      </c>
      <c r="AN8" s="180">
        <f t="shared" si="6"/>
        <v>1</v>
      </c>
      <c r="AO8" s="180" t="str">
        <f t="shared" si="7"/>
        <v>Cumple la meta establecida</v>
      </c>
      <c r="AP8" s="106">
        <v>1</v>
      </c>
      <c r="AQ8" s="106">
        <v>1</v>
      </c>
      <c r="AR8" s="180">
        <f t="shared" si="8"/>
        <v>1</v>
      </c>
      <c r="AS8" s="180" t="str">
        <f t="shared" si="9"/>
        <v>Cumple la meta establecida</v>
      </c>
      <c r="AT8" s="106">
        <v>1</v>
      </c>
      <c r="AU8" s="106">
        <v>1</v>
      </c>
      <c r="AV8" s="180">
        <f t="shared" si="10"/>
        <v>1</v>
      </c>
      <c r="AW8" s="180" t="str">
        <f t="shared" si="11"/>
        <v>Cumple la meta establecida</v>
      </c>
      <c r="AX8" s="106">
        <v>1</v>
      </c>
      <c r="AY8" s="106">
        <v>1</v>
      </c>
      <c r="AZ8" s="180">
        <f t="shared" si="12"/>
        <v>1</v>
      </c>
      <c r="BA8" s="180" t="str">
        <f t="shared" si="13"/>
        <v>Cumple la meta establecida</v>
      </c>
      <c r="BB8" s="106">
        <v>1</v>
      </c>
      <c r="BC8" s="106">
        <v>1</v>
      </c>
      <c r="BD8" s="180">
        <f t="shared" si="14"/>
        <v>1</v>
      </c>
      <c r="BE8" s="180" t="str">
        <f t="shared" si="15"/>
        <v>Cumple la meta establecida</v>
      </c>
      <c r="BF8" s="106">
        <v>1</v>
      </c>
      <c r="BG8" s="106">
        <v>1</v>
      </c>
      <c r="BH8" s="180">
        <f t="shared" si="16"/>
        <v>1</v>
      </c>
      <c r="BI8" s="180" t="str">
        <f t="shared" si="17"/>
        <v>Cumple la meta establecida</v>
      </c>
      <c r="BJ8" s="106">
        <v>1</v>
      </c>
      <c r="BK8" s="106">
        <v>1</v>
      </c>
      <c r="BL8" s="180">
        <f t="shared" si="18"/>
        <v>1</v>
      </c>
      <c r="BM8" s="180" t="str">
        <f t="shared" si="19"/>
        <v>Cumple la meta establecida</v>
      </c>
      <c r="BN8" s="106">
        <v>1</v>
      </c>
      <c r="BO8" s="106">
        <v>1</v>
      </c>
      <c r="BP8" s="180">
        <f t="shared" si="20"/>
        <v>1</v>
      </c>
      <c r="BQ8" s="180" t="str">
        <f t="shared" si="21"/>
        <v>Cumple la meta establecida</v>
      </c>
      <c r="BR8" s="106">
        <v>1</v>
      </c>
      <c r="BS8" s="106">
        <v>1</v>
      </c>
      <c r="BT8" s="180">
        <f t="shared" si="22"/>
        <v>1</v>
      </c>
      <c r="BU8" s="182" t="str">
        <f t="shared" si="23"/>
        <v>Cumple la meta establecida</v>
      </c>
    </row>
    <row r="9" spans="1:73" s="109" customFormat="1" ht="97.5" customHeight="1" x14ac:dyDescent="0.3">
      <c r="D9" s="560"/>
      <c r="E9" s="532"/>
      <c r="F9" s="268" t="s">
        <v>753</v>
      </c>
      <c r="G9" s="145" t="s">
        <v>732</v>
      </c>
      <c r="H9" s="268" t="s">
        <v>764</v>
      </c>
      <c r="I9" s="269" t="s">
        <v>921</v>
      </c>
      <c r="J9" s="123" t="s">
        <v>859</v>
      </c>
      <c r="K9" s="124" t="s">
        <v>915</v>
      </c>
      <c r="L9" s="125" t="s">
        <v>917</v>
      </c>
      <c r="M9" s="125" t="s">
        <v>916</v>
      </c>
      <c r="N9" s="110" t="s">
        <v>749</v>
      </c>
      <c r="O9" s="110"/>
      <c r="P9" s="110" t="s">
        <v>45</v>
      </c>
      <c r="Q9" s="110" t="s">
        <v>29</v>
      </c>
      <c r="R9" s="110" t="s">
        <v>37</v>
      </c>
      <c r="S9" s="110"/>
      <c r="T9" s="113">
        <v>1</v>
      </c>
      <c r="U9" s="113"/>
      <c r="V9" s="270"/>
      <c r="W9" s="274"/>
      <c r="X9" s="272"/>
      <c r="Y9" s="273"/>
      <c r="Z9" s="105">
        <v>5</v>
      </c>
      <c r="AA9" s="106">
        <v>5</v>
      </c>
      <c r="AB9" s="180">
        <f t="shared" si="0"/>
        <v>1</v>
      </c>
      <c r="AC9" s="180" t="str">
        <f t="shared" si="1"/>
        <v>Cumple la meta establecida</v>
      </c>
      <c r="AD9" s="106">
        <v>2</v>
      </c>
      <c r="AE9" s="106">
        <v>2</v>
      </c>
      <c r="AF9" s="180">
        <f t="shared" si="2"/>
        <v>1</v>
      </c>
      <c r="AG9" s="180" t="str">
        <f t="shared" si="3"/>
        <v>Cumple la meta establecida</v>
      </c>
      <c r="AH9" s="106">
        <v>1</v>
      </c>
      <c r="AI9" s="106">
        <v>1</v>
      </c>
      <c r="AJ9" s="180">
        <f t="shared" si="4"/>
        <v>1</v>
      </c>
      <c r="AK9" s="180" t="str">
        <f t="shared" si="5"/>
        <v>Cumple la meta establecida</v>
      </c>
      <c r="AL9" s="106">
        <v>1</v>
      </c>
      <c r="AM9" s="106">
        <v>1</v>
      </c>
      <c r="AN9" s="180">
        <f t="shared" si="6"/>
        <v>1</v>
      </c>
      <c r="AO9" s="180" t="str">
        <f t="shared" si="7"/>
        <v>Cumple la meta establecida</v>
      </c>
      <c r="AP9" s="106">
        <v>1</v>
      </c>
      <c r="AQ9" s="106">
        <v>1</v>
      </c>
      <c r="AR9" s="180">
        <f t="shared" si="8"/>
        <v>1</v>
      </c>
      <c r="AS9" s="180" t="str">
        <f t="shared" si="9"/>
        <v>Cumple la meta establecida</v>
      </c>
      <c r="AT9" s="106">
        <v>1</v>
      </c>
      <c r="AU9" s="106">
        <v>1</v>
      </c>
      <c r="AV9" s="180">
        <f t="shared" si="10"/>
        <v>1</v>
      </c>
      <c r="AW9" s="180" t="str">
        <f t="shared" si="11"/>
        <v>Cumple la meta establecida</v>
      </c>
      <c r="AX9" s="106">
        <v>1</v>
      </c>
      <c r="AY9" s="106">
        <v>1</v>
      </c>
      <c r="AZ9" s="180">
        <f t="shared" si="12"/>
        <v>1</v>
      </c>
      <c r="BA9" s="180" t="str">
        <f t="shared" si="13"/>
        <v>Cumple la meta establecida</v>
      </c>
      <c r="BB9" s="106">
        <v>1</v>
      </c>
      <c r="BC9" s="106">
        <v>1</v>
      </c>
      <c r="BD9" s="180">
        <f t="shared" si="14"/>
        <v>1</v>
      </c>
      <c r="BE9" s="180" t="str">
        <f t="shared" si="15"/>
        <v>Cumple la meta establecida</v>
      </c>
      <c r="BF9" s="106">
        <v>1</v>
      </c>
      <c r="BG9" s="106">
        <v>1</v>
      </c>
      <c r="BH9" s="180">
        <f t="shared" si="16"/>
        <v>1</v>
      </c>
      <c r="BI9" s="180" t="str">
        <f t="shared" si="17"/>
        <v>Cumple la meta establecida</v>
      </c>
      <c r="BJ9" s="106">
        <v>1</v>
      </c>
      <c r="BK9" s="106">
        <v>1</v>
      </c>
      <c r="BL9" s="180">
        <f t="shared" si="18"/>
        <v>1</v>
      </c>
      <c r="BM9" s="180" t="str">
        <f t="shared" si="19"/>
        <v>Cumple la meta establecida</v>
      </c>
      <c r="BN9" s="106">
        <v>1</v>
      </c>
      <c r="BO9" s="106">
        <v>1</v>
      </c>
      <c r="BP9" s="180">
        <f t="shared" si="20"/>
        <v>1</v>
      </c>
      <c r="BQ9" s="180" t="str">
        <f t="shared" si="21"/>
        <v>Cumple la meta establecida</v>
      </c>
      <c r="BR9" s="106">
        <v>1</v>
      </c>
      <c r="BS9" s="106">
        <v>1</v>
      </c>
      <c r="BT9" s="180">
        <f t="shared" si="22"/>
        <v>1</v>
      </c>
      <c r="BU9" s="182" t="str">
        <f t="shared" si="23"/>
        <v>Cumple la meta establecida</v>
      </c>
    </row>
    <row r="10" spans="1:73" s="109" customFormat="1" ht="97.5" customHeight="1" x14ac:dyDescent="0.3">
      <c r="D10" s="560"/>
      <c r="E10" s="532"/>
      <c r="F10" s="268" t="s">
        <v>775</v>
      </c>
      <c r="G10" s="145" t="s">
        <v>732</v>
      </c>
      <c r="H10" s="268" t="s">
        <v>765</v>
      </c>
      <c r="I10" s="269" t="s">
        <v>921</v>
      </c>
      <c r="J10" s="123" t="s">
        <v>859</v>
      </c>
      <c r="K10" s="124" t="s">
        <v>915</v>
      </c>
      <c r="L10" s="125" t="s">
        <v>917</v>
      </c>
      <c r="M10" s="125" t="s">
        <v>916</v>
      </c>
      <c r="N10" s="110" t="s">
        <v>46</v>
      </c>
      <c r="O10" s="110"/>
      <c r="P10" s="110" t="s">
        <v>45</v>
      </c>
      <c r="Q10" s="110" t="s">
        <v>29</v>
      </c>
      <c r="R10" s="110" t="s">
        <v>37</v>
      </c>
      <c r="S10" s="110"/>
      <c r="T10" s="113">
        <v>1</v>
      </c>
      <c r="U10" s="113"/>
      <c r="V10" s="270"/>
      <c r="W10" s="274"/>
      <c r="X10" s="272"/>
      <c r="Y10" s="273"/>
      <c r="Z10" s="105">
        <v>3</v>
      </c>
      <c r="AA10" s="106">
        <v>3</v>
      </c>
      <c r="AB10" s="180">
        <f t="shared" si="0"/>
        <v>1</v>
      </c>
      <c r="AC10" s="180" t="str">
        <f t="shared" si="1"/>
        <v>Cumple la meta establecida</v>
      </c>
      <c r="AD10" s="106">
        <v>2</v>
      </c>
      <c r="AE10" s="106">
        <v>2</v>
      </c>
      <c r="AF10" s="180">
        <f t="shared" si="2"/>
        <v>1</v>
      </c>
      <c r="AG10" s="180" t="str">
        <f t="shared" si="3"/>
        <v>Cumple la meta establecida</v>
      </c>
      <c r="AH10" s="106">
        <v>1</v>
      </c>
      <c r="AI10" s="106">
        <v>1</v>
      </c>
      <c r="AJ10" s="180">
        <f t="shared" si="4"/>
        <v>1</v>
      </c>
      <c r="AK10" s="180" t="str">
        <f t="shared" si="5"/>
        <v>Cumple la meta establecida</v>
      </c>
      <c r="AL10" s="106">
        <v>1</v>
      </c>
      <c r="AM10" s="106">
        <v>1</v>
      </c>
      <c r="AN10" s="180">
        <f t="shared" si="6"/>
        <v>1</v>
      </c>
      <c r="AO10" s="180" t="str">
        <f t="shared" si="7"/>
        <v>Cumple la meta establecida</v>
      </c>
      <c r="AP10" s="106">
        <v>1</v>
      </c>
      <c r="AQ10" s="106">
        <v>1</v>
      </c>
      <c r="AR10" s="180">
        <f t="shared" si="8"/>
        <v>1</v>
      </c>
      <c r="AS10" s="180" t="str">
        <f t="shared" si="9"/>
        <v>Cumple la meta establecida</v>
      </c>
      <c r="AT10" s="106">
        <v>1</v>
      </c>
      <c r="AU10" s="106">
        <v>1</v>
      </c>
      <c r="AV10" s="180">
        <f t="shared" si="10"/>
        <v>1</v>
      </c>
      <c r="AW10" s="180" t="str">
        <f t="shared" si="11"/>
        <v>Cumple la meta establecida</v>
      </c>
      <c r="AX10" s="106">
        <v>1</v>
      </c>
      <c r="AY10" s="106">
        <v>1</v>
      </c>
      <c r="AZ10" s="180">
        <f t="shared" si="12"/>
        <v>1</v>
      </c>
      <c r="BA10" s="180" t="str">
        <f t="shared" si="13"/>
        <v>Cumple la meta establecida</v>
      </c>
      <c r="BB10" s="106">
        <v>1</v>
      </c>
      <c r="BC10" s="106">
        <v>1</v>
      </c>
      <c r="BD10" s="180">
        <f t="shared" si="14"/>
        <v>1</v>
      </c>
      <c r="BE10" s="180" t="str">
        <f t="shared" si="15"/>
        <v>Cumple la meta establecida</v>
      </c>
      <c r="BF10" s="106">
        <v>1</v>
      </c>
      <c r="BG10" s="106">
        <v>1</v>
      </c>
      <c r="BH10" s="180">
        <f t="shared" si="16"/>
        <v>1</v>
      </c>
      <c r="BI10" s="180" t="str">
        <f t="shared" si="17"/>
        <v>Cumple la meta establecida</v>
      </c>
      <c r="BJ10" s="106">
        <v>1</v>
      </c>
      <c r="BK10" s="106">
        <v>1</v>
      </c>
      <c r="BL10" s="180">
        <f t="shared" si="18"/>
        <v>1</v>
      </c>
      <c r="BM10" s="180" t="str">
        <f t="shared" si="19"/>
        <v>Cumple la meta establecida</v>
      </c>
      <c r="BN10" s="106">
        <v>1</v>
      </c>
      <c r="BO10" s="106">
        <v>1</v>
      </c>
      <c r="BP10" s="180">
        <f t="shared" si="20"/>
        <v>1</v>
      </c>
      <c r="BQ10" s="180" t="str">
        <f t="shared" si="21"/>
        <v>Cumple la meta establecida</v>
      </c>
      <c r="BR10" s="106">
        <v>1</v>
      </c>
      <c r="BS10" s="106">
        <v>1</v>
      </c>
      <c r="BT10" s="180">
        <f t="shared" si="22"/>
        <v>1</v>
      </c>
      <c r="BU10" s="182" t="str">
        <f t="shared" si="23"/>
        <v>Cumple la meta establecida</v>
      </c>
    </row>
    <row r="11" spans="1:73" s="109" customFormat="1" ht="97.5" customHeight="1" x14ac:dyDescent="0.3">
      <c r="D11" s="560"/>
      <c r="E11" s="532"/>
      <c r="F11" s="268" t="s">
        <v>774</v>
      </c>
      <c r="G11" s="145" t="s">
        <v>732</v>
      </c>
      <c r="H11" s="268" t="s">
        <v>766</v>
      </c>
      <c r="I11" s="269" t="s">
        <v>921</v>
      </c>
      <c r="J11" s="123" t="s">
        <v>859</v>
      </c>
      <c r="K11" s="124" t="s">
        <v>915</v>
      </c>
      <c r="L11" s="125" t="s">
        <v>917</v>
      </c>
      <c r="M11" s="125" t="s">
        <v>916</v>
      </c>
      <c r="N11" s="110" t="s">
        <v>47</v>
      </c>
      <c r="O11" s="110"/>
      <c r="P11" s="276" t="s">
        <v>48</v>
      </c>
      <c r="Q11" s="110" t="s">
        <v>36</v>
      </c>
      <c r="R11" s="110" t="s">
        <v>37</v>
      </c>
      <c r="S11" s="110"/>
      <c r="T11" s="113">
        <v>1</v>
      </c>
      <c r="U11" s="113"/>
      <c r="V11" s="270"/>
      <c r="W11" s="274"/>
      <c r="X11" s="272"/>
      <c r="Y11" s="273"/>
      <c r="Z11" s="105" t="s">
        <v>584</v>
      </c>
      <c r="AA11" s="106" t="s">
        <v>584</v>
      </c>
      <c r="AB11" s="180" t="str">
        <f t="shared" si="0"/>
        <v>No aplica</v>
      </c>
      <c r="AC11" s="180" t="str">
        <f t="shared" si="1"/>
        <v>No aplica</v>
      </c>
      <c r="AD11" s="106" t="s">
        <v>584</v>
      </c>
      <c r="AE11" s="106" t="s">
        <v>584</v>
      </c>
      <c r="AF11" s="180" t="str">
        <f t="shared" si="2"/>
        <v>No aplica</v>
      </c>
      <c r="AG11" s="180" t="str">
        <f t="shared" si="3"/>
        <v>No aplica</v>
      </c>
      <c r="AH11" s="106">
        <v>1</v>
      </c>
      <c r="AI11" s="106">
        <v>1</v>
      </c>
      <c r="AJ11" s="180">
        <f t="shared" si="4"/>
        <v>1</v>
      </c>
      <c r="AK11" s="180" t="str">
        <f t="shared" si="5"/>
        <v>Cumple la meta establecida</v>
      </c>
      <c r="AL11" s="106">
        <v>1</v>
      </c>
      <c r="AM11" s="106">
        <v>1</v>
      </c>
      <c r="AN11" s="180">
        <f t="shared" si="6"/>
        <v>1</v>
      </c>
      <c r="AO11" s="180" t="str">
        <f t="shared" si="7"/>
        <v>Cumple la meta establecida</v>
      </c>
      <c r="AP11" s="106">
        <v>1</v>
      </c>
      <c r="AQ11" s="106">
        <v>1</v>
      </c>
      <c r="AR11" s="180">
        <f t="shared" si="8"/>
        <v>1</v>
      </c>
      <c r="AS11" s="180" t="str">
        <f t="shared" si="9"/>
        <v>Cumple la meta establecida</v>
      </c>
      <c r="AT11" s="106">
        <v>1</v>
      </c>
      <c r="AU11" s="106">
        <v>1</v>
      </c>
      <c r="AV11" s="180">
        <f t="shared" si="10"/>
        <v>1</v>
      </c>
      <c r="AW11" s="180" t="str">
        <f t="shared" si="11"/>
        <v>Cumple la meta establecida</v>
      </c>
      <c r="AX11" s="106">
        <v>1</v>
      </c>
      <c r="AY11" s="106">
        <v>1</v>
      </c>
      <c r="AZ11" s="180">
        <f t="shared" si="12"/>
        <v>1</v>
      </c>
      <c r="BA11" s="180" t="str">
        <f t="shared" si="13"/>
        <v>Cumple la meta establecida</v>
      </c>
      <c r="BB11" s="106">
        <v>1</v>
      </c>
      <c r="BC11" s="106">
        <v>1</v>
      </c>
      <c r="BD11" s="180">
        <f t="shared" si="14"/>
        <v>1</v>
      </c>
      <c r="BE11" s="180" t="str">
        <f t="shared" si="15"/>
        <v>Cumple la meta establecida</v>
      </c>
      <c r="BF11" s="106">
        <v>1</v>
      </c>
      <c r="BG11" s="106">
        <v>1</v>
      </c>
      <c r="BH11" s="180">
        <f t="shared" si="16"/>
        <v>1</v>
      </c>
      <c r="BI11" s="180" t="str">
        <f t="shared" si="17"/>
        <v>Cumple la meta establecida</v>
      </c>
      <c r="BJ11" s="106">
        <v>1</v>
      </c>
      <c r="BK11" s="106">
        <v>1</v>
      </c>
      <c r="BL11" s="180">
        <f t="shared" si="18"/>
        <v>1</v>
      </c>
      <c r="BM11" s="180" t="str">
        <f t="shared" si="19"/>
        <v>Cumple la meta establecida</v>
      </c>
      <c r="BN11" s="106">
        <v>1</v>
      </c>
      <c r="BO11" s="106">
        <v>1</v>
      </c>
      <c r="BP11" s="180">
        <f t="shared" si="20"/>
        <v>1</v>
      </c>
      <c r="BQ11" s="180" t="str">
        <f t="shared" si="21"/>
        <v>Cumple la meta establecida</v>
      </c>
      <c r="BR11" s="106">
        <v>1</v>
      </c>
      <c r="BS11" s="106">
        <v>1</v>
      </c>
      <c r="BT11" s="180">
        <f t="shared" si="22"/>
        <v>1</v>
      </c>
      <c r="BU11" s="182" t="str">
        <f t="shared" si="23"/>
        <v>Cumple la meta establecida</v>
      </c>
    </row>
    <row r="12" spans="1:73" s="109" customFormat="1" ht="97.5" customHeight="1" x14ac:dyDescent="0.3">
      <c r="D12" s="560"/>
      <c r="E12" s="532"/>
      <c r="F12" s="268" t="s">
        <v>754</v>
      </c>
      <c r="G12" s="145" t="s">
        <v>732</v>
      </c>
      <c r="H12" s="268" t="s">
        <v>767</v>
      </c>
      <c r="I12" s="269" t="s">
        <v>921</v>
      </c>
      <c r="J12" s="123" t="s">
        <v>859</v>
      </c>
      <c r="K12" s="124" t="s">
        <v>915</v>
      </c>
      <c r="L12" s="125" t="s">
        <v>917</v>
      </c>
      <c r="M12" s="125" t="s">
        <v>916</v>
      </c>
      <c r="N12" s="110" t="s">
        <v>49</v>
      </c>
      <c r="O12" s="110"/>
      <c r="P12" s="110" t="s">
        <v>50</v>
      </c>
      <c r="Q12" s="110" t="s">
        <v>29</v>
      </c>
      <c r="R12" s="110" t="s">
        <v>37</v>
      </c>
      <c r="S12" s="110"/>
      <c r="T12" s="113">
        <v>1</v>
      </c>
      <c r="U12" s="113"/>
      <c r="V12" s="270"/>
      <c r="W12" s="274"/>
      <c r="X12" s="272"/>
      <c r="Y12" s="273"/>
      <c r="Z12" s="105" t="s">
        <v>584</v>
      </c>
      <c r="AA12" s="106" t="s">
        <v>584</v>
      </c>
      <c r="AB12" s="180" t="str">
        <f t="shared" si="0"/>
        <v>No aplica</v>
      </c>
      <c r="AC12" s="180" t="str">
        <f t="shared" si="1"/>
        <v>No aplica</v>
      </c>
      <c r="AD12" s="106">
        <v>7</v>
      </c>
      <c r="AE12" s="106">
        <v>7</v>
      </c>
      <c r="AF12" s="180">
        <f t="shared" si="2"/>
        <v>1</v>
      </c>
      <c r="AG12" s="180" t="str">
        <f t="shared" si="3"/>
        <v>Cumple la meta establecida</v>
      </c>
      <c r="AH12" s="106">
        <v>1</v>
      </c>
      <c r="AI12" s="106">
        <v>1</v>
      </c>
      <c r="AJ12" s="180">
        <f t="shared" si="4"/>
        <v>1</v>
      </c>
      <c r="AK12" s="180" t="str">
        <f t="shared" si="5"/>
        <v>Cumple la meta establecida</v>
      </c>
      <c r="AL12" s="106">
        <v>1</v>
      </c>
      <c r="AM12" s="106">
        <v>1</v>
      </c>
      <c r="AN12" s="180">
        <f t="shared" si="6"/>
        <v>1</v>
      </c>
      <c r="AO12" s="180" t="str">
        <f t="shared" si="7"/>
        <v>Cumple la meta establecida</v>
      </c>
      <c r="AP12" s="106">
        <v>1</v>
      </c>
      <c r="AQ12" s="106">
        <v>1</v>
      </c>
      <c r="AR12" s="180">
        <f t="shared" si="8"/>
        <v>1</v>
      </c>
      <c r="AS12" s="180" t="str">
        <f t="shared" si="9"/>
        <v>Cumple la meta establecida</v>
      </c>
      <c r="AT12" s="106">
        <v>1</v>
      </c>
      <c r="AU12" s="106">
        <v>1</v>
      </c>
      <c r="AV12" s="180">
        <f t="shared" si="10"/>
        <v>1</v>
      </c>
      <c r="AW12" s="180" t="str">
        <f t="shared" si="11"/>
        <v>Cumple la meta establecida</v>
      </c>
      <c r="AX12" s="106">
        <v>1</v>
      </c>
      <c r="AY12" s="106">
        <v>1</v>
      </c>
      <c r="AZ12" s="180">
        <f t="shared" si="12"/>
        <v>1</v>
      </c>
      <c r="BA12" s="180" t="str">
        <f t="shared" si="13"/>
        <v>Cumple la meta establecida</v>
      </c>
      <c r="BB12" s="106">
        <v>1</v>
      </c>
      <c r="BC12" s="106">
        <v>1</v>
      </c>
      <c r="BD12" s="180">
        <f t="shared" si="14"/>
        <v>1</v>
      </c>
      <c r="BE12" s="180" t="str">
        <f t="shared" si="15"/>
        <v>Cumple la meta establecida</v>
      </c>
      <c r="BF12" s="106">
        <v>1</v>
      </c>
      <c r="BG12" s="106">
        <v>1</v>
      </c>
      <c r="BH12" s="180">
        <f t="shared" si="16"/>
        <v>1</v>
      </c>
      <c r="BI12" s="180" t="str">
        <f t="shared" si="17"/>
        <v>Cumple la meta establecida</v>
      </c>
      <c r="BJ12" s="106">
        <v>1</v>
      </c>
      <c r="BK12" s="106">
        <v>1</v>
      </c>
      <c r="BL12" s="180">
        <f t="shared" si="18"/>
        <v>1</v>
      </c>
      <c r="BM12" s="180" t="str">
        <f t="shared" si="19"/>
        <v>Cumple la meta establecida</v>
      </c>
      <c r="BN12" s="106">
        <v>1</v>
      </c>
      <c r="BO12" s="106">
        <v>1</v>
      </c>
      <c r="BP12" s="180">
        <f t="shared" si="20"/>
        <v>1</v>
      </c>
      <c r="BQ12" s="180" t="str">
        <f t="shared" si="21"/>
        <v>Cumple la meta establecida</v>
      </c>
      <c r="BR12" s="106">
        <v>1</v>
      </c>
      <c r="BS12" s="106">
        <v>1</v>
      </c>
      <c r="BT12" s="180">
        <f t="shared" si="22"/>
        <v>1</v>
      </c>
      <c r="BU12" s="182" t="str">
        <f t="shared" si="23"/>
        <v>Cumple la meta establecida</v>
      </c>
    </row>
    <row r="13" spans="1:73" s="109" customFormat="1" ht="97.5" customHeight="1" x14ac:dyDescent="0.3">
      <c r="D13" s="560"/>
      <c r="E13" s="532"/>
      <c r="F13" s="268" t="s">
        <v>755</v>
      </c>
      <c r="G13" s="145" t="s">
        <v>732</v>
      </c>
      <c r="H13" s="268" t="s">
        <v>768</v>
      </c>
      <c r="I13" s="269"/>
      <c r="J13" s="123" t="s">
        <v>859</v>
      </c>
      <c r="K13" s="124" t="s">
        <v>915</v>
      </c>
      <c r="L13" s="125" t="s">
        <v>917</v>
      </c>
      <c r="M13" s="125" t="s">
        <v>916</v>
      </c>
      <c r="N13" s="110" t="s">
        <v>1639</v>
      </c>
      <c r="O13" s="110"/>
      <c r="P13" s="110" t="s">
        <v>50</v>
      </c>
      <c r="Q13" s="110" t="s">
        <v>29</v>
      </c>
      <c r="R13" s="110" t="s">
        <v>37</v>
      </c>
      <c r="S13" s="110"/>
      <c r="T13" s="113">
        <v>1</v>
      </c>
      <c r="U13" s="113"/>
      <c r="V13" s="270"/>
      <c r="W13" s="274"/>
      <c r="X13" s="272"/>
      <c r="Y13" s="273"/>
      <c r="Z13" s="105" t="s">
        <v>584</v>
      </c>
      <c r="AA13" s="106" t="s">
        <v>584</v>
      </c>
      <c r="AB13" s="180" t="str">
        <f t="shared" si="0"/>
        <v>No aplica</v>
      </c>
      <c r="AC13" s="180" t="str">
        <f t="shared" si="1"/>
        <v>No aplica</v>
      </c>
      <c r="AD13" s="106" t="s">
        <v>584</v>
      </c>
      <c r="AE13" s="106" t="s">
        <v>584</v>
      </c>
      <c r="AF13" s="180" t="str">
        <f t="shared" si="2"/>
        <v>No aplica</v>
      </c>
      <c r="AG13" s="180" t="str">
        <f t="shared" si="3"/>
        <v>No aplica</v>
      </c>
      <c r="AH13" s="106">
        <v>1</v>
      </c>
      <c r="AI13" s="106">
        <v>1</v>
      </c>
      <c r="AJ13" s="180">
        <f t="shared" si="4"/>
        <v>1</v>
      </c>
      <c r="AK13" s="180" t="str">
        <f t="shared" si="5"/>
        <v>Cumple la meta establecida</v>
      </c>
      <c r="AL13" s="106">
        <v>1</v>
      </c>
      <c r="AM13" s="106">
        <v>1</v>
      </c>
      <c r="AN13" s="180">
        <f t="shared" si="6"/>
        <v>1</v>
      </c>
      <c r="AO13" s="180" t="str">
        <f t="shared" si="7"/>
        <v>Cumple la meta establecida</v>
      </c>
      <c r="AP13" s="106">
        <v>1</v>
      </c>
      <c r="AQ13" s="106">
        <v>1</v>
      </c>
      <c r="AR13" s="180">
        <f t="shared" si="8"/>
        <v>1</v>
      </c>
      <c r="AS13" s="180" t="str">
        <f t="shared" si="9"/>
        <v>Cumple la meta establecida</v>
      </c>
      <c r="AT13" s="106">
        <v>1</v>
      </c>
      <c r="AU13" s="106">
        <v>1</v>
      </c>
      <c r="AV13" s="180">
        <f t="shared" si="10"/>
        <v>1</v>
      </c>
      <c r="AW13" s="180" t="str">
        <f t="shared" si="11"/>
        <v>Cumple la meta establecida</v>
      </c>
      <c r="AX13" s="106">
        <v>1</v>
      </c>
      <c r="AY13" s="106">
        <v>1</v>
      </c>
      <c r="AZ13" s="180">
        <f t="shared" si="12"/>
        <v>1</v>
      </c>
      <c r="BA13" s="180" t="str">
        <f t="shared" si="13"/>
        <v>Cumple la meta establecida</v>
      </c>
      <c r="BB13" s="106">
        <v>1</v>
      </c>
      <c r="BC13" s="106">
        <v>1</v>
      </c>
      <c r="BD13" s="180">
        <f t="shared" si="14"/>
        <v>1</v>
      </c>
      <c r="BE13" s="180" t="str">
        <f t="shared" si="15"/>
        <v>Cumple la meta establecida</v>
      </c>
      <c r="BF13" s="106">
        <v>1</v>
      </c>
      <c r="BG13" s="106">
        <v>1</v>
      </c>
      <c r="BH13" s="180">
        <f t="shared" si="16"/>
        <v>1</v>
      </c>
      <c r="BI13" s="180" t="str">
        <f t="shared" si="17"/>
        <v>Cumple la meta establecida</v>
      </c>
      <c r="BJ13" s="106">
        <v>1</v>
      </c>
      <c r="BK13" s="106">
        <v>1</v>
      </c>
      <c r="BL13" s="180">
        <f t="shared" si="18"/>
        <v>1</v>
      </c>
      <c r="BM13" s="180" t="str">
        <f t="shared" si="19"/>
        <v>Cumple la meta establecida</v>
      </c>
      <c r="BN13" s="106">
        <v>1</v>
      </c>
      <c r="BO13" s="106">
        <v>1</v>
      </c>
      <c r="BP13" s="180">
        <f t="shared" si="20"/>
        <v>1</v>
      </c>
      <c r="BQ13" s="180" t="str">
        <f t="shared" si="21"/>
        <v>Cumple la meta establecida</v>
      </c>
      <c r="BR13" s="106">
        <v>1</v>
      </c>
      <c r="BS13" s="106">
        <v>1</v>
      </c>
      <c r="BT13" s="180">
        <f t="shared" si="22"/>
        <v>1</v>
      </c>
      <c r="BU13" s="182" t="str">
        <f t="shared" si="23"/>
        <v>Cumple la meta establecida</v>
      </c>
    </row>
    <row r="14" spans="1:73" s="109" customFormat="1" ht="97.5" customHeight="1" x14ac:dyDescent="0.3">
      <c r="D14" s="560"/>
      <c r="E14" s="532"/>
      <c r="F14" s="268" t="s">
        <v>756</v>
      </c>
      <c r="G14" s="145" t="s">
        <v>732</v>
      </c>
      <c r="H14" s="268" t="s">
        <v>769</v>
      </c>
      <c r="I14" s="269" t="s">
        <v>921</v>
      </c>
      <c r="J14" s="123" t="s">
        <v>859</v>
      </c>
      <c r="K14" s="124" t="s">
        <v>915</v>
      </c>
      <c r="L14" s="125" t="s">
        <v>917</v>
      </c>
      <c r="M14" s="125" t="s">
        <v>916</v>
      </c>
      <c r="N14" s="110" t="s">
        <v>51</v>
      </c>
      <c r="O14" s="110"/>
      <c r="P14" s="110" t="s">
        <v>50</v>
      </c>
      <c r="Q14" s="110" t="s">
        <v>29</v>
      </c>
      <c r="R14" s="110" t="s">
        <v>37</v>
      </c>
      <c r="S14" s="110"/>
      <c r="T14" s="113">
        <v>1</v>
      </c>
      <c r="U14" s="113"/>
      <c r="V14" s="270"/>
      <c r="W14" s="274"/>
      <c r="X14" s="272"/>
      <c r="Y14" s="273"/>
      <c r="Z14" s="105" t="s">
        <v>584</v>
      </c>
      <c r="AA14" s="106" t="s">
        <v>584</v>
      </c>
      <c r="AB14" s="180" t="str">
        <f t="shared" si="0"/>
        <v>No aplica</v>
      </c>
      <c r="AC14" s="180" t="str">
        <f t="shared" si="1"/>
        <v>No aplica</v>
      </c>
      <c r="AD14" s="106" t="s">
        <v>584</v>
      </c>
      <c r="AE14" s="106" t="s">
        <v>584</v>
      </c>
      <c r="AF14" s="180" t="str">
        <f t="shared" si="2"/>
        <v>No aplica</v>
      </c>
      <c r="AG14" s="180" t="str">
        <f t="shared" si="3"/>
        <v>No aplica</v>
      </c>
      <c r="AH14" s="106">
        <v>1</v>
      </c>
      <c r="AI14" s="106">
        <v>1</v>
      </c>
      <c r="AJ14" s="180">
        <f t="shared" si="4"/>
        <v>1</v>
      </c>
      <c r="AK14" s="180" t="str">
        <f t="shared" si="5"/>
        <v>Cumple la meta establecida</v>
      </c>
      <c r="AL14" s="106">
        <v>1</v>
      </c>
      <c r="AM14" s="106">
        <v>1</v>
      </c>
      <c r="AN14" s="180">
        <f t="shared" si="6"/>
        <v>1</v>
      </c>
      <c r="AO14" s="180" t="str">
        <f t="shared" si="7"/>
        <v>Cumple la meta establecida</v>
      </c>
      <c r="AP14" s="106">
        <v>1</v>
      </c>
      <c r="AQ14" s="106">
        <v>1</v>
      </c>
      <c r="AR14" s="180">
        <f t="shared" si="8"/>
        <v>1</v>
      </c>
      <c r="AS14" s="180" t="str">
        <f t="shared" si="9"/>
        <v>Cumple la meta establecida</v>
      </c>
      <c r="AT14" s="106">
        <v>1</v>
      </c>
      <c r="AU14" s="106">
        <v>1</v>
      </c>
      <c r="AV14" s="180">
        <f t="shared" si="10"/>
        <v>1</v>
      </c>
      <c r="AW14" s="180" t="str">
        <f t="shared" si="11"/>
        <v>Cumple la meta establecida</v>
      </c>
      <c r="AX14" s="106">
        <v>1</v>
      </c>
      <c r="AY14" s="106">
        <v>1</v>
      </c>
      <c r="AZ14" s="180">
        <f t="shared" si="12"/>
        <v>1</v>
      </c>
      <c r="BA14" s="180" t="str">
        <f t="shared" si="13"/>
        <v>Cumple la meta establecida</v>
      </c>
      <c r="BB14" s="106">
        <v>1</v>
      </c>
      <c r="BC14" s="106">
        <v>1</v>
      </c>
      <c r="BD14" s="180">
        <f t="shared" si="14"/>
        <v>1</v>
      </c>
      <c r="BE14" s="180" t="str">
        <f t="shared" si="15"/>
        <v>Cumple la meta establecida</v>
      </c>
      <c r="BF14" s="106">
        <v>1</v>
      </c>
      <c r="BG14" s="106">
        <v>1</v>
      </c>
      <c r="BH14" s="180">
        <f t="shared" si="16"/>
        <v>1</v>
      </c>
      <c r="BI14" s="180" t="str">
        <f t="shared" si="17"/>
        <v>Cumple la meta establecida</v>
      </c>
      <c r="BJ14" s="106">
        <v>1</v>
      </c>
      <c r="BK14" s="106">
        <v>1</v>
      </c>
      <c r="BL14" s="180">
        <f t="shared" si="18"/>
        <v>1</v>
      </c>
      <c r="BM14" s="180" t="str">
        <f t="shared" si="19"/>
        <v>Cumple la meta establecida</v>
      </c>
      <c r="BN14" s="106">
        <v>1</v>
      </c>
      <c r="BO14" s="106">
        <v>1</v>
      </c>
      <c r="BP14" s="180">
        <f t="shared" si="20"/>
        <v>1</v>
      </c>
      <c r="BQ14" s="180" t="str">
        <f t="shared" si="21"/>
        <v>Cumple la meta establecida</v>
      </c>
      <c r="BR14" s="106">
        <v>1</v>
      </c>
      <c r="BS14" s="106">
        <v>1</v>
      </c>
      <c r="BT14" s="180">
        <f t="shared" si="22"/>
        <v>1</v>
      </c>
      <c r="BU14" s="182" t="str">
        <f t="shared" si="23"/>
        <v>Cumple la meta establecida</v>
      </c>
    </row>
    <row r="15" spans="1:73" s="109" customFormat="1" ht="97.5" customHeight="1" x14ac:dyDescent="0.3">
      <c r="D15" s="560"/>
      <c r="E15" s="532"/>
      <c r="F15" s="268" t="s">
        <v>757</v>
      </c>
      <c r="G15" s="145" t="s">
        <v>748</v>
      </c>
      <c r="H15" s="563" t="s">
        <v>770</v>
      </c>
      <c r="I15" s="269" t="s">
        <v>921</v>
      </c>
      <c r="J15" s="123" t="s">
        <v>859</v>
      </c>
      <c r="K15" s="124" t="s">
        <v>915</v>
      </c>
      <c r="L15" s="125" t="s">
        <v>917</v>
      </c>
      <c r="M15" s="125" t="s">
        <v>916</v>
      </c>
      <c r="N15" s="110" t="s">
        <v>685</v>
      </c>
      <c r="O15" s="110"/>
      <c r="P15" s="110" t="s">
        <v>684</v>
      </c>
      <c r="Q15" s="110" t="s">
        <v>29</v>
      </c>
      <c r="R15" s="110" t="s">
        <v>683</v>
      </c>
      <c r="S15" s="110"/>
      <c r="T15" s="113">
        <v>0.8</v>
      </c>
      <c r="U15" s="113"/>
      <c r="V15" s="270"/>
      <c r="W15" s="274"/>
      <c r="X15" s="272"/>
      <c r="Y15" s="273"/>
      <c r="Z15" s="105"/>
      <c r="AA15" s="106"/>
      <c r="AB15" s="180"/>
      <c r="AC15" s="180"/>
      <c r="AD15" s="106"/>
      <c r="AE15" s="106"/>
      <c r="AF15" s="180"/>
      <c r="AG15" s="180"/>
      <c r="AH15" s="106"/>
      <c r="AI15" s="106"/>
      <c r="AJ15" s="180"/>
      <c r="AK15" s="180"/>
      <c r="AL15" s="106"/>
      <c r="AM15" s="106"/>
      <c r="AN15" s="180"/>
      <c r="AO15" s="180"/>
      <c r="AP15" s="106"/>
      <c r="AQ15" s="106"/>
      <c r="AR15" s="180"/>
      <c r="AS15" s="180"/>
      <c r="AT15" s="106"/>
      <c r="AU15" s="106"/>
      <c r="AV15" s="180"/>
      <c r="AW15" s="180"/>
      <c r="AX15" s="106"/>
      <c r="AY15" s="106"/>
      <c r="AZ15" s="180"/>
      <c r="BA15" s="180"/>
      <c r="BB15" s="106"/>
      <c r="BC15" s="106"/>
      <c r="BD15" s="180"/>
      <c r="BE15" s="180"/>
      <c r="BF15" s="106"/>
      <c r="BG15" s="106"/>
      <c r="BH15" s="180"/>
      <c r="BI15" s="180"/>
      <c r="BJ15" s="106"/>
      <c r="BK15" s="106"/>
      <c r="BL15" s="180"/>
      <c r="BM15" s="180"/>
      <c r="BN15" s="106"/>
      <c r="BO15" s="106"/>
      <c r="BP15" s="180"/>
      <c r="BQ15" s="180"/>
      <c r="BR15" s="106"/>
      <c r="BS15" s="106"/>
      <c r="BT15" s="180"/>
      <c r="BU15" s="182"/>
    </row>
    <row r="16" spans="1:73" s="109" customFormat="1" ht="97.5" customHeight="1" x14ac:dyDescent="0.3">
      <c r="D16" s="560"/>
      <c r="E16" s="532"/>
      <c r="F16" s="268" t="s">
        <v>757</v>
      </c>
      <c r="G16" s="145" t="s">
        <v>748</v>
      </c>
      <c r="H16" s="564"/>
      <c r="I16" s="269" t="s">
        <v>921</v>
      </c>
      <c r="J16" s="123" t="s">
        <v>859</v>
      </c>
      <c r="K16" s="124" t="s">
        <v>915</v>
      </c>
      <c r="L16" s="125" t="s">
        <v>917</v>
      </c>
      <c r="M16" s="125" t="s">
        <v>916</v>
      </c>
      <c r="N16" s="110" t="s">
        <v>52</v>
      </c>
      <c r="O16" s="110"/>
      <c r="P16" s="110" t="s">
        <v>50</v>
      </c>
      <c r="Q16" s="110" t="s">
        <v>29</v>
      </c>
      <c r="R16" s="110" t="s">
        <v>37</v>
      </c>
      <c r="S16" s="110"/>
      <c r="T16" s="113">
        <v>1</v>
      </c>
      <c r="U16" s="113"/>
      <c r="V16" s="270"/>
      <c r="W16" s="274"/>
      <c r="X16" s="272"/>
      <c r="Y16" s="273"/>
      <c r="Z16" s="105" t="s">
        <v>584</v>
      </c>
      <c r="AA16" s="106" t="s">
        <v>584</v>
      </c>
      <c r="AB16" s="180" t="str">
        <f t="shared" si="0"/>
        <v>No aplica</v>
      </c>
      <c r="AC16" s="180" t="str">
        <f t="shared" si="1"/>
        <v>No aplica</v>
      </c>
      <c r="AD16" s="106">
        <v>64</v>
      </c>
      <c r="AE16" s="106">
        <v>64</v>
      </c>
      <c r="AF16" s="180">
        <f t="shared" si="2"/>
        <v>1</v>
      </c>
      <c r="AG16" s="180" t="str">
        <f t="shared" si="3"/>
        <v>Cumple la meta establecida</v>
      </c>
      <c r="AH16" s="106">
        <v>1</v>
      </c>
      <c r="AI16" s="106">
        <v>1</v>
      </c>
      <c r="AJ16" s="180">
        <f t="shared" si="4"/>
        <v>1</v>
      </c>
      <c r="AK16" s="180" t="str">
        <f t="shared" si="5"/>
        <v>Cumple la meta establecida</v>
      </c>
      <c r="AL16" s="106">
        <v>1</v>
      </c>
      <c r="AM16" s="106">
        <v>1</v>
      </c>
      <c r="AN16" s="180">
        <f t="shared" si="6"/>
        <v>1</v>
      </c>
      <c r="AO16" s="180" t="str">
        <f t="shared" si="7"/>
        <v>Cumple la meta establecida</v>
      </c>
      <c r="AP16" s="106">
        <v>1</v>
      </c>
      <c r="AQ16" s="106">
        <v>1</v>
      </c>
      <c r="AR16" s="180">
        <f t="shared" si="8"/>
        <v>1</v>
      </c>
      <c r="AS16" s="180" t="str">
        <f t="shared" si="9"/>
        <v>Cumple la meta establecida</v>
      </c>
      <c r="AT16" s="106">
        <v>1</v>
      </c>
      <c r="AU16" s="106">
        <v>1</v>
      </c>
      <c r="AV16" s="180">
        <f t="shared" si="10"/>
        <v>1</v>
      </c>
      <c r="AW16" s="180" t="str">
        <f t="shared" si="11"/>
        <v>Cumple la meta establecida</v>
      </c>
      <c r="AX16" s="106">
        <v>1</v>
      </c>
      <c r="AY16" s="106">
        <v>1</v>
      </c>
      <c r="AZ16" s="180">
        <f t="shared" si="12"/>
        <v>1</v>
      </c>
      <c r="BA16" s="180" t="str">
        <f t="shared" si="13"/>
        <v>Cumple la meta establecida</v>
      </c>
      <c r="BB16" s="106">
        <v>1</v>
      </c>
      <c r="BC16" s="106">
        <v>1</v>
      </c>
      <c r="BD16" s="180">
        <f t="shared" si="14"/>
        <v>1</v>
      </c>
      <c r="BE16" s="180" t="str">
        <f t="shared" si="15"/>
        <v>Cumple la meta establecida</v>
      </c>
      <c r="BF16" s="106">
        <v>1</v>
      </c>
      <c r="BG16" s="106">
        <v>1</v>
      </c>
      <c r="BH16" s="180">
        <f t="shared" si="16"/>
        <v>1</v>
      </c>
      <c r="BI16" s="180" t="str">
        <f t="shared" si="17"/>
        <v>Cumple la meta establecida</v>
      </c>
      <c r="BJ16" s="106">
        <v>1</v>
      </c>
      <c r="BK16" s="106">
        <v>1</v>
      </c>
      <c r="BL16" s="180">
        <f t="shared" si="18"/>
        <v>1</v>
      </c>
      <c r="BM16" s="180" t="str">
        <f t="shared" si="19"/>
        <v>Cumple la meta establecida</v>
      </c>
      <c r="BN16" s="106">
        <v>1</v>
      </c>
      <c r="BO16" s="106">
        <v>1</v>
      </c>
      <c r="BP16" s="180">
        <f t="shared" si="20"/>
        <v>1</v>
      </c>
      <c r="BQ16" s="180" t="str">
        <f t="shared" si="21"/>
        <v>Cumple la meta establecida</v>
      </c>
      <c r="BR16" s="106">
        <v>1</v>
      </c>
      <c r="BS16" s="106">
        <v>1</v>
      </c>
      <c r="BT16" s="180">
        <f t="shared" si="22"/>
        <v>1</v>
      </c>
      <c r="BU16" s="182" t="str">
        <f t="shared" si="23"/>
        <v>Cumple la meta establecida</v>
      </c>
    </row>
    <row r="17" spans="4:73" s="109" customFormat="1" ht="97.5" customHeight="1" x14ac:dyDescent="0.3">
      <c r="D17" s="560"/>
      <c r="E17" s="532"/>
      <c r="F17" s="268" t="s">
        <v>758</v>
      </c>
      <c r="G17" s="145" t="s">
        <v>732</v>
      </c>
      <c r="H17" s="268" t="s">
        <v>771</v>
      </c>
      <c r="I17" s="269" t="s">
        <v>921</v>
      </c>
      <c r="J17" s="123" t="s">
        <v>859</v>
      </c>
      <c r="K17" s="124" t="s">
        <v>915</v>
      </c>
      <c r="L17" s="125" t="s">
        <v>917</v>
      </c>
      <c r="M17" s="125" t="s">
        <v>916</v>
      </c>
      <c r="N17" s="110" t="s">
        <v>53</v>
      </c>
      <c r="O17" s="110"/>
      <c r="P17" s="110" t="s">
        <v>50</v>
      </c>
      <c r="Q17" s="110" t="s">
        <v>29</v>
      </c>
      <c r="R17" s="110" t="s">
        <v>37</v>
      </c>
      <c r="S17" s="110"/>
      <c r="T17" s="113">
        <v>1</v>
      </c>
      <c r="U17" s="113"/>
      <c r="V17" s="270"/>
      <c r="W17" s="274"/>
      <c r="X17" s="272"/>
      <c r="Y17" s="273"/>
      <c r="Z17" s="105">
        <v>38</v>
      </c>
      <c r="AA17" s="106">
        <v>38</v>
      </c>
      <c r="AB17" s="180">
        <f t="shared" si="0"/>
        <v>1</v>
      </c>
      <c r="AC17" s="180" t="str">
        <f t="shared" si="1"/>
        <v>Cumple la meta establecida</v>
      </c>
      <c r="AD17" s="106">
        <v>80</v>
      </c>
      <c r="AE17" s="106">
        <v>80</v>
      </c>
      <c r="AF17" s="180">
        <f t="shared" si="2"/>
        <v>1</v>
      </c>
      <c r="AG17" s="180" t="str">
        <f t="shared" si="3"/>
        <v>Cumple la meta establecida</v>
      </c>
      <c r="AH17" s="106">
        <v>1</v>
      </c>
      <c r="AI17" s="106">
        <v>1</v>
      </c>
      <c r="AJ17" s="180">
        <f t="shared" si="4"/>
        <v>1</v>
      </c>
      <c r="AK17" s="180" t="str">
        <f t="shared" si="5"/>
        <v>Cumple la meta establecida</v>
      </c>
      <c r="AL17" s="106">
        <v>1</v>
      </c>
      <c r="AM17" s="106">
        <v>1</v>
      </c>
      <c r="AN17" s="180">
        <f t="shared" si="6"/>
        <v>1</v>
      </c>
      <c r="AO17" s="180" t="str">
        <f t="shared" si="7"/>
        <v>Cumple la meta establecida</v>
      </c>
      <c r="AP17" s="106">
        <v>1</v>
      </c>
      <c r="AQ17" s="106">
        <v>1</v>
      </c>
      <c r="AR17" s="180">
        <f t="shared" si="8"/>
        <v>1</v>
      </c>
      <c r="AS17" s="180" t="str">
        <f t="shared" si="9"/>
        <v>Cumple la meta establecida</v>
      </c>
      <c r="AT17" s="106">
        <v>1</v>
      </c>
      <c r="AU17" s="106">
        <v>1</v>
      </c>
      <c r="AV17" s="180">
        <f t="shared" si="10"/>
        <v>1</v>
      </c>
      <c r="AW17" s="180" t="str">
        <f t="shared" si="11"/>
        <v>Cumple la meta establecida</v>
      </c>
      <c r="AX17" s="106">
        <v>1</v>
      </c>
      <c r="AY17" s="106">
        <v>1</v>
      </c>
      <c r="AZ17" s="180">
        <f t="shared" si="12"/>
        <v>1</v>
      </c>
      <c r="BA17" s="180" t="str">
        <f t="shared" si="13"/>
        <v>Cumple la meta establecida</v>
      </c>
      <c r="BB17" s="106">
        <v>1</v>
      </c>
      <c r="BC17" s="106">
        <v>1</v>
      </c>
      <c r="BD17" s="180">
        <f t="shared" si="14"/>
        <v>1</v>
      </c>
      <c r="BE17" s="180" t="str">
        <f t="shared" si="15"/>
        <v>Cumple la meta establecida</v>
      </c>
      <c r="BF17" s="106">
        <v>1</v>
      </c>
      <c r="BG17" s="106">
        <v>1</v>
      </c>
      <c r="BH17" s="180">
        <f t="shared" si="16"/>
        <v>1</v>
      </c>
      <c r="BI17" s="180" t="str">
        <f t="shared" si="17"/>
        <v>Cumple la meta establecida</v>
      </c>
      <c r="BJ17" s="106">
        <v>1</v>
      </c>
      <c r="BK17" s="106">
        <v>1</v>
      </c>
      <c r="BL17" s="180">
        <f t="shared" si="18"/>
        <v>1</v>
      </c>
      <c r="BM17" s="180" t="str">
        <f t="shared" si="19"/>
        <v>Cumple la meta establecida</v>
      </c>
      <c r="BN17" s="106">
        <v>1</v>
      </c>
      <c r="BO17" s="106">
        <v>1</v>
      </c>
      <c r="BP17" s="180">
        <f t="shared" si="20"/>
        <v>1</v>
      </c>
      <c r="BQ17" s="180" t="str">
        <f t="shared" si="21"/>
        <v>Cumple la meta establecida</v>
      </c>
      <c r="BR17" s="106">
        <v>1</v>
      </c>
      <c r="BS17" s="106">
        <v>1</v>
      </c>
      <c r="BT17" s="180">
        <f t="shared" si="22"/>
        <v>1</v>
      </c>
      <c r="BU17" s="182" t="str">
        <f t="shared" si="23"/>
        <v>Cumple la meta establecida</v>
      </c>
    </row>
    <row r="18" spans="4:73" s="109" customFormat="1" ht="97.5" customHeight="1" x14ac:dyDescent="0.3">
      <c r="D18" s="560"/>
      <c r="E18" s="532"/>
      <c r="F18" s="268" t="s">
        <v>759</v>
      </c>
      <c r="G18" s="145" t="s">
        <v>732</v>
      </c>
      <c r="H18" s="268" t="s">
        <v>772</v>
      </c>
      <c r="I18" s="269" t="s">
        <v>921</v>
      </c>
      <c r="J18" s="123" t="s">
        <v>859</v>
      </c>
      <c r="K18" s="124" t="s">
        <v>915</v>
      </c>
      <c r="L18" s="125" t="s">
        <v>917</v>
      </c>
      <c r="M18" s="125" t="s">
        <v>916</v>
      </c>
      <c r="N18" s="110" t="s">
        <v>54</v>
      </c>
      <c r="O18" s="110"/>
      <c r="P18" s="110" t="s">
        <v>50</v>
      </c>
      <c r="Q18" s="110" t="s">
        <v>29</v>
      </c>
      <c r="R18" s="110" t="s">
        <v>37</v>
      </c>
      <c r="S18" s="110"/>
      <c r="T18" s="113">
        <v>1</v>
      </c>
      <c r="U18" s="113"/>
      <c r="V18" s="270"/>
      <c r="W18" s="274"/>
      <c r="X18" s="272"/>
      <c r="Y18" s="273"/>
      <c r="Z18" s="105">
        <v>3939</v>
      </c>
      <c r="AA18" s="106">
        <v>3759</v>
      </c>
      <c r="AB18" s="180">
        <f t="shared" si="0"/>
        <v>0.95430312261995431</v>
      </c>
      <c r="AC18" s="180" t="str">
        <f t="shared" si="1"/>
        <v>Cumple parcialmente la meta establecida</v>
      </c>
      <c r="AD18" s="106">
        <v>2273</v>
      </c>
      <c r="AE18" s="106">
        <v>2252</v>
      </c>
      <c r="AF18" s="180">
        <f t="shared" si="2"/>
        <v>0.99076110866695999</v>
      </c>
      <c r="AG18" s="180" t="str">
        <f t="shared" si="3"/>
        <v>Cumple parcialmente la meta establecida</v>
      </c>
      <c r="AH18" s="106">
        <v>1</v>
      </c>
      <c r="AI18" s="106">
        <v>1</v>
      </c>
      <c r="AJ18" s="180">
        <f t="shared" si="4"/>
        <v>1</v>
      </c>
      <c r="AK18" s="180" t="str">
        <f t="shared" si="5"/>
        <v>Cumple la meta establecida</v>
      </c>
      <c r="AL18" s="106">
        <v>1</v>
      </c>
      <c r="AM18" s="106">
        <v>1</v>
      </c>
      <c r="AN18" s="180">
        <f t="shared" si="6"/>
        <v>1</v>
      </c>
      <c r="AO18" s="180" t="str">
        <f t="shared" si="7"/>
        <v>Cumple la meta establecida</v>
      </c>
      <c r="AP18" s="106">
        <v>1</v>
      </c>
      <c r="AQ18" s="106">
        <v>1</v>
      </c>
      <c r="AR18" s="180">
        <f t="shared" si="8"/>
        <v>1</v>
      </c>
      <c r="AS18" s="180" t="str">
        <f t="shared" si="9"/>
        <v>Cumple la meta establecida</v>
      </c>
      <c r="AT18" s="106">
        <v>1</v>
      </c>
      <c r="AU18" s="106">
        <v>1</v>
      </c>
      <c r="AV18" s="180">
        <f t="shared" si="10"/>
        <v>1</v>
      </c>
      <c r="AW18" s="180" t="str">
        <f t="shared" si="11"/>
        <v>Cumple la meta establecida</v>
      </c>
      <c r="AX18" s="106">
        <v>1</v>
      </c>
      <c r="AY18" s="106">
        <v>1</v>
      </c>
      <c r="AZ18" s="180">
        <f t="shared" si="12"/>
        <v>1</v>
      </c>
      <c r="BA18" s="180" t="str">
        <f t="shared" si="13"/>
        <v>Cumple la meta establecida</v>
      </c>
      <c r="BB18" s="106">
        <v>1</v>
      </c>
      <c r="BC18" s="106">
        <v>1</v>
      </c>
      <c r="BD18" s="180">
        <f t="shared" si="14"/>
        <v>1</v>
      </c>
      <c r="BE18" s="180" t="str">
        <f t="shared" si="15"/>
        <v>Cumple la meta establecida</v>
      </c>
      <c r="BF18" s="106">
        <v>1</v>
      </c>
      <c r="BG18" s="106">
        <v>1</v>
      </c>
      <c r="BH18" s="180">
        <f t="shared" si="16"/>
        <v>1</v>
      </c>
      <c r="BI18" s="180" t="str">
        <f t="shared" si="17"/>
        <v>Cumple la meta establecida</v>
      </c>
      <c r="BJ18" s="106">
        <v>1</v>
      </c>
      <c r="BK18" s="106">
        <v>1</v>
      </c>
      <c r="BL18" s="180">
        <f t="shared" si="18"/>
        <v>1</v>
      </c>
      <c r="BM18" s="180" t="str">
        <f t="shared" si="19"/>
        <v>Cumple la meta establecida</v>
      </c>
      <c r="BN18" s="106">
        <v>1</v>
      </c>
      <c r="BO18" s="106">
        <v>1</v>
      </c>
      <c r="BP18" s="180">
        <f t="shared" si="20"/>
        <v>1</v>
      </c>
      <c r="BQ18" s="180" t="str">
        <f t="shared" si="21"/>
        <v>Cumple la meta establecida</v>
      </c>
      <c r="BR18" s="106">
        <v>1</v>
      </c>
      <c r="BS18" s="106">
        <v>1</v>
      </c>
      <c r="BT18" s="180">
        <f t="shared" si="22"/>
        <v>1</v>
      </c>
      <c r="BU18" s="182" t="str">
        <f t="shared" si="23"/>
        <v>Cumple la meta establecida</v>
      </c>
    </row>
    <row r="19" spans="4:73" s="109" customFormat="1" ht="97.5" customHeight="1" thickBot="1" x14ac:dyDescent="0.35">
      <c r="D19" s="561"/>
      <c r="E19" s="542"/>
      <c r="F19" s="277" t="s">
        <v>760</v>
      </c>
      <c r="G19" s="149" t="s">
        <v>732</v>
      </c>
      <c r="H19" s="277" t="s">
        <v>773</v>
      </c>
      <c r="I19" s="278" t="s">
        <v>921</v>
      </c>
      <c r="J19" s="131" t="s">
        <v>859</v>
      </c>
      <c r="K19" s="132" t="s">
        <v>915</v>
      </c>
      <c r="L19" s="133" t="s">
        <v>917</v>
      </c>
      <c r="M19" s="133" t="s">
        <v>916</v>
      </c>
      <c r="N19" s="135" t="s">
        <v>55</v>
      </c>
      <c r="O19" s="135"/>
      <c r="P19" s="135" t="s">
        <v>50</v>
      </c>
      <c r="Q19" s="135" t="s">
        <v>29</v>
      </c>
      <c r="R19" s="135" t="s">
        <v>37</v>
      </c>
      <c r="S19" s="135"/>
      <c r="T19" s="279">
        <v>1</v>
      </c>
      <c r="U19" s="279"/>
      <c r="V19" s="280"/>
      <c r="W19" s="281"/>
      <c r="X19" s="282"/>
      <c r="Y19" s="283"/>
      <c r="Z19" s="284">
        <v>52</v>
      </c>
      <c r="AA19" s="285">
        <v>52</v>
      </c>
      <c r="AB19" s="233">
        <f t="shared" si="0"/>
        <v>1</v>
      </c>
      <c r="AC19" s="233" t="str">
        <f t="shared" si="1"/>
        <v>Cumple la meta establecida</v>
      </c>
      <c r="AD19" s="285">
        <v>49</v>
      </c>
      <c r="AE19" s="285">
        <v>49</v>
      </c>
      <c r="AF19" s="233">
        <f t="shared" si="2"/>
        <v>1</v>
      </c>
      <c r="AG19" s="233" t="str">
        <f t="shared" si="3"/>
        <v>Cumple la meta establecida</v>
      </c>
      <c r="AH19" s="285">
        <v>1</v>
      </c>
      <c r="AI19" s="285">
        <v>1</v>
      </c>
      <c r="AJ19" s="233">
        <f t="shared" si="4"/>
        <v>1</v>
      </c>
      <c r="AK19" s="233" t="str">
        <f t="shared" si="5"/>
        <v>Cumple la meta establecida</v>
      </c>
      <c r="AL19" s="285">
        <v>1</v>
      </c>
      <c r="AM19" s="285">
        <v>1</v>
      </c>
      <c r="AN19" s="233">
        <f t="shared" si="6"/>
        <v>1</v>
      </c>
      <c r="AO19" s="233" t="str">
        <f t="shared" si="7"/>
        <v>Cumple la meta establecida</v>
      </c>
      <c r="AP19" s="285">
        <v>1</v>
      </c>
      <c r="AQ19" s="285">
        <v>1</v>
      </c>
      <c r="AR19" s="233">
        <f t="shared" si="8"/>
        <v>1</v>
      </c>
      <c r="AS19" s="233" t="str">
        <f t="shared" si="9"/>
        <v>Cumple la meta establecida</v>
      </c>
      <c r="AT19" s="285">
        <v>1</v>
      </c>
      <c r="AU19" s="285">
        <v>1</v>
      </c>
      <c r="AV19" s="233">
        <f t="shared" si="10"/>
        <v>1</v>
      </c>
      <c r="AW19" s="233" t="str">
        <f t="shared" si="11"/>
        <v>Cumple la meta establecida</v>
      </c>
      <c r="AX19" s="285">
        <v>1</v>
      </c>
      <c r="AY19" s="285">
        <v>1</v>
      </c>
      <c r="AZ19" s="233">
        <f t="shared" si="12"/>
        <v>1</v>
      </c>
      <c r="BA19" s="233" t="str">
        <f t="shared" si="13"/>
        <v>Cumple la meta establecida</v>
      </c>
      <c r="BB19" s="285">
        <v>1</v>
      </c>
      <c r="BC19" s="285">
        <v>1</v>
      </c>
      <c r="BD19" s="233">
        <f t="shared" si="14"/>
        <v>1</v>
      </c>
      <c r="BE19" s="233" t="str">
        <f t="shared" si="15"/>
        <v>Cumple la meta establecida</v>
      </c>
      <c r="BF19" s="285">
        <v>1</v>
      </c>
      <c r="BG19" s="285">
        <v>1</v>
      </c>
      <c r="BH19" s="233">
        <f t="shared" si="16"/>
        <v>1</v>
      </c>
      <c r="BI19" s="233" t="str">
        <f t="shared" si="17"/>
        <v>Cumple la meta establecida</v>
      </c>
      <c r="BJ19" s="285">
        <v>1</v>
      </c>
      <c r="BK19" s="285">
        <v>1</v>
      </c>
      <c r="BL19" s="233">
        <f t="shared" si="18"/>
        <v>1</v>
      </c>
      <c r="BM19" s="233" t="str">
        <f t="shared" si="19"/>
        <v>Cumple la meta establecida</v>
      </c>
      <c r="BN19" s="285">
        <v>1</v>
      </c>
      <c r="BO19" s="285">
        <v>1</v>
      </c>
      <c r="BP19" s="233">
        <f t="shared" si="20"/>
        <v>1</v>
      </c>
      <c r="BQ19" s="233" t="str">
        <f t="shared" si="21"/>
        <v>Cumple la meta establecida</v>
      </c>
      <c r="BR19" s="285">
        <v>1</v>
      </c>
      <c r="BS19" s="285">
        <v>1</v>
      </c>
      <c r="BT19" s="233">
        <f t="shared" si="22"/>
        <v>1</v>
      </c>
      <c r="BU19" s="234" t="str">
        <f t="shared" si="23"/>
        <v>Cumple la meta establecida</v>
      </c>
    </row>
    <row r="20" spans="4:73" s="155" customFormat="1" ht="30" customHeight="1" x14ac:dyDescent="0.3">
      <c r="D20" s="156"/>
      <c r="E20" s="156"/>
      <c r="F20" s="156"/>
      <c r="G20" s="156"/>
      <c r="H20" s="218"/>
      <c r="I20" s="156"/>
      <c r="J20" s="156"/>
      <c r="K20" s="156"/>
      <c r="L20" s="156"/>
      <c r="M20" s="156"/>
      <c r="Z20" s="238"/>
      <c r="AA20" s="238"/>
      <c r="AD20" s="238"/>
      <c r="AE20" s="238"/>
      <c r="AH20" s="238"/>
      <c r="AI20" s="238"/>
      <c r="AL20" s="238"/>
      <c r="AM20" s="238"/>
      <c r="AP20" s="238"/>
      <c r="AQ20" s="238"/>
      <c r="AT20" s="238"/>
      <c r="AU20" s="238"/>
      <c r="AX20" s="238"/>
      <c r="AY20" s="238"/>
      <c r="BB20" s="238"/>
      <c r="BC20" s="238"/>
      <c r="BF20" s="238"/>
      <c r="BG20" s="238"/>
      <c r="BJ20" s="238"/>
      <c r="BK20" s="238"/>
      <c r="BN20" s="238"/>
      <c r="BO20" s="238"/>
      <c r="BR20" s="238"/>
      <c r="BS20" s="238"/>
    </row>
    <row r="21" spans="4:73" s="155" customFormat="1" ht="31.5" customHeight="1" x14ac:dyDescent="0.3">
      <c r="D21" s="156"/>
      <c r="E21" s="156"/>
      <c r="F21" s="156"/>
      <c r="G21" s="156"/>
      <c r="H21" s="218"/>
      <c r="I21" s="156"/>
      <c r="J21" s="156"/>
      <c r="K21" s="156"/>
      <c r="L21" s="156"/>
      <c r="M21" s="156"/>
      <c r="Z21" s="238"/>
      <c r="AA21" s="238"/>
      <c r="AD21" s="238"/>
      <c r="AE21" s="238"/>
      <c r="AG21" s="286" t="s">
        <v>583</v>
      </c>
      <c r="AH21" s="238"/>
      <c r="AI21" s="238"/>
      <c r="AL21" s="238"/>
      <c r="AM21" s="238"/>
      <c r="AP21" s="238"/>
      <c r="AQ21" s="238"/>
      <c r="AT21" s="238"/>
      <c r="AU21" s="238"/>
      <c r="AX21" s="238"/>
      <c r="AY21" s="238"/>
      <c r="BB21" s="238"/>
      <c r="BC21" s="238"/>
      <c r="BF21" s="238"/>
      <c r="BG21" s="238"/>
      <c r="BJ21" s="238"/>
      <c r="BK21" s="238"/>
      <c r="BN21" s="238"/>
      <c r="BO21" s="238"/>
      <c r="BR21" s="238"/>
      <c r="BS21" s="238"/>
    </row>
    <row r="22" spans="4:73" s="155" customFormat="1" ht="31.5" customHeight="1" x14ac:dyDescent="0.3">
      <c r="D22" s="245" t="s">
        <v>741</v>
      </c>
      <c r="E22" s="156"/>
      <c r="F22" s="156"/>
      <c r="G22" s="156"/>
      <c r="H22" s="218"/>
      <c r="I22" s="156"/>
      <c r="J22" s="156"/>
      <c r="K22" s="156"/>
      <c r="L22" s="156"/>
      <c r="M22" s="156"/>
      <c r="Z22" s="238"/>
      <c r="AA22" s="238"/>
      <c r="AD22" s="238"/>
      <c r="AE22" s="238"/>
      <c r="AH22" s="238"/>
      <c r="AI22" s="238"/>
      <c r="AK22" s="155" t="s">
        <v>586</v>
      </c>
      <c r="AL22" s="238"/>
      <c r="AM22" s="238"/>
      <c r="AO22" s="155" t="s">
        <v>586</v>
      </c>
      <c r="AP22" s="238"/>
      <c r="AQ22" s="238"/>
      <c r="AS22" s="155" t="s">
        <v>586</v>
      </c>
      <c r="AT22" s="238"/>
      <c r="AU22" s="238"/>
      <c r="AW22" s="155" t="s">
        <v>586</v>
      </c>
      <c r="AX22" s="238"/>
      <c r="AY22" s="238"/>
      <c r="BA22" s="155" t="s">
        <v>586</v>
      </c>
      <c r="BB22" s="238"/>
      <c r="BC22" s="238"/>
      <c r="BE22" s="155" t="s">
        <v>586</v>
      </c>
      <c r="BF22" s="238"/>
      <c r="BG22" s="238"/>
      <c r="BI22" s="155" t="s">
        <v>586</v>
      </c>
      <c r="BJ22" s="238"/>
      <c r="BK22" s="238"/>
      <c r="BM22" s="155" t="s">
        <v>586</v>
      </c>
      <c r="BN22" s="238"/>
      <c r="BO22" s="238"/>
      <c r="BQ22" s="155" t="s">
        <v>586</v>
      </c>
      <c r="BR22" s="238"/>
      <c r="BS22" s="238"/>
      <c r="BU22" s="155" t="s">
        <v>586</v>
      </c>
    </row>
    <row r="23" spans="4:73" s="155" customFormat="1" ht="31.5" customHeight="1" x14ac:dyDescent="0.3">
      <c r="D23" s="245" t="s">
        <v>742</v>
      </c>
      <c r="E23" s="156"/>
      <c r="F23" s="156"/>
      <c r="G23" s="156"/>
      <c r="H23" s="218"/>
      <c r="I23" s="156"/>
      <c r="J23" s="156"/>
      <c r="K23" s="156"/>
      <c r="L23" s="156"/>
      <c r="M23" s="156"/>
      <c r="Z23" s="238"/>
      <c r="AA23" s="238"/>
      <c r="AD23" s="238"/>
      <c r="AE23" s="238"/>
      <c r="AH23" s="238"/>
      <c r="AI23" s="238"/>
      <c r="AL23" s="238"/>
      <c r="AM23" s="238"/>
      <c r="AP23" s="238"/>
      <c r="AQ23" s="238"/>
      <c r="AT23" s="238"/>
      <c r="AU23" s="238"/>
      <c r="AX23" s="238"/>
      <c r="AY23" s="238"/>
      <c r="BB23" s="238"/>
      <c r="BC23" s="238"/>
      <c r="BF23" s="238"/>
      <c r="BG23" s="238"/>
      <c r="BJ23" s="238"/>
      <c r="BK23" s="238"/>
      <c r="BN23" s="238"/>
      <c r="BO23" s="238"/>
      <c r="BR23" s="238"/>
      <c r="BS23" s="238"/>
    </row>
    <row r="24" spans="4:73" ht="31.5" customHeight="1" x14ac:dyDescent="0.35"/>
    <row r="25" spans="4:73" ht="31.5" customHeight="1" x14ac:dyDescent="0.35"/>
    <row r="26" spans="4:73" ht="31.5" customHeight="1" x14ac:dyDescent="0.35"/>
  </sheetData>
  <mergeCells count="18">
    <mergeCell ref="D6:D19"/>
    <mergeCell ref="E6:E19"/>
    <mergeCell ref="BF4:BI4"/>
    <mergeCell ref="BJ4:BM4"/>
    <mergeCell ref="BN4:BQ4"/>
    <mergeCell ref="I4:V4"/>
    <mergeCell ref="H15:H16"/>
    <mergeCell ref="G1:S1"/>
    <mergeCell ref="Z4:AC4"/>
    <mergeCell ref="AD4:AG4"/>
    <mergeCell ref="AH4:AK4"/>
    <mergeCell ref="BR4:BU4"/>
    <mergeCell ref="X4:Y4"/>
    <mergeCell ref="AL4:AO4"/>
    <mergeCell ref="AP4:AS4"/>
    <mergeCell ref="AT4:AW4"/>
    <mergeCell ref="AX4:BA4"/>
    <mergeCell ref="BB4:BE4"/>
  </mergeCells>
  <conditionalFormatting sqref="AC6:AC19">
    <cfRule type="expression" dxfId="2461" priority="34">
      <formula>AA6&gt;((0.999*Z6)/1)</formula>
    </cfRule>
    <cfRule type="expression" dxfId="2460" priority="35">
      <formula>AA6&lt;((0.849999*Z6)/1)</formula>
    </cfRule>
    <cfRule type="expression" dxfId="2459" priority="36">
      <formula>AA6&gt;((0.849999*Z6)/1)</formula>
    </cfRule>
  </conditionalFormatting>
  <conditionalFormatting sqref="AG6:AG19">
    <cfRule type="expression" dxfId="2458" priority="31">
      <formula>AE6&gt;((0.999*AD6)/1)</formula>
    </cfRule>
    <cfRule type="expression" dxfId="2457" priority="32">
      <formula>AE6&lt;((0.849999*AD6)/1)</formula>
    </cfRule>
    <cfRule type="expression" dxfId="2456" priority="33">
      <formula>AE6&gt;((0.849999*AD6)/1)</formula>
    </cfRule>
  </conditionalFormatting>
  <conditionalFormatting sqref="AK6:AK19">
    <cfRule type="expression" dxfId="2455" priority="28">
      <formula>AI6&gt;((0.999*AH6)/1)</formula>
    </cfRule>
    <cfRule type="expression" dxfId="2454" priority="29">
      <formula>AI6&lt;((0.849999*AH6)/1)</formula>
    </cfRule>
    <cfRule type="expression" dxfId="2453" priority="30">
      <formula>AI6&gt;((0.849999*AH6)/1)</formula>
    </cfRule>
  </conditionalFormatting>
  <conditionalFormatting sqref="AO6:AO19">
    <cfRule type="expression" dxfId="2452" priority="25">
      <formula>AM6&gt;((0.999*AL6)/1)</formula>
    </cfRule>
    <cfRule type="expression" dxfId="2451" priority="26">
      <formula>AM6&lt;((0.849999*AL6)/1)</formula>
    </cfRule>
    <cfRule type="expression" dxfId="2450" priority="27">
      <formula>AM6&gt;((0.849999*AL6)/1)</formula>
    </cfRule>
  </conditionalFormatting>
  <conditionalFormatting sqref="AS6:AS19">
    <cfRule type="expression" dxfId="2449" priority="22">
      <formula>AQ6&gt;((0.999*AP6)/1)</formula>
    </cfRule>
    <cfRule type="expression" dxfId="2448" priority="23">
      <formula>AQ6&lt;((0.849999*AP6)/1)</formula>
    </cfRule>
    <cfRule type="expression" dxfId="2447" priority="24">
      <formula>AQ6&gt;((0.849999*AP6)/1)</formula>
    </cfRule>
  </conditionalFormatting>
  <conditionalFormatting sqref="AW6:AW19">
    <cfRule type="expression" dxfId="2446" priority="19">
      <formula>AU6&gt;((0.999*AT6)/1)</formula>
    </cfRule>
    <cfRule type="expression" dxfId="2445" priority="20">
      <formula>AU6&lt;((0.849999*AT6)/1)</formula>
    </cfRule>
    <cfRule type="expression" dxfId="2444" priority="21">
      <formula>AU6&gt;((0.849999*AT6)/1)</formula>
    </cfRule>
  </conditionalFormatting>
  <conditionalFormatting sqref="BA6:BA19">
    <cfRule type="expression" dxfId="2443" priority="16">
      <formula>AY6&gt;((0.999*AX6)/1)</formula>
    </cfRule>
    <cfRule type="expression" dxfId="2442" priority="17">
      <formula>AY6&lt;((0.849999*AX6)/1)</formula>
    </cfRule>
    <cfRule type="expression" dxfId="2441" priority="18">
      <formula>AY6&gt;((0.849999*AX6)/1)</formula>
    </cfRule>
  </conditionalFormatting>
  <conditionalFormatting sqref="BE6:BE19">
    <cfRule type="expression" dxfId="2440" priority="13">
      <formula>BC6&gt;((0.999*BB6)/1)</formula>
    </cfRule>
    <cfRule type="expression" dxfId="2439" priority="14">
      <formula>BC6&lt;((0.849999*BB6)/1)</formula>
    </cfRule>
    <cfRule type="expression" dxfId="2438" priority="15">
      <formula>BC6&gt;((0.849999*BB6)/1)</formula>
    </cfRule>
  </conditionalFormatting>
  <conditionalFormatting sqref="BI6:BI19">
    <cfRule type="expression" dxfId="2437" priority="10">
      <formula>BG6&gt;((0.999*BF6)/1)</formula>
    </cfRule>
    <cfRule type="expression" dxfId="2436" priority="11">
      <formula>BG6&lt;((0.849999*BF6)/1)</formula>
    </cfRule>
    <cfRule type="expression" dxfId="2435" priority="12">
      <formula>BG6&gt;((0.849999*BF6)/1)</formula>
    </cfRule>
  </conditionalFormatting>
  <conditionalFormatting sqref="BM6:BM19">
    <cfRule type="expression" dxfId="2434" priority="7">
      <formula>BK6&gt;((0.999*BJ6)/1)</formula>
    </cfRule>
    <cfRule type="expression" dxfId="2433" priority="8">
      <formula>BK6&lt;((0.849999*BJ6)/1)</formula>
    </cfRule>
    <cfRule type="expression" dxfId="2432" priority="9">
      <formula>BK6&gt;((0.849999*BJ6)/1)</formula>
    </cfRule>
  </conditionalFormatting>
  <conditionalFormatting sqref="BQ6:BQ19">
    <cfRule type="expression" dxfId="2431" priority="4">
      <formula>BO6&gt;((0.999*BN6)/1)</formula>
    </cfRule>
    <cfRule type="expression" dxfId="2430" priority="5">
      <formula>BO6&lt;((0.849999*BN6)/1)</formula>
    </cfRule>
    <cfRule type="expression" dxfId="2429" priority="6">
      <formula>BO6&gt;((0.849999*BN6)/1)</formula>
    </cfRule>
  </conditionalFormatting>
  <conditionalFormatting sqref="BU6:BU19">
    <cfRule type="expression" dxfId="2428" priority="1">
      <formula>BS6&gt;((0.999*BR6)/1)</formula>
    </cfRule>
    <cfRule type="expression" dxfId="2427" priority="2">
      <formula>BS6&lt;((0.849999*BR6)/1)</formula>
    </cfRule>
    <cfRule type="expression" dxfId="2426" priority="3">
      <formula>BS6&gt;((0.849999*BR6)/1)</formula>
    </cfRule>
  </conditionalFormatting>
  <pageMargins left="0.70866141732283472" right="0.70866141732283472" top="0.74803149606299213" bottom="0.74803149606299213" header="0.31496062992125984" footer="0.31496062992125984"/>
  <pageSetup paperSize="8" scale="23" orientation="landscape"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BU76"/>
  <sheetViews>
    <sheetView topLeftCell="J1" zoomScale="60" zoomScaleNormal="60" workbookViewId="0">
      <selection activeCell="M5" sqref="M5"/>
    </sheetView>
  </sheetViews>
  <sheetFormatPr baseColWidth="10" defaultRowHeight="65.25" customHeight="1" x14ac:dyDescent="0.3"/>
  <cols>
    <col min="1" max="1" width="23.7109375" style="155" customWidth="1"/>
    <col min="2" max="2" width="18.5703125" style="155" customWidth="1"/>
    <col min="3" max="3" width="21.5703125" style="155" customWidth="1"/>
    <col min="4" max="4" width="23.42578125" style="155" bestFit="1" customWidth="1"/>
    <col min="5" max="5" width="42.140625" style="155" bestFit="1" customWidth="1"/>
    <col min="6" max="6" width="36.85546875" style="288" customWidth="1"/>
    <col min="7" max="7" width="16.140625" style="288" customWidth="1"/>
    <col min="8" max="8" width="57.7109375" style="288" customWidth="1"/>
    <col min="9" max="12" width="33" style="155" customWidth="1"/>
    <col min="13" max="13" width="15.5703125" style="155" customWidth="1"/>
    <col min="14" max="14" width="55.42578125" style="155" customWidth="1"/>
    <col min="15" max="15" width="17.5703125" style="155" customWidth="1"/>
    <col min="16" max="16" width="51.7109375" style="155" customWidth="1"/>
    <col min="17" max="17" width="19.42578125" style="289" customWidth="1"/>
    <col min="18" max="18" width="35.140625" style="289" customWidth="1"/>
    <col min="19" max="19" width="27.5703125" style="289" customWidth="1"/>
    <col min="20" max="20" width="21.5703125" style="289" customWidth="1"/>
    <col min="21" max="21" width="32" style="289" customWidth="1"/>
    <col min="22" max="23" width="25.140625" style="289" customWidth="1"/>
    <col min="24" max="24" width="17" style="155" customWidth="1"/>
    <col min="25" max="25" width="16.28515625" style="155" customWidth="1"/>
    <col min="26" max="73" width="20.85546875" style="155" customWidth="1"/>
    <col min="74" max="16384" width="11.42578125" style="155"/>
  </cols>
  <sheetData>
    <row r="1" spans="1:73" ht="65.25" customHeight="1" x14ac:dyDescent="0.3">
      <c r="D1" s="210"/>
      <c r="E1" s="210"/>
      <c r="F1" s="287"/>
      <c r="G1" s="526" t="s">
        <v>496</v>
      </c>
      <c r="H1" s="526"/>
      <c r="I1" s="526"/>
      <c r="J1" s="526"/>
      <c r="K1" s="526"/>
      <c r="L1" s="526"/>
      <c r="M1" s="526"/>
      <c r="N1" s="526"/>
      <c r="O1" s="526"/>
      <c r="P1" s="526"/>
      <c r="Q1" s="526"/>
      <c r="R1" s="526"/>
      <c r="S1" s="526"/>
      <c r="T1" s="211"/>
      <c r="U1" s="211"/>
      <c r="V1" s="211"/>
      <c r="W1" s="211"/>
      <c r="X1" s="210"/>
      <c r="Y1" s="210"/>
      <c r="Z1" s="210"/>
      <c r="AA1" s="210"/>
      <c r="AB1" s="210"/>
      <c r="AC1" s="210"/>
      <c r="AD1" s="210"/>
      <c r="AE1" s="210"/>
      <c r="AF1" s="210"/>
      <c r="AG1" s="210"/>
      <c r="AH1" s="210"/>
      <c r="AI1" s="210"/>
      <c r="AJ1" s="210"/>
      <c r="AK1" s="210"/>
      <c r="AL1" s="210"/>
      <c r="AM1" s="210"/>
      <c r="AN1" s="210"/>
      <c r="AO1" s="210"/>
      <c r="AP1" s="210"/>
      <c r="AQ1" s="210"/>
      <c r="AR1" s="210"/>
      <c r="AS1" s="210"/>
      <c r="AT1" s="210"/>
      <c r="AU1" s="210"/>
      <c r="AV1" s="210"/>
      <c r="AW1" s="210"/>
      <c r="AX1" s="210"/>
      <c r="AY1" s="210"/>
      <c r="AZ1" s="210"/>
      <c r="BA1" s="210"/>
      <c r="BB1" s="210"/>
      <c r="BC1" s="210"/>
      <c r="BD1" s="210"/>
      <c r="BE1" s="210"/>
      <c r="BF1" s="210"/>
      <c r="BG1" s="210"/>
      <c r="BH1" s="210"/>
      <c r="BI1" s="210"/>
      <c r="BJ1" s="210"/>
      <c r="BK1" s="210"/>
      <c r="BL1" s="210"/>
      <c r="BM1" s="210"/>
      <c r="BN1" s="210"/>
      <c r="BO1" s="210"/>
      <c r="BP1" s="210"/>
      <c r="BQ1" s="210"/>
      <c r="BR1" s="210"/>
      <c r="BS1" s="210"/>
      <c r="BT1" s="210"/>
      <c r="BU1" s="210"/>
    </row>
    <row r="2" spans="1:73" ht="35.25" customHeight="1" x14ac:dyDescent="0.3">
      <c r="D2" s="210"/>
      <c r="E2" s="210"/>
      <c r="F2" s="287"/>
      <c r="G2" s="173"/>
      <c r="H2" s="173"/>
      <c r="I2" s="173"/>
      <c r="J2" s="173"/>
      <c r="K2" s="173"/>
      <c r="L2" s="173"/>
      <c r="M2" s="173"/>
      <c r="N2" s="173"/>
      <c r="O2" s="173"/>
      <c r="P2" s="173"/>
      <c r="Q2" s="173"/>
      <c r="R2" s="173"/>
      <c r="S2" s="173"/>
      <c r="T2" s="211"/>
      <c r="U2" s="211"/>
      <c r="V2" s="211"/>
      <c r="W2" s="211"/>
      <c r="X2" s="210"/>
      <c r="Y2" s="210"/>
      <c r="Z2" s="210"/>
      <c r="AA2" s="210"/>
      <c r="AB2" s="210"/>
      <c r="AC2" s="210"/>
      <c r="AD2" s="210"/>
      <c r="AE2" s="210"/>
      <c r="AF2" s="210"/>
      <c r="AG2" s="210"/>
      <c r="AH2" s="210"/>
      <c r="AI2" s="210"/>
      <c r="AJ2" s="210"/>
      <c r="AK2" s="210"/>
      <c r="AL2" s="210"/>
      <c r="AM2" s="210"/>
      <c r="AN2" s="210"/>
      <c r="AO2" s="210"/>
      <c r="AP2" s="210"/>
      <c r="AQ2" s="210"/>
      <c r="AR2" s="210"/>
      <c r="AS2" s="210"/>
      <c r="AT2" s="210"/>
      <c r="AU2" s="210"/>
      <c r="AV2" s="210"/>
      <c r="AW2" s="210"/>
      <c r="AX2" s="210"/>
      <c r="AY2" s="210"/>
      <c r="AZ2" s="210"/>
      <c r="BA2" s="210"/>
      <c r="BB2" s="210"/>
      <c r="BC2" s="210"/>
      <c r="BD2" s="210"/>
      <c r="BE2" s="210"/>
      <c r="BF2" s="210"/>
      <c r="BG2" s="210"/>
      <c r="BH2" s="210"/>
      <c r="BI2" s="210"/>
      <c r="BJ2" s="210"/>
      <c r="BK2" s="210"/>
      <c r="BL2" s="210"/>
      <c r="BM2" s="210"/>
      <c r="BN2" s="210"/>
      <c r="BO2" s="210"/>
      <c r="BP2" s="210"/>
      <c r="BQ2" s="210"/>
      <c r="BR2" s="210"/>
      <c r="BS2" s="210"/>
      <c r="BT2" s="210"/>
      <c r="BU2" s="210"/>
    </row>
    <row r="3" spans="1:73" ht="40.5" customHeight="1" thickBot="1" x14ac:dyDescent="0.35">
      <c r="Z3" s="290"/>
      <c r="AA3" s="290"/>
      <c r="AB3" s="290"/>
      <c r="AC3" s="290"/>
      <c r="AD3" s="290"/>
      <c r="AE3" s="290"/>
      <c r="AF3" s="290"/>
      <c r="AG3" s="290"/>
      <c r="AH3" s="290"/>
      <c r="AI3" s="290"/>
      <c r="AJ3" s="290"/>
      <c r="AK3" s="290"/>
      <c r="AL3" s="290"/>
      <c r="AM3" s="290"/>
      <c r="AN3" s="290"/>
      <c r="AO3" s="290"/>
      <c r="AP3" s="290"/>
      <c r="AQ3" s="290"/>
      <c r="AR3" s="290"/>
      <c r="AS3" s="290"/>
      <c r="AT3" s="290"/>
      <c r="AU3" s="290"/>
      <c r="AV3" s="290"/>
      <c r="AW3" s="290"/>
      <c r="AX3" s="290"/>
      <c r="AY3" s="290"/>
      <c r="AZ3" s="290"/>
      <c r="BA3" s="290"/>
      <c r="BB3" s="290"/>
      <c r="BC3" s="290"/>
      <c r="BD3" s="290"/>
      <c r="BE3" s="290"/>
      <c r="BF3" s="290"/>
      <c r="BG3" s="290"/>
      <c r="BH3" s="290"/>
      <c r="BI3" s="290"/>
      <c r="BJ3" s="290"/>
      <c r="BK3" s="290"/>
      <c r="BL3" s="290"/>
      <c r="BM3" s="290"/>
      <c r="BN3" s="290"/>
      <c r="BO3" s="290"/>
      <c r="BP3" s="290"/>
      <c r="BQ3" s="290"/>
      <c r="BR3" s="290"/>
      <c r="BS3" s="290"/>
      <c r="BT3" s="290"/>
      <c r="BU3" s="290"/>
    </row>
    <row r="4" spans="1:73" ht="65.25" customHeight="1" thickBot="1" x14ac:dyDescent="0.35">
      <c r="D4" s="207"/>
      <c r="E4" s="207"/>
      <c r="F4" s="207"/>
      <c r="G4" s="207"/>
      <c r="H4" s="207"/>
      <c r="I4" s="565" t="s">
        <v>490</v>
      </c>
      <c r="J4" s="536"/>
      <c r="K4" s="536"/>
      <c r="L4" s="536"/>
      <c r="M4" s="536"/>
      <c r="N4" s="536"/>
      <c r="O4" s="536"/>
      <c r="P4" s="536"/>
      <c r="Q4" s="536"/>
      <c r="R4" s="536"/>
      <c r="S4" s="536"/>
      <c r="T4" s="536"/>
      <c r="U4" s="536"/>
      <c r="V4" s="549"/>
      <c r="W4" s="208"/>
      <c r="X4" s="555" t="s">
        <v>746</v>
      </c>
      <c r="Y4" s="556"/>
      <c r="Z4" s="533" t="s">
        <v>466</v>
      </c>
      <c r="AA4" s="534"/>
      <c r="AB4" s="534"/>
      <c r="AC4" s="535"/>
      <c r="AD4" s="529" t="s">
        <v>467</v>
      </c>
      <c r="AE4" s="530"/>
      <c r="AF4" s="530"/>
      <c r="AG4" s="531"/>
      <c r="AH4" s="533" t="s">
        <v>468</v>
      </c>
      <c r="AI4" s="534"/>
      <c r="AJ4" s="534"/>
      <c r="AK4" s="535"/>
      <c r="AL4" s="529" t="s">
        <v>469</v>
      </c>
      <c r="AM4" s="530"/>
      <c r="AN4" s="530"/>
      <c r="AO4" s="531"/>
      <c r="AP4" s="533" t="s">
        <v>470</v>
      </c>
      <c r="AQ4" s="534"/>
      <c r="AR4" s="534"/>
      <c r="AS4" s="535"/>
      <c r="AT4" s="529" t="s">
        <v>471</v>
      </c>
      <c r="AU4" s="530"/>
      <c r="AV4" s="530"/>
      <c r="AW4" s="531"/>
      <c r="AX4" s="533" t="s">
        <v>472</v>
      </c>
      <c r="AY4" s="534"/>
      <c r="AZ4" s="534"/>
      <c r="BA4" s="535"/>
      <c r="BB4" s="529" t="s">
        <v>473</v>
      </c>
      <c r="BC4" s="530"/>
      <c r="BD4" s="530"/>
      <c r="BE4" s="531"/>
      <c r="BF4" s="533" t="s">
        <v>474</v>
      </c>
      <c r="BG4" s="534"/>
      <c r="BH4" s="534"/>
      <c r="BI4" s="535"/>
      <c r="BJ4" s="529" t="s">
        <v>475</v>
      </c>
      <c r="BK4" s="530"/>
      <c r="BL4" s="530"/>
      <c r="BM4" s="531"/>
      <c r="BN4" s="533" t="s">
        <v>476</v>
      </c>
      <c r="BO4" s="534"/>
      <c r="BP4" s="534"/>
      <c r="BQ4" s="535"/>
      <c r="BR4" s="529" t="s">
        <v>477</v>
      </c>
      <c r="BS4" s="530"/>
      <c r="BT4" s="530"/>
      <c r="BU4" s="531"/>
    </row>
    <row r="5" spans="1:73" ht="65.25" customHeight="1" x14ac:dyDescent="0.3">
      <c r="A5" s="153" t="s">
        <v>858</v>
      </c>
      <c r="B5" s="153" t="s">
        <v>859</v>
      </c>
      <c r="C5" s="153" t="s">
        <v>860</v>
      </c>
      <c r="D5" s="294" t="s">
        <v>491</v>
      </c>
      <c r="E5" s="296" t="s">
        <v>0</v>
      </c>
      <c r="F5" s="296" t="s">
        <v>492</v>
      </c>
      <c r="G5" s="296" t="s">
        <v>493</v>
      </c>
      <c r="H5" s="296" t="s">
        <v>2</v>
      </c>
      <c r="I5" s="296" t="s">
        <v>596</v>
      </c>
      <c r="J5" s="150" t="s">
        <v>878</v>
      </c>
      <c r="K5" s="150" t="s">
        <v>906</v>
      </c>
      <c r="L5" s="150" t="s">
        <v>904</v>
      </c>
      <c r="M5" s="421" t="s">
        <v>1646</v>
      </c>
      <c r="N5" s="296" t="s">
        <v>12</v>
      </c>
      <c r="O5" s="296" t="s">
        <v>597</v>
      </c>
      <c r="P5" s="296" t="s">
        <v>13</v>
      </c>
      <c r="Q5" s="296" t="s">
        <v>14</v>
      </c>
      <c r="R5" s="296" t="s">
        <v>15</v>
      </c>
      <c r="S5" s="150" t="s">
        <v>628</v>
      </c>
      <c r="T5" s="296" t="s">
        <v>499</v>
      </c>
      <c r="U5" s="150" t="s">
        <v>598</v>
      </c>
      <c r="V5" s="152" t="s">
        <v>747</v>
      </c>
      <c r="W5" s="246" t="s">
        <v>878</v>
      </c>
      <c r="X5" s="165" t="s">
        <v>743</v>
      </c>
      <c r="Y5" s="154" t="s">
        <v>744</v>
      </c>
      <c r="Z5" s="291" t="s">
        <v>599</v>
      </c>
      <c r="AA5" s="292" t="s">
        <v>600</v>
      </c>
      <c r="AB5" s="150" t="s">
        <v>478</v>
      </c>
      <c r="AC5" s="293" t="s">
        <v>507</v>
      </c>
      <c r="AD5" s="294" t="s">
        <v>599</v>
      </c>
      <c r="AE5" s="292" t="s">
        <v>600</v>
      </c>
      <c r="AF5" s="150" t="s">
        <v>478</v>
      </c>
      <c r="AG5" s="293" t="s">
        <v>507</v>
      </c>
      <c r="AH5" s="294" t="s">
        <v>599</v>
      </c>
      <c r="AI5" s="292" t="s">
        <v>600</v>
      </c>
      <c r="AJ5" s="150" t="s">
        <v>478</v>
      </c>
      <c r="AK5" s="293" t="s">
        <v>507</v>
      </c>
      <c r="AL5" s="294" t="s">
        <v>599</v>
      </c>
      <c r="AM5" s="292" t="s">
        <v>600</v>
      </c>
      <c r="AN5" s="150" t="s">
        <v>478</v>
      </c>
      <c r="AO5" s="293" t="s">
        <v>507</v>
      </c>
      <c r="AP5" s="294" t="s">
        <v>599</v>
      </c>
      <c r="AQ5" s="292" t="s">
        <v>600</v>
      </c>
      <c r="AR5" s="150" t="s">
        <v>478</v>
      </c>
      <c r="AS5" s="293" t="s">
        <v>507</v>
      </c>
      <c r="AT5" s="294" t="s">
        <v>599</v>
      </c>
      <c r="AU5" s="292" t="s">
        <v>600</v>
      </c>
      <c r="AV5" s="150" t="s">
        <v>478</v>
      </c>
      <c r="AW5" s="293" t="s">
        <v>507</v>
      </c>
      <c r="AX5" s="294" t="s">
        <v>599</v>
      </c>
      <c r="AY5" s="292" t="s">
        <v>600</v>
      </c>
      <c r="AZ5" s="150" t="s">
        <v>478</v>
      </c>
      <c r="BA5" s="293" t="s">
        <v>507</v>
      </c>
      <c r="BB5" s="294" t="s">
        <v>599</v>
      </c>
      <c r="BC5" s="292" t="s">
        <v>600</v>
      </c>
      <c r="BD5" s="150" t="s">
        <v>478</v>
      </c>
      <c r="BE5" s="293" t="s">
        <v>507</v>
      </c>
      <c r="BF5" s="294" t="s">
        <v>599</v>
      </c>
      <c r="BG5" s="292" t="s">
        <v>600</v>
      </c>
      <c r="BH5" s="150" t="s">
        <v>478</v>
      </c>
      <c r="BI5" s="293" t="s">
        <v>507</v>
      </c>
      <c r="BJ5" s="294" t="s">
        <v>599</v>
      </c>
      <c r="BK5" s="292" t="s">
        <v>600</v>
      </c>
      <c r="BL5" s="150" t="s">
        <v>478</v>
      </c>
      <c r="BM5" s="293" t="s">
        <v>507</v>
      </c>
      <c r="BN5" s="294" t="s">
        <v>599</v>
      </c>
      <c r="BO5" s="292" t="s">
        <v>600</v>
      </c>
      <c r="BP5" s="150" t="s">
        <v>478</v>
      </c>
      <c r="BQ5" s="293" t="s">
        <v>507</v>
      </c>
      <c r="BR5" s="294" t="s">
        <v>599</v>
      </c>
      <c r="BS5" s="292" t="s">
        <v>600</v>
      </c>
      <c r="BT5" s="150" t="s">
        <v>478</v>
      </c>
      <c r="BU5" s="293" t="s">
        <v>507</v>
      </c>
    </row>
    <row r="6" spans="1:73" ht="65.25" customHeight="1" x14ac:dyDescent="0.3">
      <c r="D6" s="553" t="s">
        <v>825</v>
      </c>
      <c r="E6" s="551" t="s">
        <v>672</v>
      </c>
      <c r="F6" s="568" t="s">
        <v>67</v>
      </c>
      <c r="G6" s="532" t="s">
        <v>1</v>
      </c>
      <c r="H6" s="527" t="s">
        <v>56</v>
      </c>
      <c r="I6" s="190" t="s">
        <v>921</v>
      </c>
      <c r="J6" s="123" t="s">
        <v>859</v>
      </c>
      <c r="K6" s="124" t="s">
        <v>915</v>
      </c>
      <c r="L6" s="125" t="s">
        <v>917</v>
      </c>
      <c r="M6" s="125" t="s">
        <v>916</v>
      </c>
      <c r="N6" s="195" t="s">
        <v>820</v>
      </c>
      <c r="O6" s="195"/>
      <c r="P6" s="195" t="s">
        <v>822</v>
      </c>
      <c r="Q6" s="297" t="s">
        <v>29</v>
      </c>
      <c r="R6" s="297" t="s">
        <v>663</v>
      </c>
      <c r="S6" s="297"/>
      <c r="T6" s="297" t="s">
        <v>340</v>
      </c>
      <c r="U6" s="297"/>
      <c r="V6" s="297"/>
      <c r="W6" s="298"/>
      <c r="X6" s="299"/>
      <c r="Y6" s="300"/>
      <c r="Z6" s="301">
        <v>1</v>
      </c>
      <c r="AA6" s="302">
        <v>1</v>
      </c>
      <c r="AB6" s="180">
        <f>IF(Z6="N/A","No aplica",IF(Z6&gt;=(0),AA6/Z6))</f>
        <v>1</v>
      </c>
      <c r="AC6" s="303" t="str">
        <f>IF(Z6="N/A","No aplica",IF(AA6&gt;=((0.9999*Z6)/1),"Cumple la meta establecida",IF(AA6&gt;=((0.84999*Z6)/1),"Cumple parcialmente la meta establecida",IF(AA6&lt;((0.84999*Z6)/1),"No cumple la meta establecida"))))</f>
        <v>Cumple la meta establecida</v>
      </c>
      <c r="AD6" s="304">
        <v>1</v>
      </c>
      <c r="AE6" s="302">
        <v>1</v>
      </c>
      <c r="AF6" s="180">
        <f>IF(AD6="N/A","No aplica",IF(AD6&gt;=(0),AE6/AD6))</f>
        <v>1</v>
      </c>
      <c r="AG6" s="303" t="str">
        <f>IF(AD6="N/A","No aplica",IF(AE6&gt;=((0.9999*AD6)/1),"Cumple la meta establecida",IF(AE6&gt;=((0.84999*AD6)/1),"Cumple parcialmente la meta establecida",IF(AE6&lt;((0.84999*AD6)/1),"No cumple la meta establecida"))))</f>
        <v>Cumple la meta establecida</v>
      </c>
      <c r="AH6" s="304">
        <v>1</v>
      </c>
      <c r="AI6" s="302">
        <v>1</v>
      </c>
      <c r="AJ6" s="180">
        <f>IF(AH6="N/A","No aplica",IF(AH6&gt;=(0),AI6/AH6))</f>
        <v>1</v>
      </c>
      <c r="AK6" s="303" t="str">
        <f>IF(AH6="N/A","No aplica",IF(AI6&gt;=((0.9999*AH6)/1),"Cumple la meta establecida",IF(AI6&gt;=((0.84999*AH6)/1),"Cumple parcialmente la meta establecida",IF(AI6&lt;((0.84999*AH6)/1),"No cumple la meta establecida"))))</f>
        <v>Cumple la meta establecida</v>
      </c>
      <c r="AL6" s="304">
        <v>1</v>
      </c>
      <c r="AM6" s="302">
        <v>1</v>
      </c>
      <c r="AN6" s="180">
        <f>IF(AL6="N/A","No aplica",IF(AL6&gt;=(0),AM6/AL6))</f>
        <v>1</v>
      </c>
      <c r="AO6" s="303" t="str">
        <f>IF(AL6="N/A","No aplica",IF(AM6&gt;=((0.9999*AL6)/1),"Cumple la meta establecida",IF(AM6&gt;=((0.84999*AL6)/1),"Cumple parcialmente la meta establecida",IF(AM6&lt;((0.84999*AL6)/1),"No cumple la meta establecida"))))</f>
        <v>Cumple la meta establecida</v>
      </c>
      <c r="AP6" s="304">
        <v>1</v>
      </c>
      <c r="AQ6" s="302">
        <v>1</v>
      </c>
      <c r="AR6" s="180">
        <f>IF(AP6="N/A","No aplica",IF(AP6&gt;=(0),AQ6/AP6))</f>
        <v>1</v>
      </c>
      <c r="AS6" s="303" t="str">
        <f>IF(AP6="N/A","No aplica",IF(AQ6&gt;=((0.9999*AP6)/1),"Cumple la meta establecida",IF(AQ6&gt;=((0.84999*AP6)/1),"Cumple parcialmente la meta establecida",IF(AQ6&lt;((0.84999*AP6)/1),"No cumple la meta establecida"))))</f>
        <v>Cumple la meta establecida</v>
      </c>
      <c r="AT6" s="304">
        <v>1</v>
      </c>
      <c r="AU6" s="302">
        <v>1</v>
      </c>
      <c r="AV6" s="180">
        <f>IF(AT6="N/A","No aplica",IF(AT6&gt;=(0),AU6/AT6))</f>
        <v>1</v>
      </c>
      <c r="AW6" s="303" t="str">
        <f>IF(AT6="N/A","No aplica",IF(AU6&gt;=((0.9999*AT6)/1),"Cumple la meta establecida",IF(AU6&gt;=((0.84999*AT6)/1),"Cumple parcialmente la meta establecida",IF(AU6&lt;((0.84999*AT6)/1),"No cumple la meta establecida"))))</f>
        <v>Cumple la meta establecida</v>
      </c>
      <c r="AX6" s="304">
        <v>1</v>
      </c>
      <c r="AY6" s="302">
        <v>1</v>
      </c>
      <c r="AZ6" s="180">
        <f>IF(AX6="N/A","No aplica",IF(AX6&gt;=(0),AY6/AX6))</f>
        <v>1</v>
      </c>
      <c r="BA6" s="303" t="str">
        <f>IF(AX6="N/A","No aplica",IF(AY6&gt;=((0.9999*AX6)/1),"Cumple la meta establecida",IF(AY6&gt;=((0.84999*AX6)/1),"Cumple parcialmente la meta establecida",IF(AY6&lt;((0.84999*AX6)/1),"No cumple la meta establecida"))))</f>
        <v>Cumple la meta establecida</v>
      </c>
      <c r="BB6" s="304">
        <v>1</v>
      </c>
      <c r="BC6" s="302">
        <v>1</v>
      </c>
      <c r="BD6" s="180">
        <f>IF(BB6="N/A","No aplica",IF(BB6&gt;=(0),BC6/BB6))</f>
        <v>1</v>
      </c>
      <c r="BE6" s="303" t="str">
        <f>IF(BB6="N/A","No aplica",IF(BC6&gt;=((0.9999*BB6)/1),"Cumple la meta establecida",IF(BC6&gt;=((0.84999*BB6)/1),"Cumple parcialmente la meta establecida",IF(BC6&lt;((0.84999*BB6)/1),"No cumple la meta establecida"))))</f>
        <v>Cumple la meta establecida</v>
      </c>
      <c r="BF6" s="304">
        <v>1</v>
      </c>
      <c r="BG6" s="302">
        <v>1</v>
      </c>
      <c r="BH6" s="180">
        <f>IF(BF6="N/A","No aplica",IF(BF6&gt;=(0),BG6/BF6))</f>
        <v>1</v>
      </c>
      <c r="BI6" s="303" t="str">
        <f>IF(BF6="N/A","No aplica",IF(BG6&gt;=((0.9999*BF6)/1),"Cumple la meta establecida",IF(BG6&gt;=((0.84999*BF6)/1),"Cumple parcialmente la meta establecida",IF(BG6&lt;((0.84999*BF6)/1),"No cumple la meta establecida"))))</f>
        <v>Cumple la meta establecida</v>
      </c>
      <c r="BJ6" s="304">
        <v>1</v>
      </c>
      <c r="BK6" s="302">
        <v>1</v>
      </c>
      <c r="BL6" s="180">
        <f>IF(BJ6="N/A","No aplica",IF(BJ6&gt;=(0),BK6/BJ6))</f>
        <v>1</v>
      </c>
      <c r="BM6" s="303" t="str">
        <f>IF(BJ6="N/A","No aplica",IF(BK6&gt;=((0.9999*BJ6)/1),"Cumple la meta establecida",IF(BK6&gt;=((0.84999*BJ6)/1),"Cumple parcialmente la meta establecida",IF(BK6&lt;((0.84999*BJ6)/1),"No cumple la meta establecida"))))</f>
        <v>Cumple la meta establecida</v>
      </c>
      <c r="BN6" s="304">
        <v>1</v>
      </c>
      <c r="BO6" s="302">
        <v>1</v>
      </c>
      <c r="BP6" s="180">
        <f>IF(BN6="N/A","No aplica",IF(BN6&gt;=(0),BO6/BN6))</f>
        <v>1</v>
      </c>
      <c r="BQ6" s="303" t="str">
        <f>IF(BN6="N/A","No aplica",IF(BO6&gt;=((0.9999*BN6)/1),"Cumple la meta establecida",IF(BO6&gt;=((0.84999*BN6)/1),"Cumple parcialmente la meta establecida",IF(BO6&lt;((0.84999*BN6)/1),"No cumple la meta establecida"))))</f>
        <v>Cumple la meta establecida</v>
      </c>
      <c r="BR6" s="304">
        <v>1</v>
      </c>
      <c r="BS6" s="302">
        <v>1</v>
      </c>
      <c r="BT6" s="180">
        <f>IF(BR6="N/A","No aplica",IF(BR6&gt;=(0),BS6/BR6))</f>
        <v>1</v>
      </c>
      <c r="BU6" s="303" t="str">
        <f>IF(BR6="N/A","No aplica",IF(BS6&gt;=((0.9999*BR6)/1),"Cumple la meta establecida",IF(BS6&gt;=((0.84999*BR6)/1),"Cumple parcialmente la meta establecida",IF(BS6&lt;((0.84999*BR6)/1),"No cumple la meta establecida"))))</f>
        <v>Cumple la meta establecida</v>
      </c>
    </row>
    <row r="7" spans="1:73" ht="65.25" customHeight="1" x14ac:dyDescent="0.3">
      <c r="D7" s="553"/>
      <c r="E7" s="551"/>
      <c r="F7" s="568" t="s">
        <v>68</v>
      </c>
      <c r="G7" s="532">
        <v>1</v>
      </c>
      <c r="H7" s="543"/>
      <c r="I7" s="190" t="s">
        <v>921</v>
      </c>
      <c r="J7" s="123" t="s">
        <v>859</v>
      </c>
      <c r="K7" s="124" t="s">
        <v>915</v>
      </c>
      <c r="L7" s="125" t="s">
        <v>917</v>
      </c>
      <c r="M7" s="125" t="s">
        <v>916</v>
      </c>
      <c r="N7" s="195" t="s">
        <v>821</v>
      </c>
      <c r="O7" s="195"/>
      <c r="P7" s="195" t="s">
        <v>339</v>
      </c>
      <c r="Q7" s="297" t="s">
        <v>29</v>
      </c>
      <c r="R7" s="297" t="s">
        <v>663</v>
      </c>
      <c r="S7" s="297"/>
      <c r="T7" s="297" t="s">
        <v>340</v>
      </c>
      <c r="U7" s="297"/>
      <c r="V7" s="297"/>
      <c r="W7" s="298"/>
      <c r="X7" s="299"/>
      <c r="Y7" s="300"/>
      <c r="Z7" s="301">
        <v>1</v>
      </c>
      <c r="AA7" s="302">
        <v>1</v>
      </c>
      <c r="AB7" s="180">
        <f>IF(Z7="N/A","No aplica",IF(Z7&gt;=(0),AA7/Z7))</f>
        <v>1</v>
      </c>
      <c r="AC7" s="303" t="str">
        <f>IF(Z7="N/A","No aplica",IF(AA7&gt;=((0.9999*Z7)/1),"Cumple la meta establecida",IF(AA7&gt;=((0.84999*Z7)/1),"Cumple parcialmente la meta establecida",IF(AA7&lt;((0.84999*Z7)/1),"No cumple la meta establecida"))))</f>
        <v>Cumple la meta establecida</v>
      </c>
      <c r="AD7" s="304">
        <v>1</v>
      </c>
      <c r="AE7" s="302">
        <v>1</v>
      </c>
      <c r="AF7" s="180">
        <f>IF(AD7="N/A","No aplica",IF(AD7&gt;=(0),AE7/AD7))</f>
        <v>1</v>
      </c>
      <c r="AG7" s="303" t="str">
        <f>IF(AD7="N/A","No aplica",IF(AE7&gt;=((0.9999*AD7)/1),"Cumple la meta establecida",IF(AE7&gt;=((0.84999*AD7)/1),"Cumple parcialmente la meta establecida",IF(AE7&lt;((0.84999*AD7)/1),"No cumple la meta establecida"))))</f>
        <v>Cumple la meta establecida</v>
      </c>
      <c r="AH7" s="304">
        <v>1</v>
      </c>
      <c r="AI7" s="302">
        <v>1</v>
      </c>
      <c r="AJ7" s="180">
        <f>IF(AH7="N/A","No aplica",IF(AH7&gt;=(0),AI7/AH7))</f>
        <v>1</v>
      </c>
      <c r="AK7" s="303" t="str">
        <f>IF(AH7="N/A","No aplica",IF(AI7&gt;=((0.9999*AH7)/1),"Cumple la meta establecida",IF(AI7&gt;=((0.84999*AH7)/1),"Cumple parcialmente la meta establecida",IF(AI7&lt;((0.84999*AH7)/1),"No cumple la meta establecida"))))</f>
        <v>Cumple la meta establecida</v>
      </c>
      <c r="AL7" s="304">
        <v>1</v>
      </c>
      <c r="AM7" s="302">
        <v>1</v>
      </c>
      <c r="AN7" s="180">
        <f>IF(AL7="N/A","No aplica",IF(AL7&gt;=(0),AM7/AL7))</f>
        <v>1</v>
      </c>
      <c r="AO7" s="303" t="str">
        <f>IF(AL7="N/A","No aplica",IF(AM7&gt;=((0.9999*AL7)/1),"Cumple la meta establecida",IF(AM7&gt;=((0.84999*AL7)/1),"Cumple parcialmente la meta establecida",IF(AM7&lt;((0.84999*AL7)/1),"No cumple la meta establecida"))))</f>
        <v>Cumple la meta establecida</v>
      </c>
      <c r="AP7" s="304">
        <v>1</v>
      </c>
      <c r="AQ7" s="302">
        <v>1</v>
      </c>
      <c r="AR7" s="180">
        <f>IF(AP7="N/A","No aplica",IF(AP7&gt;=(0),AQ7/AP7))</f>
        <v>1</v>
      </c>
      <c r="AS7" s="303" t="str">
        <f>IF(AP7="N/A","No aplica",IF(AQ7&gt;=((0.9999*AP7)/1),"Cumple la meta establecida",IF(AQ7&gt;=((0.84999*AP7)/1),"Cumple parcialmente la meta establecida",IF(AQ7&lt;((0.84999*AP7)/1),"No cumple la meta establecida"))))</f>
        <v>Cumple la meta establecida</v>
      </c>
      <c r="AT7" s="304">
        <v>1</v>
      </c>
      <c r="AU7" s="302">
        <v>1</v>
      </c>
      <c r="AV7" s="180">
        <f>IF(AT7="N/A","No aplica",IF(AT7&gt;=(0),AU7/AT7))</f>
        <v>1</v>
      </c>
      <c r="AW7" s="303" t="str">
        <f>IF(AT7="N/A","No aplica",IF(AU7&gt;=((0.9999*AT7)/1),"Cumple la meta establecida",IF(AU7&gt;=((0.84999*AT7)/1),"Cumple parcialmente la meta establecida",IF(AU7&lt;((0.84999*AT7)/1),"No cumple la meta establecida"))))</f>
        <v>Cumple la meta establecida</v>
      </c>
      <c r="AX7" s="304">
        <v>1</v>
      </c>
      <c r="AY7" s="302">
        <v>1</v>
      </c>
      <c r="AZ7" s="180">
        <f>IF(AX7="N/A","No aplica",IF(AX7&gt;=(0),AY7/AX7))</f>
        <v>1</v>
      </c>
      <c r="BA7" s="303" t="str">
        <f>IF(AX7="N/A","No aplica",IF(AY7&gt;=((0.9999*AX7)/1),"Cumple la meta establecida",IF(AY7&gt;=((0.84999*AX7)/1),"Cumple parcialmente la meta establecida",IF(AY7&lt;((0.84999*AX7)/1),"No cumple la meta establecida"))))</f>
        <v>Cumple la meta establecida</v>
      </c>
      <c r="BB7" s="304">
        <v>1</v>
      </c>
      <c r="BC7" s="302">
        <v>1</v>
      </c>
      <c r="BD7" s="180">
        <f>IF(BB7="N/A","No aplica",IF(BB7&gt;=(0),BC7/BB7))</f>
        <v>1</v>
      </c>
      <c r="BE7" s="303" t="str">
        <f>IF(BB7="N/A","No aplica",IF(BC7&gt;=((0.9999*BB7)/1),"Cumple la meta establecida",IF(BC7&gt;=((0.84999*BB7)/1),"Cumple parcialmente la meta establecida",IF(BC7&lt;((0.84999*BB7)/1),"No cumple la meta establecida"))))</f>
        <v>Cumple la meta establecida</v>
      </c>
      <c r="BF7" s="304">
        <v>1</v>
      </c>
      <c r="BG7" s="302">
        <v>1</v>
      </c>
      <c r="BH7" s="180">
        <f>IF(BF7="N/A","No aplica",IF(BF7&gt;=(0),BG7/BF7))</f>
        <v>1</v>
      </c>
      <c r="BI7" s="303" t="str">
        <f>IF(BF7="N/A","No aplica",IF(BG7&gt;=((0.9999*BF7)/1),"Cumple la meta establecida",IF(BG7&gt;=((0.84999*BF7)/1),"Cumple parcialmente la meta establecida",IF(BG7&lt;((0.84999*BF7)/1),"No cumple la meta establecida"))))</f>
        <v>Cumple la meta establecida</v>
      </c>
      <c r="BJ7" s="304">
        <v>1</v>
      </c>
      <c r="BK7" s="302">
        <v>1</v>
      </c>
      <c r="BL7" s="180">
        <f>IF(BJ7="N/A","No aplica",IF(BJ7&gt;=(0),BK7/BJ7))</f>
        <v>1</v>
      </c>
      <c r="BM7" s="303" t="str">
        <f>IF(BJ7="N/A","No aplica",IF(BK7&gt;=((0.9999*BJ7)/1),"Cumple la meta establecida",IF(BK7&gt;=((0.84999*BJ7)/1),"Cumple parcialmente la meta establecida",IF(BK7&lt;((0.84999*BJ7)/1),"No cumple la meta establecida"))))</f>
        <v>Cumple la meta establecida</v>
      </c>
      <c r="BN7" s="304">
        <v>1</v>
      </c>
      <c r="BO7" s="302">
        <v>1</v>
      </c>
      <c r="BP7" s="180">
        <f>IF(BN7="N/A","No aplica",IF(BN7&gt;=(0),BO7/BN7))</f>
        <v>1</v>
      </c>
      <c r="BQ7" s="303" t="str">
        <f>IF(BN7="N/A","No aplica",IF(BO7&gt;=((0.9999*BN7)/1),"Cumple la meta establecida",IF(BO7&gt;=((0.84999*BN7)/1),"Cumple parcialmente la meta establecida",IF(BO7&lt;((0.84999*BN7)/1),"No cumple la meta establecida"))))</f>
        <v>Cumple la meta establecida</v>
      </c>
      <c r="BR7" s="304">
        <v>1</v>
      </c>
      <c r="BS7" s="302">
        <v>1</v>
      </c>
      <c r="BT7" s="180">
        <f>IF(BR7="N/A","No aplica",IF(BR7&gt;=(0),BS7/BR7))</f>
        <v>1</v>
      </c>
      <c r="BU7" s="303" t="str">
        <f>IF(BR7="N/A","No aplica",IF(BS7&gt;=((0.9999*BR7)/1),"Cumple la meta establecida",IF(BS7&gt;=((0.84999*BR7)/1),"Cumple parcialmente la meta establecida",IF(BS7&lt;((0.84999*BR7)/1),"No cumple la meta establecida"))))</f>
        <v>Cumple la meta establecida</v>
      </c>
    </row>
    <row r="8" spans="1:73" ht="65.25" customHeight="1" x14ac:dyDescent="0.3">
      <c r="D8" s="553"/>
      <c r="E8" s="551"/>
      <c r="F8" s="532" t="s">
        <v>68</v>
      </c>
      <c r="G8" s="527" t="s">
        <v>1</v>
      </c>
      <c r="H8" s="527" t="s">
        <v>673</v>
      </c>
      <c r="I8" s="305"/>
      <c r="J8" s="305"/>
      <c r="K8" s="305"/>
      <c r="L8" s="305"/>
      <c r="M8" s="305"/>
      <c r="N8" s="305"/>
      <c r="O8" s="305"/>
      <c r="P8" s="305"/>
      <c r="Q8" s="306"/>
      <c r="R8" s="306"/>
      <c r="S8" s="306"/>
      <c r="T8" s="306"/>
      <c r="U8" s="306"/>
      <c r="V8" s="306"/>
      <c r="W8" s="306"/>
      <c r="X8" s="305"/>
      <c r="Y8" s="307"/>
      <c r="Z8" s="308"/>
      <c r="AA8" s="305"/>
      <c r="AB8" s="305"/>
      <c r="AC8" s="305"/>
      <c r="AD8" s="305"/>
      <c r="AE8" s="305"/>
      <c r="AF8" s="305"/>
      <c r="AG8" s="305"/>
      <c r="AH8" s="305"/>
      <c r="AI8" s="305"/>
      <c r="AJ8" s="305"/>
      <c r="AK8" s="305"/>
      <c r="AL8" s="305"/>
      <c r="AM8" s="305"/>
      <c r="AN8" s="305"/>
      <c r="AO8" s="305"/>
      <c r="AP8" s="305"/>
      <c r="AQ8" s="305"/>
      <c r="AR8" s="305"/>
      <c r="AS8" s="305"/>
      <c r="AT8" s="305"/>
      <c r="AU8" s="305"/>
      <c r="AV8" s="305"/>
      <c r="AW8" s="305"/>
      <c r="AX8" s="305"/>
      <c r="AY8" s="305"/>
      <c r="AZ8" s="305"/>
      <c r="BA8" s="305"/>
      <c r="BB8" s="305"/>
      <c r="BC8" s="305"/>
      <c r="BD8" s="305"/>
      <c r="BE8" s="305"/>
      <c r="BF8" s="305"/>
      <c r="BG8" s="305"/>
      <c r="BH8" s="305"/>
      <c r="BI8" s="305"/>
      <c r="BJ8" s="305"/>
      <c r="BK8" s="305"/>
      <c r="BL8" s="305"/>
      <c r="BM8" s="305"/>
      <c r="BN8" s="305"/>
      <c r="BO8" s="305"/>
      <c r="BP8" s="305"/>
      <c r="BQ8" s="305"/>
      <c r="BR8" s="305"/>
      <c r="BS8" s="305"/>
      <c r="BT8" s="305"/>
      <c r="BU8" s="307"/>
    </row>
    <row r="9" spans="1:73" ht="65.25" customHeight="1" x14ac:dyDescent="0.3">
      <c r="D9" s="553"/>
      <c r="E9" s="551"/>
      <c r="F9" s="532"/>
      <c r="G9" s="543">
        <v>2</v>
      </c>
      <c r="H9" s="543"/>
      <c r="I9" s="305"/>
      <c r="J9" s="305"/>
      <c r="K9" s="305"/>
      <c r="L9" s="305"/>
      <c r="M9" s="305"/>
      <c r="N9" s="305"/>
      <c r="O9" s="305"/>
      <c r="P9" s="305"/>
      <c r="Q9" s="306"/>
      <c r="R9" s="306"/>
      <c r="S9" s="306"/>
      <c r="T9" s="306"/>
      <c r="U9" s="306"/>
      <c r="V9" s="306"/>
      <c r="W9" s="306"/>
      <c r="X9" s="305"/>
      <c r="Y9" s="307"/>
      <c r="Z9" s="308"/>
      <c r="AA9" s="305"/>
      <c r="AB9" s="305"/>
      <c r="AC9" s="305"/>
      <c r="AD9" s="305"/>
      <c r="AE9" s="305"/>
      <c r="AF9" s="305"/>
      <c r="AG9" s="305"/>
      <c r="AH9" s="305"/>
      <c r="AI9" s="305"/>
      <c r="AJ9" s="305"/>
      <c r="AK9" s="305"/>
      <c r="AL9" s="305"/>
      <c r="AM9" s="305"/>
      <c r="AN9" s="305"/>
      <c r="AO9" s="305"/>
      <c r="AP9" s="305"/>
      <c r="AQ9" s="305"/>
      <c r="AR9" s="305"/>
      <c r="AS9" s="305"/>
      <c r="AT9" s="305"/>
      <c r="AU9" s="305"/>
      <c r="AV9" s="305"/>
      <c r="AW9" s="305"/>
      <c r="AX9" s="305"/>
      <c r="AY9" s="305"/>
      <c r="AZ9" s="305"/>
      <c r="BA9" s="305"/>
      <c r="BB9" s="305"/>
      <c r="BC9" s="305"/>
      <c r="BD9" s="305"/>
      <c r="BE9" s="305"/>
      <c r="BF9" s="305"/>
      <c r="BG9" s="305"/>
      <c r="BH9" s="305"/>
      <c r="BI9" s="305"/>
      <c r="BJ9" s="305"/>
      <c r="BK9" s="305"/>
      <c r="BL9" s="305"/>
      <c r="BM9" s="305"/>
      <c r="BN9" s="305"/>
      <c r="BO9" s="305"/>
      <c r="BP9" s="305"/>
      <c r="BQ9" s="305"/>
      <c r="BR9" s="305"/>
      <c r="BS9" s="305"/>
      <c r="BT9" s="305"/>
      <c r="BU9" s="307"/>
    </row>
    <row r="10" spans="1:73" ht="65.25" customHeight="1" x14ac:dyDescent="0.3">
      <c r="D10" s="553"/>
      <c r="E10" s="551"/>
      <c r="F10" s="532" t="s">
        <v>69</v>
      </c>
      <c r="G10" s="532" t="s">
        <v>1</v>
      </c>
      <c r="H10" s="532" t="s">
        <v>809</v>
      </c>
      <c r="I10" s="305"/>
      <c r="J10" s="305"/>
      <c r="K10" s="305"/>
      <c r="L10" s="305"/>
      <c r="M10" s="305"/>
      <c r="N10" s="305"/>
      <c r="O10" s="305"/>
      <c r="P10" s="305"/>
      <c r="Q10" s="306"/>
      <c r="R10" s="306"/>
      <c r="S10" s="306"/>
      <c r="T10" s="306"/>
      <c r="U10" s="306"/>
      <c r="V10" s="306"/>
      <c r="W10" s="306"/>
      <c r="X10" s="305"/>
      <c r="Y10" s="307"/>
      <c r="Z10" s="308"/>
      <c r="AA10" s="305"/>
      <c r="AB10" s="305"/>
      <c r="AC10" s="305"/>
      <c r="AD10" s="305"/>
      <c r="AE10" s="305"/>
      <c r="AF10" s="305"/>
      <c r="AG10" s="305"/>
      <c r="AH10" s="305"/>
      <c r="AI10" s="305"/>
      <c r="AJ10" s="305"/>
      <c r="AK10" s="305"/>
      <c r="AL10" s="305"/>
      <c r="AM10" s="305"/>
      <c r="AN10" s="305"/>
      <c r="AO10" s="305"/>
      <c r="AP10" s="305"/>
      <c r="AQ10" s="305"/>
      <c r="AR10" s="305"/>
      <c r="AS10" s="305"/>
      <c r="AT10" s="305"/>
      <c r="AU10" s="305"/>
      <c r="AV10" s="305"/>
      <c r="AW10" s="305"/>
      <c r="AX10" s="305"/>
      <c r="AY10" s="305"/>
      <c r="AZ10" s="305"/>
      <c r="BA10" s="305"/>
      <c r="BB10" s="305"/>
      <c r="BC10" s="305"/>
      <c r="BD10" s="305"/>
      <c r="BE10" s="305"/>
      <c r="BF10" s="305"/>
      <c r="BG10" s="305"/>
      <c r="BH10" s="305"/>
      <c r="BI10" s="305"/>
      <c r="BJ10" s="305"/>
      <c r="BK10" s="305"/>
      <c r="BL10" s="305"/>
      <c r="BM10" s="305"/>
      <c r="BN10" s="305"/>
      <c r="BO10" s="305"/>
      <c r="BP10" s="305"/>
      <c r="BQ10" s="305"/>
      <c r="BR10" s="305"/>
      <c r="BS10" s="305"/>
      <c r="BT10" s="305"/>
      <c r="BU10" s="307"/>
    </row>
    <row r="11" spans="1:73" ht="65.25" customHeight="1" x14ac:dyDescent="0.3">
      <c r="D11" s="553"/>
      <c r="E11" s="551"/>
      <c r="F11" s="532" t="s">
        <v>70</v>
      </c>
      <c r="G11" s="532">
        <v>1</v>
      </c>
      <c r="H11" s="532" t="s">
        <v>57</v>
      </c>
      <c r="I11" s="305"/>
      <c r="J11" s="305"/>
      <c r="K11" s="305"/>
      <c r="L11" s="305"/>
      <c r="M11" s="305"/>
      <c r="N11" s="305"/>
      <c r="O11" s="305"/>
      <c r="P11" s="305"/>
      <c r="Q11" s="306"/>
      <c r="R11" s="306"/>
      <c r="S11" s="306"/>
      <c r="T11" s="306"/>
      <c r="U11" s="306"/>
      <c r="V11" s="306"/>
      <c r="W11" s="306"/>
      <c r="X11" s="305"/>
      <c r="Y11" s="307"/>
      <c r="Z11" s="308"/>
      <c r="AA11" s="305"/>
      <c r="AB11" s="305"/>
      <c r="AC11" s="305"/>
      <c r="AD11" s="305"/>
      <c r="AE11" s="305"/>
      <c r="AF11" s="305"/>
      <c r="AG11" s="305"/>
      <c r="AH11" s="305"/>
      <c r="AI11" s="305"/>
      <c r="AJ11" s="305"/>
      <c r="AK11" s="305"/>
      <c r="AL11" s="305"/>
      <c r="AM11" s="305"/>
      <c r="AN11" s="305"/>
      <c r="AO11" s="305"/>
      <c r="AP11" s="305"/>
      <c r="AQ11" s="305"/>
      <c r="AR11" s="305"/>
      <c r="AS11" s="305"/>
      <c r="AT11" s="305"/>
      <c r="AU11" s="305"/>
      <c r="AV11" s="305"/>
      <c r="AW11" s="305"/>
      <c r="AX11" s="305"/>
      <c r="AY11" s="305"/>
      <c r="AZ11" s="305"/>
      <c r="BA11" s="305"/>
      <c r="BB11" s="305"/>
      <c r="BC11" s="305"/>
      <c r="BD11" s="305"/>
      <c r="BE11" s="305"/>
      <c r="BF11" s="305"/>
      <c r="BG11" s="305"/>
      <c r="BH11" s="305"/>
      <c r="BI11" s="305"/>
      <c r="BJ11" s="305"/>
      <c r="BK11" s="305"/>
      <c r="BL11" s="305"/>
      <c r="BM11" s="305"/>
      <c r="BN11" s="305"/>
      <c r="BO11" s="305"/>
      <c r="BP11" s="305"/>
      <c r="BQ11" s="305"/>
      <c r="BR11" s="305"/>
      <c r="BS11" s="305"/>
      <c r="BT11" s="305"/>
      <c r="BU11" s="307"/>
    </row>
    <row r="12" spans="1:73" ht="65.25" customHeight="1" x14ac:dyDescent="0.3">
      <c r="D12" s="553"/>
      <c r="E12" s="551"/>
      <c r="F12" s="532" t="s">
        <v>71</v>
      </c>
      <c r="G12" s="532" t="s">
        <v>1</v>
      </c>
      <c r="H12" s="532" t="s">
        <v>58</v>
      </c>
      <c r="I12" s="305"/>
      <c r="J12" s="305"/>
      <c r="K12" s="305"/>
      <c r="L12" s="305"/>
      <c r="M12" s="305"/>
      <c r="N12" s="305"/>
      <c r="O12" s="305"/>
      <c r="P12" s="305"/>
      <c r="Q12" s="306"/>
      <c r="R12" s="306"/>
      <c r="S12" s="306"/>
      <c r="T12" s="306"/>
      <c r="U12" s="306"/>
      <c r="V12" s="306"/>
      <c r="W12" s="306"/>
      <c r="X12" s="305"/>
      <c r="Y12" s="307"/>
      <c r="Z12" s="308"/>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7"/>
    </row>
    <row r="13" spans="1:73" ht="65.25" customHeight="1" x14ac:dyDescent="0.3">
      <c r="D13" s="553"/>
      <c r="E13" s="551"/>
      <c r="F13" s="532" t="s">
        <v>72</v>
      </c>
      <c r="G13" s="532">
        <v>1</v>
      </c>
      <c r="H13" s="532" t="s">
        <v>59</v>
      </c>
      <c r="I13" s="305"/>
      <c r="J13" s="305"/>
      <c r="K13" s="305"/>
      <c r="L13" s="305"/>
      <c r="M13" s="305"/>
      <c r="N13" s="305"/>
      <c r="O13" s="305"/>
      <c r="P13" s="305"/>
      <c r="Q13" s="306"/>
      <c r="R13" s="306"/>
      <c r="S13" s="306"/>
      <c r="T13" s="306"/>
      <c r="U13" s="306"/>
      <c r="V13" s="306"/>
      <c r="W13" s="306"/>
      <c r="X13" s="305"/>
      <c r="Y13" s="307"/>
      <c r="Z13" s="308"/>
      <c r="AA13" s="305"/>
      <c r="AB13" s="305"/>
      <c r="AC13" s="305"/>
      <c r="AD13" s="305"/>
      <c r="AE13" s="305"/>
      <c r="AF13" s="305"/>
      <c r="AG13" s="305"/>
      <c r="AH13" s="305"/>
      <c r="AI13" s="305"/>
      <c r="AJ13" s="305"/>
      <c r="AK13" s="305"/>
      <c r="AL13" s="305"/>
      <c r="AM13" s="305"/>
      <c r="AN13" s="305"/>
      <c r="AO13" s="305"/>
      <c r="AP13" s="305"/>
      <c r="AQ13" s="305"/>
      <c r="AR13" s="305"/>
      <c r="AS13" s="305"/>
      <c r="AT13" s="305"/>
      <c r="AU13" s="305"/>
      <c r="AV13" s="305"/>
      <c r="AW13" s="305"/>
      <c r="AX13" s="305"/>
      <c r="AY13" s="305"/>
      <c r="AZ13" s="305"/>
      <c r="BA13" s="305"/>
      <c r="BB13" s="305"/>
      <c r="BC13" s="305"/>
      <c r="BD13" s="305"/>
      <c r="BE13" s="305"/>
      <c r="BF13" s="305"/>
      <c r="BG13" s="305"/>
      <c r="BH13" s="305"/>
      <c r="BI13" s="305"/>
      <c r="BJ13" s="305"/>
      <c r="BK13" s="305"/>
      <c r="BL13" s="305"/>
      <c r="BM13" s="305"/>
      <c r="BN13" s="305"/>
      <c r="BO13" s="305"/>
      <c r="BP13" s="305"/>
      <c r="BQ13" s="305"/>
      <c r="BR13" s="305"/>
      <c r="BS13" s="305"/>
      <c r="BT13" s="305"/>
      <c r="BU13" s="307"/>
    </row>
    <row r="14" spans="1:73" ht="65.25" customHeight="1" x14ac:dyDescent="0.3">
      <c r="D14" s="553"/>
      <c r="E14" s="551"/>
      <c r="F14" s="145" t="s">
        <v>72</v>
      </c>
      <c r="G14" s="145" t="s">
        <v>1</v>
      </c>
      <c r="H14" s="145" t="s">
        <v>59</v>
      </c>
      <c r="I14" s="305"/>
      <c r="J14" s="305"/>
      <c r="K14" s="305"/>
      <c r="L14" s="305"/>
      <c r="M14" s="305"/>
      <c r="N14" s="305"/>
      <c r="O14" s="305"/>
      <c r="P14" s="305"/>
      <c r="Q14" s="306"/>
      <c r="R14" s="306"/>
      <c r="S14" s="306"/>
      <c r="T14" s="306"/>
      <c r="U14" s="306"/>
      <c r="V14" s="306"/>
      <c r="W14" s="306"/>
      <c r="X14" s="305"/>
      <c r="Y14" s="307"/>
      <c r="Z14" s="308"/>
      <c r="AA14" s="305"/>
      <c r="AB14" s="305"/>
      <c r="AC14" s="305"/>
      <c r="AD14" s="305"/>
      <c r="AE14" s="305"/>
      <c r="AF14" s="305"/>
      <c r="AG14" s="305"/>
      <c r="AH14" s="305"/>
      <c r="AI14" s="305"/>
      <c r="AJ14" s="305"/>
      <c r="AK14" s="305"/>
      <c r="AL14" s="305"/>
      <c r="AM14" s="305"/>
      <c r="AN14" s="305"/>
      <c r="AO14" s="305"/>
      <c r="AP14" s="305"/>
      <c r="AQ14" s="305"/>
      <c r="AR14" s="305"/>
      <c r="AS14" s="305"/>
      <c r="AT14" s="305"/>
      <c r="AU14" s="305"/>
      <c r="AV14" s="305"/>
      <c r="AW14" s="305"/>
      <c r="AX14" s="305"/>
      <c r="AY14" s="305"/>
      <c r="AZ14" s="305"/>
      <c r="BA14" s="305"/>
      <c r="BB14" s="305"/>
      <c r="BC14" s="305"/>
      <c r="BD14" s="305"/>
      <c r="BE14" s="305"/>
      <c r="BF14" s="305"/>
      <c r="BG14" s="305"/>
      <c r="BH14" s="305"/>
      <c r="BI14" s="305"/>
      <c r="BJ14" s="305"/>
      <c r="BK14" s="305"/>
      <c r="BL14" s="305"/>
      <c r="BM14" s="305"/>
      <c r="BN14" s="305"/>
      <c r="BO14" s="305"/>
      <c r="BP14" s="305"/>
      <c r="BQ14" s="305"/>
      <c r="BR14" s="305"/>
      <c r="BS14" s="305"/>
      <c r="BT14" s="305"/>
      <c r="BU14" s="307"/>
    </row>
    <row r="15" spans="1:73" ht="65.25" customHeight="1" x14ac:dyDescent="0.3">
      <c r="D15" s="553"/>
      <c r="E15" s="551"/>
      <c r="F15" s="145" t="s">
        <v>70</v>
      </c>
      <c r="G15" s="145" t="s">
        <v>1</v>
      </c>
      <c r="H15" s="145" t="s">
        <v>57</v>
      </c>
      <c r="I15" s="305"/>
      <c r="J15" s="305"/>
      <c r="K15" s="305"/>
      <c r="L15" s="305"/>
      <c r="M15" s="305"/>
      <c r="N15" s="305"/>
      <c r="O15" s="305"/>
      <c r="P15" s="305"/>
      <c r="Q15" s="306"/>
      <c r="R15" s="306"/>
      <c r="S15" s="306"/>
      <c r="T15" s="306"/>
      <c r="U15" s="306"/>
      <c r="V15" s="306"/>
      <c r="W15" s="306"/>
      <c r="X15" s="305"/>
      <c r="Y15" s="307"/>
      <c r="Z15" s="308"/>
      <c r="AA15" s="305"/>
      <c r="AB15" s="305"/>
      <c r="AC15" s="305"/>
      <c r="AD15" s="305"/>
      <c r="AE15" s="305"/>
      <c r="AF15" s="305"/>
      <c r="AG15" s="305"/>
      <c r="AH15" s="305"/>
      <c r="AI15" s="305"/>
      <c r="AJ15" s="305"/>
      <c r="AK15" s="305"/>
      <c r="AL15" s="305"/>
      <c r="AM15" s="305"/>
      <c r="AN15" s="305"/>
      <c r="AO15" s="305"/>
      <c r="AP15" s="305"/>
      <c r="AQ15" s="305"/>
      <c r="AR15" s="305"/>
      <c r="AS15" s="305"/>
      <c r="AT15" s="305"/>
      <c r="AU15" s="305"/>
      <c r="AV15" s="305"/>
      <c r="AW15" s="305"/>
      <c r="AX15" s="305"/>
      <c r="AY15" s="305"/>
      <c r="AZ15" s="305"/>
      <c r="BA15" s="305"/>
      <c r="BB15" s="305"/>
      <c r="BC15" s="305"/>
      <c r="BD15" s="305"/>
      <c r="BE15" s="305"/>
      <c r="BF15" s="305"/>
      <c r="BG15" s="305"/>
      <c r="BH15" s="305"/>
      <c r="BI15" s="305"/>
      <c r="BJ15" s="305"/>
      <c r="BK15" s="305"/>
      <c r="BL15" s="305"/>
      <c r="BM15" s="305"/>
      <c r="BN15" s="305"/>
      <c r="BO15" s="305"/>
      <c r="BP15" s="305"/>
      <c r="BQ15" s="305"/>
      <c r="BR15" s="305"/>
      <c r="BS15" s="305"/>
      <c r="BT15" s="305"/>
      <c r="BU15" s="307"/>
    </row>
    <row r="16" spans="1:73" ht="65.25" customHeight="1" x14ac:dyDescent="0.3">
      <c r="D16" s="553"/>
      <c r="E16" s="551"/>
      <c r="F16" s="532" t="s">
        <v>73</v>
      </c>
      <c r="G16" s="532" t="s">
        <v>1</v>
      </c>
      <c r="H16" s="532" t="s">
        <v>60</v>
      </c>
      <c r="I16" s="305"/>
      <c r="J16" s="305"/>
      <c r="K16" s="305"/>
      <c r="L16" s="305"/>
      <c r="M16" s="305"/>
      <c r="N16" s="305"/>
      <c r="O16" s="305"/>
      <c r="P16" s="305"/>
      <c r="Q16" s="306"/>
      <c r="R16" s="306"/>
      <c r="S16" s="306"/>
      <c r="T16" s="306"/>
      <c r="U16" s="306"/>
      <c r="V16" s="306"/>
      <c r="W16" s="306"/>
      <c r="X16" s="305"/>
      <c r="Y16" s="307"/>
      <c r="Z16" s="308"/>
      <c r="AA16" s="305"/>
      <c r="AB16" s="305"/>
      <c r="AC16" s="305"/>
      <c r="AD16" s="305"/>
      <c r="AE16" s="305"/>
      <c r="AF16" s="305"/>
      <c r="AG16" s="305"/>
      <c r="AH16" s="305"/>
      <c r="AI16" s="305"/>
      <c r="AJ16" s="305"/>
      <c r="AK16" s="305"/>
      <c r="AL16" s="305"/>
      <c r="AM16" s="305"/>
      <c r="AN16" s="305"/>
      <c r="AO16" s="305"/>
      <c r="AP16" s="305"/>
      <c r="AQ16" s="305"/>
      <c r="AR16" s="305"/>
      <c r="AS16" s="305"/>
      <c r="AT16" s="305"/>
      <c r="AU16" s="305"/>
      <c r="AV16" s="305"/>
      <c r="AW16" s="305"/>
      <c r="AX16" s="305"/>
      <c r="AY16" s="305"/>
      <c r="AZ16" s="305"/>
      <c r="BA16" s="305"/>
      <c r="BB16" s="305"/>
      <c r="BC16" s="305"/>
      <c r="BD16" s="305"/>
      <c r="BE16" s="305"/>
      <c r="BF16" s="305"/>
      <c r="BG16" s="305"/>
      <c r="BH16" s="305"/>
      <c r="BI16" s="305"/>
      <c r="BJ16" s="305"/>
      <c r="BK16" s="305"/>
      <c r="BL16" s="305"/>
      <c r="BM16" s="305"/>
      <c r="BN16" s="305"/>
      <c r="BO16" s="305"/>
      <c r="BP16" s="305"/>
      <c r="BQ16" s="305"/>
      <c r="BR16" s="305"/>
      <c r="BS16" s="305"/>
      <c r="BT16" s="305"/>
      <c r="BU16" s="307"/>
    </row>
    <row r="17" spans="4:73" ht="65.25" customHeight="1" x14ac:dyDescent="0.3">
      <c r="D17" s="553"/>
      <c r="E17" s="551"/>
      <c r="F17" s="532" t="s">
        <v>74</v>
      </c>
      <c r="G17" s="532">
        <v>1</v>
      </c>
      <c r="H17" s="532" t="s">
        <v>61</v>
      </c>
      <c r="I17" s="305"/>
      <c r="J17" s="305"/>
      <c r="K17" s="305"/>
      <c r="L17" s="305"/>
      <c r="M17" s="305"/>
      <c r="N17" s="305"/>
      <c r="O17" s="305"/>
      <c r="P17" s="305"/>
      <c r="Q17" s="306"/>
      <c r="R17" s="306"/>
      <c r="S17" s="306"/>
      <c r="T17" s="306"/>
      <c r="U17" s="306"/>
      <c r="V17" s="306"/>
      <c r="W17" s="306"/>
      <c r="X17" s="305"/>
      <c r="Y17" s="307"/>
      <c r="Z17" s="308"/>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7"/>
    </row>
    <row r="18" spans="4:73" ht="65.25" customHeight="1" x14ac:dyDescent="0.3">
      <c r="D18" s="553"/>
      <c r="E18" s="551"/>
      <c r="F18" s="145" t="s">
        <v>73</v>
      </c>
      <c r="G18" s="145" t="s">
        <v>1</v>
      </c>
      <c r="H18" s="145" t="s">
        <v>674</v>
      </c>
      <c r="I18" s="305"/>
      <c r="J18" s="305"/>
      <c r="K18" s="305"/>
      <c r="L18" s="305"/>
      <c r="M18" s="305"/>
      <c r="N18" s="305"/>
      <c r="O18" s="305"/>
      <c r="P18" s="305"/>
      <c r="Q18" s="306"/>
      <c r="R18" s="306"/>
      <c r="S18" s="306"/>
      <c r="T18" s="306"/>
      <c r="U18" s="306"/>
      <c r="V18" s="306"/>
      <c r="W18" s="306"/>
      <c r="X18" s="305"/>
      <c r="Y18" s="307"/>
      <c r="Z18" s="308"/>
      <c r="AA18" s="305"/>
      <c r="AB18" s="305"/>
      <c r="AC18" s="305"/>
      <c r="AD18" s="305"/>
      <c r="AE18" s="305"/>
      <c r="AF18" s="305"/>
      <c r="AG18" s="305"/>
      <c r="AH18" s="305"/>
      <c r="AI18" s="305"/>
      <c r="AJ18" s="305"/>
      <c r="AK18" s="305"/>
      <c r="AL18" s="305"/>
      <c r="AM18" s="305"/>
      <c r="AN18" s="305"/>
      <c r="AO18" s="305"/>
      <c r="AP18" s="305"/>
      <c r="AQ18" s="305"/>
      <c r="AR18" s="305"/>
      <c r="AS18" s="305"/>
      <c r="AT18" s="305"/>
      <c r="AU18" s="305"/>
      <c r="AV18" s="305"/>
      <c r="AW18" s="305"/>
      <c r="AX18" s="305"/>
      <c r="AY18" s="305"/>
      <c r="AZ18" s="305"/>
      <c r="BA18" s="305"/>
      <c r="BB18" s="305"/>
      <c r="BC18" s="305"/>
      <c r="BD18" s="305"/>
      <c r="BE18" s="305"/>
      <c r="BF18" s="305"/>
      <c r="BG18" s="305"/>
      <c r="BH18" s="305"/>
      <c r="BI18" s="305"/>
      <c r="BJ18" s="305"/>
      <c r="BK18" s="305"/>
      <c r="BL18" s="305"/>
      <c r="BM18" s="305"/>
      <c r="BN18" s="305"/>
      <c r="BO18" s="305"/>
      <c r="BP18" s="305"/>
      <c r="BQ18" s="305"/>
      <c r="BR18" s="305"/>
      <c r="BS18" s="305"/>
      <c r="BT18" s="305"/>
      <c r="BU18" s="307"/>
    </row>
    <row r="19" spans="4:73" ht="65.25" customHeight="1" x14ac:dyDescent="0.3">
      <c r="D19" s="553"/>
      <c r="E19" s="551"/>
      <c r="F19" s="532" t="s">
        <v>75</v>
      </c>
      <c r="G19" s="532" t="s">
        <v>1</v>
      </c>
      <c r="H19" s="532" t="s">
        <v>62</v>
      </c>
      <c r="I19" s="305"/>
      <c r="J19" s="305"/>
      <c r="K19" s="305"/>
      <c r="L19" s="305"/>
      <c r="M19" s="305"/>
      <c r="N19" s="305"/>
      <c r="O19" s="305"/>
      <c r="P19" s="305"/>
      <c r="Q19" s="306"/>
      <c r="R19" s="306"/>
      <c r="S19" s="306"/>
      <c r="T19" s="306"/>
      <c r="U19" s="306"/>
      <c r="V19" s="306"/>
      <c r="W19" s="306"/>
      <c r="X19" s="305"/>
      <c r="Y19" s="307"/>
      <c r="Z19" s="308"/>
      <c r="AA19" s="305"/>
      <c r="AB19" s="305"/>
      <c r="AC19" s="305"/>
      <c r="AD19" s="305"/>
      <c r="AE19" s="305"/>
      <c r="AF19" s="305"/>
      <c r="AG19" s="305"/>
      <c r="AH19" s="305"/>
      <c r="AI19" s="305"/>
      <c r="AJ19" s="305"/>
      <c r="AK19" s="305"/>
      <c r="AL19" s="305"/>
      <c r="AM19" s="305"/>
      <c r="AN19" s="305"/>
      <c r="AO19" s="305"/>
      <c r="AP19" s="305"/>
      <c r="AQ19" s="305"/>
      <c r="AR19" s="305"/>
      <c r="AS19" s="305"/>
      <c r="AT19" s="305"/>
      <c r="AU19" s="305"/>
      <c r="AV19" s="305"/>
      <c r="AW19" s="305"/>
      <c r="AX19" s="305"/>
      <c r="AY19" s="305"/>
      <c r="AZ19" s="305"/>
      <c r="BA19" s="305"/>
      <c r="BB19" s="305"/>
      <c r="BC19" s="305"/>
      <c r="BD19" s="305"/>
      <c r="BE19" s="305"/>
      <c r="BF19" s="305"/>
      <c r="BG19" s="305"/>
      <c r="BH19" s="305"/>
      <c r="BI19" s="305"/>
      <c r="BJ19" s="305"/>
      <c r="BK19" s="305"/>
      <c r="BL19" s="305"/>
      <c r="BM19" s="305"/>
      <c r="BN19" s="305"/>
      <c r="BO19" s="305"/>
      <c r="BP19" s="305"/>
      <c r="BQ19" s="305"/>
      <c r="BR19" s="305"/>
      <c r="BS19" s="305"/>
      <c r="BT19" s="305"/>
      <c r="BU19" s="307"/>
    </row>
    <row r="20" spans="4:73" ht="65.25" customHeight="1" x14ac:dyDescent="0.3">
      <c r="D20" s="553"/>
      <c r="E20" s="551"/>
      <c r="F20" s="532" t="s">
        <v>76</v>
      </c>
      <c r="G20" s="532">
        <v>1</v>
      </c>
      <c r="H20" s="532" t="s">
        <v>63</v>
      </c>
      <c r="I20" s="305"/>
      <c r="J20" s="305"/>
      <c r="K20" s="305"/>
      <c r="L20" s="305"/>
      <c r="M20" s="305"/>
      <c r="N20" s="305"/>
      <c r="O20" s="305"/>
      <c r="P20" s="305"/>
      <c r="Q20" s="306"/>
      <c r="R20" s="306"/>
      <c r="S20" s="306"/>
      <c r="T20" s="306"/>
      <c r="U20" s="306"/>
      <c r="V20" s="306"/>
      <c r="W20" s="306"/>
      <c r="X20" s="305"/>
      <c r="Y20" s="307"/>
      <c r="Z20" s="308"/>
      <c r="AA20" s="305"/>
      <c r="AB20" s="305"/>
      <c r="AC20" s="305"/>
      <c r="AD20" s="305"/>
      <c r="AE20" s="305"/>
      <c r="AF20" s="305"/>
      <c r="AG20" s="305"/>
      <c r="AH20" s="305"/>
      <c r="AI20" s="305"/>
      <c r="AJ20" s="305"/>
      <c r="AK20" s="305"/>
      <c r="AL20" s="305"/>
      <c r="AM20" s="305"/>
      <c r="AN20" s="305"/>
      <c r="AO20" s="305"/>
      <c r="AP20" s="305"/>
      <c r="AQ20" s="305"/>
      <c r="AR20" s="305"/>
      <c r="AS20" s="305"/>
      <c r="AT20" s="305"/>
      <c r="AU20" s="305"/>
      <c r="AV20" s="305"/>
      <c r="AW20" s="305"/>
      <c r="AX20" s="305"/>
      <c r="AY20" s="305"/>
      <c r="AZ20" s="305"/>
      <c r="BA20" s="305"/>
      <c r="BB20" s="305"/>
      <c r="BC20" s="305"/>
      <c r="BD20" s="305"/>
      <c r="BE20" s="305"/>
      <c r="BF20" s="305"/>
      <c r="BG20" s="305"/>
      <c r="BH20" s="305"/>
      <c r="BI20" s="305"/>
      <c r="BJ20" s="305"/>
      <c r="BK20" s="305"/>
      <c r="BL20" s="305"/>
      <c r="BM20" s="305"/>
      <c r="BN20" s="305"/>
      <c r="BO20" s="305"/>
      <c r="BP20" s="305"/>
      <c r="BQ20" s="305"/>
      <c r="BR20" s="305"/>
      <c r="BS20" s="305"/>
      <c r="BT20" s="305"/>
      <c r="BU20" s="307"/>
    </row>
    <row r="21" spans="4:73" ht="65.25" customHeight="1" x14ac:dyDescent="0.3">
      <c r="D21" s="553"/>
      <c r="E21" s="551"/>
      <c r="F21" s="145" t="s">
        <v>76</v>
      </c>
      <c r="G21" s="145" t="s">
        <v>1</v>
      </c>
      <c r="H21" s="145" t="s">
        <v>63</v>
      </c>
      <c r="I21" s="305"/>
      <c r="J21" s="305"/>
      <c r="K21" s="305"/>
      <c r="L21" s="305"/>
      <c r="M21" s="305"/>
      <c r="N21" s="305"/>
      <c r="O21" s="305"/>
      <c r="P21" s="305"/>
      <c r="Q21" s="306"/>
      <c r="R21" s="306"/>
      <c r="S21" s="306"/>
      <c r="T21" s="306"/>
      <c r="U21" s="306"/>
      <c r="V21" s="306"/>
      <c r="W21" s="306"/>
      <c r="X21" s="305"/>
      <c r="Y21" s="307"/>
      <c r="Z21" s="308"/>
      <c r="AA21" s="305"/>
      <c r="AB21" s="305"/>
      <c r="AC21" s="305"/>
      <c r="AD21" s="305"/>
      <c r="AE21" s="305"/>
      <c r="AF21" s="305"/>
      <c r="AG21" s="305"/>
      <c r="AH21" s="305"/>
      <c r="AI21" s="305"/>
      <c r="AJ21" s="305"/>
      <c r="AK21" s="305"/>
      <c r="AL21" s="305"/>
      <c r="AM21" s="305"/>
      <c r="AN21" s="305"/>
      <c r="AO21" s="305"/>
      <c r="AP21" s="305"/>
      <c r="AQ21" s="305"/>
      <c r="AR21" s="305"/>
      <c r="AS21" s="305"/>
      <c r="AT21" s="305"/>
      <c r="AU21" s="305"/>
      <c r="AV21" s="305"/>
      <c r="AW21" s="305"/>
      <c r="AX21" s="305"/>
      <c r="AY21" s="305"/>
      <c r="AZ21" s="305"/>
      <c r="BA21" s="305"/>
      <c r="BB21" s="305"/>
      <c r="BC21" s="305"/>
      <c r="BD21" s="305"/>
      <c r="BE21" s="305"/>
      <c r="BF21" s="305"/>
      <c r="BG21" s="305"/>
      <c r="BH21" s="305"/>
      <c r="BI21" s="305"/>
      <c r="BJ21" s="305"/>
      <c r="BK21" s="305"/>
      <c r="BL21" s="305"/>
      <c r="BM21" s="305"/>
      <c r="BN21" s="305"/>
      <c r="BO21" s="305"/>
      <c r="BP21" s="305"/>
      <c r="BQ21" s="305"/>
      <c r="BR21" s="305"/>
      <c r="BS21" s="305"/>
      <c r="BT21" s="305"/>
      <c r="BU21" s="307"/>
    </row>
    <row r="22" spans="4:73" ht="65.25" customHeight="1" x14ac:dyDescent="0.3">
      <c r="D22" s="553"/>
      <c r="E22" s="551"/>
      <c r="F22" s="532" t="s">
        <v>77</v>
      </c>
      <c r="G22" s="532" t="s">
        <v>1</v>
      </c>
      <c r="H22" s="532" t="s">
        <v>64</v>
      </c>
      <c r="I22" s="305"/>
      <c r="J22" s="305"/>
      <c r="K22" s="305"/>
      <c r="L22" s="305"/>
      <c r="M22" s="305"/>
      <c r="N22" s="305"/>
      <c r="O22" s="305"/>
      <c r="P22" s="305"/>
      <c r="Q22" s="306"/>
      <c r="R22" s="306"/>
      <c r="S22" s="306"/>
      <c r="T22" s="306"/>
      <c r="U22" s="306"/>
      <c r="V22" s="306"/>
      <c r="W22" s="306"/>
      <c r="X22" s="305"/>
      <c r="Y22" s="307"/>
      <c r="Z22" s="308"/>
      <c r="AA22" s="305"/>
      <c r="AB22" s="305"/>
      <c r="AC22" s="305"/>
      <c r="AD22" s="305"/>
      <c r="AE22" s="305"/>
      <c r="AF22" s="305"/>
      <c r="AG22" s="305"/>
      <c r="AH22" s="305"/>
      <c r="AI22" s="305"/>
      <c r="AJ22" s="305"/>
      <c r="AK22" s="305"/>
      <c r="AL22" s="305"/>
      <c r="AM22" s="305"/>
      <c r="AN22" s="305"/>
      <c r="AO22" s="305"/>
      <c r="AP22" s="305"/>
      <c r="AQ22" s="305"/>
      <c r="AR22" s="305"/>
      <c r="AS22" s="305"/>
      <c r="AT22" s="305"/>
      <c r="AU22" s="305"/>
      <c r="AV22" s="305"/>
      <c r="AW22" s="305"/>
      <c r="AX22" s="305"/>
      <c r="AY22" s="305"/>
      <c r="AZ22" s="305"/>
      <c r="BA22" s="305"/>
      <c r="BB22" s="305"/>
      <c r="BC22" s="305"/>
      <c r="BD22" s="305"/>
      <c r="BE22" s="305"/>
      <c r="BF22" s="305"/>
      <c r="BG22" s="305"/>
      <c r="BH22" s="305"/>
      <c r="BI22" s="305"/>
      <c r="BJ22" s="305"/>
      <c r="BK22" s="305"/>
      <c r="BL22" s="305"/>
      <c r="BM22" s="305"/>
      <c r="BN22" s="305"/>
      <c r="BO22" s="305"/>
      <c r="BP22" s="305"/>
      <c r="BQ22" s="305"/>
      <c r="BR22" s="305"/>
      <c r="BS22" s="305"/>
      <c r="BT22" s="305"/>
      <c r="BU22" s="307"/>
    </row>
    <row r="23" spans="4:73" ht="65.25" customHeight="1" x14ac:dyDescent="0.3">
      <c r="D23" s="553"/>
      <c r="E23" s="551"/>
      <c r="F23" s="532" t="s">
        <v>78</v>
      </c>
      <c r="G23" s="532">
        <v>1</v>
      </c>
      <c r="H23" s="532" t="s">
        <v>65</v>
      </c>
      <c r="I23" s="305"/>
      <c r="J23" s="305"/>
      <c r="K23" s="305"/>
      <c r="L23" s="305"/>
      <c r="M23" s="305"/>
      <c r="N23" s="305"/>
      <c r="O23" s="305"/>
      <c r="P23" s="305"/>
      <c r="Q23" s="306"/>
      <c r="R23" s="306"/>
      <c r="S23" s="306"/>
      <c r="T23" s="306"/>
      <c r="U23" s="306"/>
      <c r="V23" s="306"/>
      <c r="W23" s="306"/>
      <c r="X23" s="305"/>
      <c r="Y23" s="307"/>
      <c r="Z23" s="308"/>
      <c r="AA23" s="305"/>
      <c r="AB23" s="305"/>
      <c r="AC23" s="305"/>
      <c r="AD23" s="305"/>
      <c r="AE23" s="305"/>
      <c r="AF23" s="305"/>
      <c r="AG23" s="305"/>
      <c r="AH23" s="305"/>
      <c r="AI23" s="305"/>
      <c r="AJ23" s="305"/>
      <c r="AK23" s="305"/>
      <c r="AL23" s="305"/>
      <c r="AM23" s="305"/>
      <c r="AN23" s="305"/>
      <c r="AO23" s="305"/>
      <c r="AP23" s="305"/>
      <c r="AQ23" s="305"/>
      <c r="AR23" s="305"/>
      <c r="AS23" s="305"/>
      <c r="AT23" s="305"/>
      <c r="AU23" s="305"/>
      <c r="AV23" s="305"/>
      <c r="AW23" s="305"/>
      <c r="AX23" s="305"/>
      <c r="AY23" s="305"/>
      <c r="AZ23" s="305"/>
      <c r="BA23" s="305"/>
      <c r="BB23" s="305"/>
      <c r="BC23" s="305"/>
      <c r="BD23" s="305"/>
      <c r="BE23" s="305"/>
      <c r="BF23" s="305"/>
      <c r="BG23" s="305"/>
      <c r="BH23" s="305"/>
      <c r="BI23" s="305"/>
      <c r="BJ23" s="305"/>
      <c r="BK23" s="305"/>
      <c r="BL23" s="305"/>
      <c r="BM23" s="305"/>
      <c r="BN23" s="305"/>
      <c r="BO23" s="305"/>
      <c r="BP23" s="305"/>
      <c r="BQ23" s="305"/>
      <c r="BR23" s="305"/>
      <c r="BS23" s="305"/>
      <c r="BT23" s="305"/>
      <c r="BU23" s="307"/>
    </row>
    <row r="24" spans="4:73" ht="65.25" customHeight="1" x14ac:dyDescent="0.3">
      <c r="D24" s="553"/>
      <c r="E24" s="551"/>
      <c r="F24" s="145" t="s">
        <v>77</v>
      </c>
      <c r="G24" s="145" t="s">
        <v>1</v>
      </c>
      <c r="H24" s="145" t="s">
        <v>810</v>
      </c>
      <c r="I24" s="305"/>
      <c r="J24" s="305"/>
      <c r="K24" s="305"/>
      <c r="L24" s="305"/>
      <c r="M24" s="305"/>
      <c r="N24" s="305"/>
      <c r="O24" s="305"/>
      <c r="P24" s="305"/>
      <c r="Q24" s="306"/>
      <c r="R24" s="306"/>
      <c r="S24" s="306"/>
      <c r="T24" s="306"/>
      <c r="U24" s="306"/>
      <c r="V24" s="306"/>
      <c r="W24" s="306"/>
      <c r="X24" s="305"/>
      <c r="Y24" s="307"/>
      <c r="Z24" s="308"/>
      <c r="AA24" s="305"/>
      <c r="AB24" s="305"/>
      <c r="AC24" s="305"/>
      <c r="AD24" s="305"/>
      <c r="AE24" s="305"/>
      <c r="AF24" s="305"/>
      <c r="AG24" s="305"/>
      <c r="AH24" s="305"/>
      <c r="AI24" s="305"/>
      <c r="AJ24" s="305"/>
      <c r="AK24" s="305"/>
      <c r="AL24" s="305"/>
      <c r="AM24" s="305"/>
      <c r="AN24" s="305"/>
      <c r="AO24" s="305"/>
      <c r="AP24" s="305"/>
      <c r="AQ24" s="305"/>
      <c r="AR24" s="305"/>
      <c r="AS24" s="305"/>
      <c r="AT24" s="305"/>
      <c r="AU24" s="305"/>
      <c r="AV24" s="305"/>
      <c r="AW24" s="305"/>
      <c r="AX24" s="305"/>
      <c r="AY24" s="305"/>
      <c r="AZ24" s="305"/>
      <c r="BA24" s="305"/>
      <c r="BB24" s="305"/>
      <c r="BC24" s="305"/>
      <c r="BD24" s="305"/>
      <c r="BE24" s="305"/>
      <c r="BF24" s="305"/>
      <c r="BG24" s="305"/>
      <c r="BH24" s="305"/>
      <c r="BI24" s="305"/>
      <c r="BJ24" s="305"/>
      <c r="BK24" s="305"/>
      <c r="BL24" s="305"/>
      <c r="BM24" s="305"/>
      <c r="BN24" s="305"/>
      <c r="BO24" s="305"/>
      <c r="BP24" s="305"/>
      <c r="BQ24" s="305"/>
      <c r="BR24" s="305"/>
      <c r="BS24" s="305"/>
      <c r="BT24" s="305"/>
      <c r="BU24" s="307"/>
    </row>
    <row r="25" spans="4:73" ht="65.25" customHeight="1" x14ac:dyDescent="0.3">
      <c r="D25" s="553"/>
      <c r="E25" s="551"/>
      <c r="F25" s="145" t="s">
        <v>79</v>
      </c>
      <c r="G25" s="145" t="s">
        <v>1</v>
      </c>
      <c r="H25" s="145" t="s">
        <v>66</v>
      </c>
      <c r="I25" s="305"/>
      <c r="J25" s="305"/>
      <c r="K25" s="305"/>
      <c r="L25" s="305"/>
      <c r="M25" s="305"/>
      <c r="N25" s="305"/>
      <c r="O25" s="305"/>
      <c r="P25" s="305"/>
      <c r="Q25" s="306"/>
      <c r="R25" s="306"/>
      <c r="S25" s="306"/>
      <c r="T25" s="306"/>
      <c r="U25" s="306"/>
      <c r="V25" s="306"/>
      <c r="W25" s="306"/>
      <c r="X25" s="305"/>
      <c r="Y25" s="307"/>
      <c r="Z25" s="308"/>
      <c r="AA25" s="305"/>
      <c r="AB25" s="305"/>
      <c r="AC25" s="305"/>
      <c r="AD25" s="305"/>
      <c r="AE25" s="305"/>
      <c r="AF25" s="305"/>
      <c r="AG25" s="305"/>
      <c r="AH25" s="305"/>
      <c r="AI25" s="305"/>
      <c r="AJ25" s="305"/>
      <c r="AK25" s="305"/>
      <c r="AL25" s="305"/>
      <c r="AM25" s="305"/>
      <c r="AN25" s="305"/>
      <c r="AO25" s="305"/>
      <c r="AP25" s="305"/>
      <c r="AQ25" s="305"/>
      <c r="AR25" s="305"/>
      <c r="AS25" s="305"/>
      <c r="AT25" s="305"/>
      <c r="AU25" s="305"/>
      <c r="AV25" s="305"/>
      <c r="AW25" s="305"/>
      <c r="AX25" s="305"/>
      <c r="AY25" s="305"/>
      <c r="AZ25" s="305"/>
      <c r="BA25" s="305"/>
      <c r="BB25" s="305"/>
      <c r="BC25" s="305"/>
      <c r="BD25" s="305"/>
      <c r="BE25" s="305"/>
      <c r="BF25" s="305"/>
      <c r="BG25" s="305"/>
      <c r="BH25" s="305"/>
      <c r="BI25" s="305"/>
      <c r="BJ25" s="305"/>
      <c r="BK25" s="305"/>
      <c r="BL25" s="305"/>
      <c r="BM25" s="305"/>
      <c r="BN25" s="305"/>
      <c r="BO25" s="305"/>
      <c r="BP25" s="305"/>
      <c r="BQ25" s="305"/>
      <c r="BR25" s="305"/>
      <c r="BS25" s="305"/>
      <c r="BT25" s="305"/>
      <c r="BU25" s="307"/>
    </row>
    <row r="26" spans="4:73" ht="65.25" customHeight="1" x14ac:dyDescent="0.3">
      <c r="D26" s="553" t="s">
        <v>80</v>
      </c>
      <c r="E26" s="551" t="s">
        <v>664</v>
      </c>
      <c r="F26" s="110" t="s">
        <v>88</v>
      </c>
      <c r="G26" s="192">
        <v>2</v>
      </c>
      <c r="H26" s="110" t="s">
        <v>81</v>
      </c>
      <c r="I26" s="190" t="s">
        <v>921</v>
      </c>
      <c r="J26" s="123" t="s">
        <v>859</v>
      </c>
      <c r="K26" s="124" t="s">
        <v>915</v>
      </c>
      <c r="L26" s="125" t="s">
        <v>917</v>
      </c>
      <c r="M26" s="125" t="s">
        <v>916</v>
      </c>
      <c r="N26" s="195" t="s">
        <v>819</v>
      </c>
      <c r="O26" s="195"/>
      <c r="P26" s="195" t="s">
        <v>675</v>
      </c>
      <c r="Q26" s="297" t="s">
        <v>36</v>
      </c>
      <c r="R26" s="184" t="s">
        <v>341</v>
      </c>
      <c r="S26" s="184"/>
      <c r="T26" s="309">
        <v>1</v>
      </c>
      <c r="U26" s="309"/>
      <c r="V26" s="309"/>
      <c r="W26" s="310"/>
      <c r="X26" s="311"/>
      <c r="Y26" s="312"/>
      <c r="Z26" s="313">
        <v>1</v>
      </c>
      <c r="AA26" s="314">
        <v>1</v>
      </c>
      <c r="AB26" s="180">
        <f>IF(Z26="N/A","No aplica",IF(Z26&gt;=(0),AA26/Z26))</f>
        <v>1</v>
      </c>
      <c r="AC26" s="303" t="str">
        <f>IF(Z26="N/A","No aplica",IF(AA26&gt;=((0.9999*Z26)/1),"Cumple la meta establecida",IF(AA26&gt;=((0.84999*Z26)/1),"Cumple parcialmente la meta establecida",IF(AA26&lt;((0.84999*Z26)/1),"No cumple la meta establecida"))))</f>
        <v>Cumple la meta establecida</v>
      </c>
      <c r="AD26" s="304">
        <v>1</v>
      </c>
      <c r="AE26" s="302">
        <v>1</v>
      </c>
      <c r="AF26" s="180">
        <f>IF(AD26="N/A","No aplica",IF(AD26&gt;=(0),AE26/AD26))</f>
        <v>1</v>
      </c>
      <c r="AG26" s="303" t="str">
        <f>IF(AD26="N/A","No aplica",IF(AE26&gt;=((0.9999*AD26)/1),"Cumple la meta establecida",IF(AE26&gt;=((0.84999*AD26)/1),"Cumple parcialmente la meta establecida",IF(AE26&lt;((0.84999*AD26)/1),"No cumple la meta establecida"))))</f>
        <v>Cumple la meta establecida</v>
      </c>
      <c r="AH26" s="304">
        <v>1</v>
      </c>
      <c r="AI26" s="302">
        <v>1</v>
      </c>
      <c r="AJ26" s="180">
        <f>IF(AH26="N/A","No aplica",IF(AH26&gt;=(0),AI26/AH26))</f>
        <v>1</v>
      </c>
      <c r="AK26" s="303" t="str">
        <f>IF(AH26="N/A","No aplica",IF(AI26&gt;=((0.9999*AH26)/1),"Cumple la meta establecida",IF(AI26&gt;=((0.84999*AH26)/1),"Cumple parcialmente la meta establecida",IF(AI26&lt;((0.84999*AH26)/1),"No cumple la meta establecida"))))</f>
        <v>Cumple la meta establecida</v>
      </c>
      <c r="AL26" s="304">
        <v>1</v>
      </c>
      <c r="AM26" s="302">
        <v>1</v>
      </c>
      <c r="AN26" s="180">
        <f>IF(AL26="N/A","No aplica",IF(AL26&gt;=(0),AM26/AL26))</f>
        <v>1</v>
      </c>
      <c r="AO26" s="303" t="str">
        <f>IF(AL26="N/A","No aplica",IF(AM26&gt;=((0.9999*AL26)/1),"Cumple la meta establecida",IF(AM26&gt;=((0.84999*AL26)/1),"Cumple parcialmente la meta establecida",IF(AM26&lt;((0.84999*AL26)/1),"No cumple la meta establecida"))))</f>
        <v>Cumple la meta establecida</v>
      </c>
      <c r="AP26" s="304">
        <v>1</v>
      </c>
      <c r="AQ26" s="302">
        <v>1</v>
      </c>
      <c r="AR26" s="180">
        <f>IF(AP26="N/A","No aplica",IF(AP26&gt;=(0),AQ26/AP26))</f>
        <v>1</v>
      </c>
      <c r="AS26" s="303" t="str">
        <f>IF(AP26="N/A","No aplica",IF(AQ26&gt;=((0.9999*AP26)/1),"Cumple la meta establecida",IF(AQ26&gt;=((0.84999*AP26)/1),"Cumple parcialmente la meta establecida",IF(AQ26&lt;((0.84999*AP26)/1),"No cumple la meta establecida"))))</f>
        <v>Cumple la meta establecida</v>
      </c>
      <c r="AT26" s="304">
        <v>1</v>
      </c>
      <c r="AU26" s="302">
        <v>1</v>
      </c>
      <c r="AV26" s="180">
        <f>IF(AT26="N/A","No aplica",IF(AT26&gt;=(0),AU26/AT26))</f>
        <v>1</v>
      </c>
      <c r="AW26" s="303" t="str">
        <f>IF(AT26="N/A","No aplica",IF(AU26&gt;=((0.9999*AT26)/1),"Cumple la meta establecida",IF(AU26&gt;=((0.84999*AT26)/1),"Cumple parcialmente la meta establecida",IF(AU26&lt;((0.84999*AT26)/1),"No cumple la meta establecida"))))</f>
        <v>Cumple la meta establecida</v>
      </c>
      <c r="AX26" s="304">
        <v>1</v>
      </c>
      <c r="AY26" s="302">
        <v>1</v>
      </c>
      <c r="AZ26" s="180">
        <f>IF(AX26="N/A","No aplica",IF(AX26&gt;=(0),AY26/AX26))</f>
        <v>1</v>
      </c>
      <c r="BA26" s="303" t="str">
        <f>IF(AX26="N/A","No aplica",IF(AY26&gt;=((0.9999*AX26)/1),"Cumple la meta establecida",IF(AY26&gt;=((0.84999*AX26)/1),"Cumple parcialmente la meta establecida",IF(AY26&lt;((0.84999*AX26)/1),"No cumple la meta establecida"))))</f>
        <v>Cumple la meta establecida</v>
      </c>
      <c r="BB26" s="304">
        <v>1</v>
      </c>
      <c r="BC26" s="302">
        <v>1</v>
      </c>
      <c r="BD26" s="180">
        <f>IF(BB26="N/A","No aplica",IF(BB26&gt;=(0),BC26/BB26))</f>
        <v>1</v>
      </c>
      <c r="BE26" s="303" t="str">
        <f>IF(BB26="N/A","No aplica",IF(BC26&gt;=((0.9999*BB26)/1),"Cumple la meta establecida",IF(BC26&gt;=((0.84999*BB26)/1),"Cumple parcialmente la meta establecida",IF(BC26&lt;((0.84999*BB26)/1),"No cumple la meta establecida"))))</f>
        <v>Cumple la meta establecida</v>
      </c>
      <c r="BF26" s="304">
        <v>1</v>
      </c>
      <c r="BG26" s="302">
        <v>1</v>
      </c>
      <c r="BH26" s="180">
        <f>IF(BF26="N/A","No aplica",IF(BF26&gt;=(0),BG26/BF26))</f>
        <v>1</v>
      </c>
      <c r="BI26" s="303" t="str">
        <f>IF(BF26="N/A","No aplica",IF(BG26&gt;=((0.9999*BF26)/1),"Cumple la meta establecida",IF(BG26&gt;=((0.84999*BF26)/1),"Cumple parcialmente la meta establecida",IF(BG26&lt;((0.84999*BF26)/1),"No cumple la meta establecida"))))</f>
        <v>Cumple la meta establecida</v>
      </c>
      <c r="BJ26" s="304">
        <v>1</v>
      </c>
      <c r="BK26" s="302">
        <v>1</v>
      </c>
      <c r="BL26" s="180">
        <f>IF(BJ26="N/A","No aplica",IF(BJ26&gt;=(0),BK26/BJ26))</f>
        <v>1</v>
      </c>
      <c r="BM26" s="303" t="str">
        <f>IF(BJ26="N/A","No aplica",IF(BK26&gt;=((0.9999*BJ26)/1),"Cumple la meta establecida",IF(BK26&gt;=((0.84999*BJ26)/1),"Cumple parcialmente la meta establecida",IF(BK26&lt;((0.84999*BJ26)/1),"No cumple la meta establecida"))))</f>
        <v>Cumple la meta establecida</v>
      </c>
      <c r="BN26" s="304">
        <v>1</v>
      </c>
      <c r="BO26" s="302">
        <v>1</v>
      </c>
      <c r="BP26" s="180">
        <f>IF(BN26="N/A","No aplica",IF(BN26&gt;=(0),BO26/BN26))</f>
        <v>1</v>
      </c>
      <c r="BQ26" s="303" t="str">
        <f>IF(BN26="N/A","No aplica",IF(BO26&gt;=((0.9999*BN26)/1),"Cumple la meta establecida",IF(BO26&gt;=((0.84999*BN26)/1),"Cumple parcialmente la meta establecida",IF(BO26&lt;((0.84999*BN26)/1),"No cumple la meta establecida"))))</f>
        <v>Cumple la meta establecida</v>
      </c>
      <c r="BR26" s="304">
        <v>1</v>
      </c>
      <c r="BS26" s="302">
        <v>1</v>
      </c>
      <c r="BT26" s="180">
        <f>IF(BR26="N/A","No aplica",IF(BR26&gt;=(0),BS26/BR26))</f>
        <v>1</v>
      </c>
      <c r="BU26" s="303" t="str">
        <f>IF(BR26="N/A","No aplica",IF(BS26&gt;=((0.9999*BR26)/1),"Cumple la meta establecida",IF(BS26&gt;=((0.84999*BR26)/1),"Cumple parcialmente la meta establecida",IF(BS26&lt;((0.84999*BR26)/1),"No cumple la meta establecida"))))</f>
        <v>Cumple la meta establecida</v>
      </c>
    </row>
    <row r="27" spans="4:73" ht="65.25" customHeight="1" x14ac:dyDescent="0.3">
      <c r="D27" s="553"/>
      <c r="E27" s="551"/>
      <c r="F27" s="110" t="s">
        <v>89</v>
      </c>
      <c r="G27" s="192">
        <v>2</v>
      </c>
      <c r="H27" s="110" t="s">
        <v>82</v>
      </c>
      <c r="I27" s="190" t="s">
        <v>921</v>
      </c>
      <c r="J27" s="123" t="s">
        <v>859</v>
      </c>
      <c r="K27" s="124" t="s">
        <v>915</v>
      </c>
      <c r="L27" s="125" t="s">
        <v>917</v>
      </c>
      <c r="M27" s="125" t="s">
        <v>916</v>
      </c>
      <c r="N27" s="195" t="s">
        <v>818</v>
      </c>
      <c r="O27" s="195"/>
      <c r="P27" s="195" t="s">
        <v>342</v>
      </c>
      <c r="Q27" s="297" t="s">
        <v>36</v>
      </c>
      <c r="R27" s="184" t="s">
        <v>341</v>
      </c>
      <c r="S27" s="184"/>
      <c r="T27" s="309">
        <v>1</v>
      </c>
      <c r="U27" s="309"/>
      <c r="V27" s="309"/>
      <c r="W27" s="310"/>
      <c r="X27" s="311"/>
      <c r="Y27" s="312"/>
      <c r="Z27" s="313">
        <v>1</v>
      </c>
      <c r="AA27" s="314">
        <v>1</v>
      </c>
      <c r="AB27" s="180">
        <f>IF(Z27="N/A","No aplica",IF(Z27&gt;=(0),AA27/Z27))</f>
        <v>1</v>
      </c>
      <c r="AC27" s="303" t="str">
        <f>IF(Z27="N/A","No aplica",IF(AA27&gt;=((0.9999*Z27)/1),"Cumple la meta establecida",IF(AA27&gt;=((0.84999*Z27)/1),"Cumple parcialmente la meta establecida",IF(AA27&lt;((0.84999*Z27)/1),"No cumple la meta establecida"))))</f>
        <v>Cumple la meta establecida</v>
      </c>
      <c r="AD27" s="304">
        <v>1</v>
      </c>
      <c r="AE27" s="302">
        <v>1</v>
      </c>
      <c r="AF27" s="180">
        <f>IF(AD27="N/A","No aplica",IF(AD27&gt;=(0),AE27/AD27))</f>
        <v>1</v>
      </c>
      <c r="AG27" s="303" t="str">
        <f>IF(AD27="N/A","No aplica",IF(AE27&gt;=((0.9999*AD27)/1),"Cumple la meta establecida",IF(AE27&gt;=((0.84999*AD27)/1),"Cumple parcialmente la meta establecida",IF(AE27&lt;((0.84999*AD27)/1),"No cumple la meta establecida"))))</f>
        <v>Cumple la meta establecida</v>
      </c>
      <c r="AH27" s="304">
        <v>1</v>
      </c>
      <c r="AI27" s="302">
        <v>1</v>
      </c>
      <c r="AJ27" s="180">
        <f>IF(AH27="N/A","No aplica",IF(AH27&gt;=(0),AI27/AH27))</f>
        <v>1</v>
      </c>
      <c r="AK27" s="303" t="str">
        <f>IF(AH27="N/A","No aplica",IF(AI27&gt;=((0.9999*AH27)/1),"Cumple la meta establecida",IF(AI27&gt;=((0.84999*AH27)/1),"Cumple parcialmente la meta establecida",IF(AI27&lt;((0.84999*AH27)/1),"No cumple la meta establecida"))))</f>
        <v>Cumple la meta establecida</v>
      </c>
      <c r="AL27" s="304">
        <v>1</v>
      </c>
      <c r="AM27" s="302">
        <v>1</v>
      </c>
      <c r="AN27" s="180">
        <f>IF(AL27="N/A","No aplica",IF(AL27&gt;=(0),AM27/AL27))</f>
        <v>1</v>
      </c>
      <c r="AO27" s="303" t="str">
        <f>IF(AL27="N/A","No aplica",IF(AM27&gt;=((0.9999*AL27)/1),"Cumple la meta establecida",IF(AM27&gt;=((0.84999*AL27)/1),"Cumple parcialmente la meta establecida",IF(AM27&lt;((0.84999*AL27)/1),"No cumple la meta establecida"))))</f>
        <v>Cumple la meta establecida</v>
      </c>
      <c r="AP27" s="304">
        <v>1</v>
      </c>
      <c r="AQ27" s="302">
        <v>1</v>
      </c>
      <c r="AR27" s="180">
        <f>IF(AP27="N/A","No aplica",IF(AP27&gt;=(0),AQ27/AP27))</f>
        <v>1</v>
      </c>
      <c r="AS27" s="303" t="str">
        <f>IF(AP27="N/A","No aplica",IF(AQ27&gt;=((0.9999*AP27)/1),"Cumple la meta establecida",IF(AQ27&gt;=((0.84999*AP27)/1),"Cumple parcialmente la meta establecida",IF(AQ27&lt;((0.84999*AP27)/1),"No cumple la meta establecida"))))</f>
        <v>Cumple la meta establecida</v>
      </c>
      <c r="AT27" s="304">
        <v>1</v>
      </c>
      <c r="AU27" s="302">
        <v>1</v>
      </c>
      <c r="AV27" s="180">
        <f>IF(AT27="N/A","No aplica",IF(AT27&gt;=(0),AU27/AT27))</f>
        <v>1</v>
      </c>
      <c r="AW27" s="303" t="str">
        <f>IF(AT27="N/A","No aplica",IF(AU27&gt;=((0.9999*AT27)/1),"Cumple la meta establecida",IF(AU27&gt;=((0.84999*AT27)/1),"Cumple parcialmente la meta establecida",IF(AU27&lt;((0.84999*AT27)/1),"No cumple la meta establecida"))))</f>
        <v>Cumple la meta establecida</v>
      </c>
      <c r="AX27" s="304">
        <v>1</v>
      </c>
      <c r="AY27" s="302">
        <v>1</v>
      </c>
      <c r="AZ27" s="180">
        <f>IF(AX27="N/A","No aplica",IF(AX27&gt;=(0),AY27/AX27))</f>
        <v>1</v>
      </c>
      <c r="BA27" s="303" t="str">
        <f>IF(AX27="N/A","No aplica",IF(AY27&gt;=((0.9999*AX27)/1),"Cumple la meta establecida",IF(AY27&gt;=((0.84999*AX27)/1),"Cumple parcialmente la meta establecida",IF(AY27&lt;((0.84999*AX27)/1),"No cumple la meta establecida"))))</f>
        <v>Cumple la meta establecida</v>
      </c>
      <c r="BB27" s="304">
        <v>1</v>
      </c>
      <c r="BC27" s="302">
        <v>1</v>
      </c>
      <c r="BD27" s="180">
        <f>IF(BB27="N/A","No aplica",IF(BB27&gt;=(0),BC27/BB27))</f>
        <v>1</v>
      </c>
      <c r="BE27" s="303" t="str">
        <f>IF(BB27="N/A","No aplica",IF(BC27&gt;=((0.9999*BB27)/1),"Cumple la meta establecida",IF(BC27&gt;=((0.84999*BB27)/1),"Cumple parcialmente la meta establecida",IF(BC27&lt;((0.84999*BB27)/1),"No cumple la meta establecida"))))</f>
        <v>Cumple la meta establecida</v>
      </c>
      <c r="BF27" s="304">
        <v>1</v>
      </c>
      <c r="BG27" s="302">
        <v>1</v>
      </c>
      <c r="BH27" s="180">
        <f>IF(BF27="N/A","No aplica",IF(BF27&gt;=(0),BG27/BF27))</f>
        <v>1</v>
      </c>
      <c r="BI27" s="303" t="str">
        <f>IF(BF27="N/A","No aplica",IF(BG27&gt;=((0.9999*BF27)/1),"Cumple la meta establecida",IF(BG27&gt;=((0.84999*BF27)/1),"Cumple parcialmente la meta establecida",IF(BG27&lt;((0.84999*BF27)/1),"No cumple la meta establecida"))))</f>
        <v>Cumple la meta establecida</v>
      </c>
      <c r="BJ27" s="304">
        <v>1</v>
      </c>
      <c r="BK27" s="302">
        <v>1</v>
      </c>
      <c r="BL27" s="180">
        <f>IF(BJ27="N/A","No aplica",IF(BJ27&gt;=(0),BK27/BJ27))</f>
        <v>1</v>
      </c>
      <c r="BM27" s="303" t="str">
        <f>IF(BJ27="N/A","No aplica",IF(BK27&gt;=((0.9999*BJ27)/1),"Cumple la meta establecida",IF(BK27&gt;=((0.84999*BJ27)/1),"Cumple parcialmente la meta establecida",IF(BK27&lt;((0.84999*BJ27)/1),"No cumple la meta establecida"))))</f>
        <v>Cumple la meta establecida</v>
      </c>
      <c r="BN27" s="304">
        <v>1</v>
      </c>
      <c r="BO27" s="302">
        <v>1</v>
      </c>
      <c r="BP27" s="180">
        <f>IF(BN27="N/A","No aplica",IF(BN27&gt;=(0),BO27/BN27))</f>
        <v>1</v>
      </c>
      <c r="BQ27" s="303" t="str">
        <f>IF(BN27="N/A","No aplica",IF(BO27&gt;=((0.9999*BN27)/1),"Cumple la meta establecida",IF(BO27&gt;=((0.84999*BN27)/1),"Cumple parcialmente la meta establecida",IF(BO27&lt;((0.84999*BN27)/1),"No cumple la meta establecida"))))</f>
        <v>Cumple la meta establecida</v>
      </c>
      <c r="BR27" s="304">
        <v>1</v>
      </c>
      <c r="BS27" s="302">
        <v>1</v>
      </c>
      <c r="BT27" s="180">
        <f>IF(BR27="N/A","No aplica",IF(BR27&gt;=(0),BS27/BR27))</f>
        <v>1</v>
      </c>
      <c r="BU27" s="303" t="str">
        <f>IF(BR27="N/A","No aplica",IF(BS27&gt;=((0.9999*BR27)/1),"Cumple la meta establecida",IF(BS27&gt;=((0.84999*BR27)/1),"Cumple parcialmente la meta establecida",IF(BS27&lt;((0.84999*BR27)/1),"No cumple la meta establecida"))))</f>
        <v>Cumple la meta establecida</v>
      </c>
    </row>
    <row r="28" spans="4:73" ht="65.25" customHeight="1" x14ac:dyDescent="0.3">
      <c r="D28" s="553"/>
      <c r="E28" s="551"/>
      <c r="F28" s="110" t="s">
        <v>90</v>
      </c>
      <c r="G28" s="192">
        <v>2</v>
      </c>
      <c r="H28" s="110" t="s">
        <v>811</v>
      </c>
      <c r="I28" s="190" t="s">
        <v>921</v>
      </c>
      <c r="J28" s="123" t="s">
        <v>859</v>
      </c>
      <c r="K28" s="124" t="s">
        <v>915</v>
      </c>
      <c r="L28" s="125" t="s">
        <v>917</v>
      </c>
      <c r="M28" s="125" t="s">
        <v>916</v>
      </c>
      <c r="N28" s="195" t="s">
        <v>343</v>
      </c>
      <c r="O28" s="195"/>
      <c r="P28" s="195" t="s">
        <v>344</v>
      </c>
      <c r="Q28" s="297" t="s">
        <v>36</v>
      </c>
      <c r="R28" s="184" t="s">
        <v>341</v>
      </c>
      <c r="S28" s="184"/>
      <c r="T28" s="309">
        <v>1</v>
      </c>
      <c r="U28" s="309"/>
      <c r="V28" s="309"/>
      <c r="W28" s="310"/>
      <c r="X28" s="311"/>
      <c r="Y28" s="312"/>
      <c r="Z28" s="313">
        <v>1</v>
      </c>
      <c r="AA28" s="314">
        <v>1</v>
      </c>
      <c r="AB28" s="180">
        <f t="shared" ref="AB28:AB34" si="0">IF(Z28="N/A","No aplica",IF(Z28&gt;=(0),AA28/Z28))</f>
        <v>1</v>
      </c>
      <c r="AC28" s="303" t="str">
        <f t="shared" ref="AC28:AC34" si="1">IF(Z28="N/A","No aplica",IF(AA28&gt;=((0.9999*Z28)/1),"Cumple la meta establecida",IF(AA28&gt;=((0.84999*Z28)/1),"Cumple parcialmente la meta establecida",IF(AA28&lt;((0.84999*Z28)/1),"No cumple la meta establecida"))))</f>
        <v>Cumple la meta establecida</v>
      </c>
      <c r="AD28" s="304">
        <v>1</v>
      </c>
      <c r="AE28" s="302">
        <v>1</v>
      </c>
      <c r="AF28" s="180">
        <f t="shared" ref="AF28:AF34" si="2">IF(AD28="N/A","No aplica",IF(AD28&gt;=(0),AE28/AD28))</f>
        <v>1</v>
      </c>
      <c r="AG28" s="303" t="str">
        <f t="shared" ref="AG28:AG34" si="3">IF(AD28="N/A","No aplica",IF(AE28&gt;=((0.9999*AD28)/1),"Cumple la meta establecida",IF(AE28&gt;=((0.84999*AD28)/1),"Cumple parcialmente la meta establecida",IF(AE28&lt;((0.84999*AD28)/1),"No cumple la meta establecida"))))</f>
        <v>Cumple la meta establecida</v>
      </c>
      <c r="AH28" s="304">
        <v>1</v>
      </c>
      <c r="AI28" s="302">
        <v>1</v>
      </c>
      <c r="AJ28" s="180">
        <f t="shared" ref="AJ28:AJ34" si="4">IF(AH28="N/A","No aplica",IF(AH28&gt;=(0),AI28/AH28))</f>
        <v>1</v>
      </c>
      <c r="AK28" s="303" t="str">
        <f t="shared" ref="AK28:AK34" si="5">IF(AH28="N/A","No aplica",IF(AI28&gt;=((0.9999*AH28)/1),"Cumple la meta establecida",IF(AI28&gt;=((0.84999*AH28)/1),"Cumple parcialmente la meta establecida",IF(AI28&lt;((0.84999*AH28)/1),"No cumple la meta establecida"))))</f>
        <v>Cumple la meta establecida</v>
      </c>
      <c r="AL28" s="304">
        <v>1</v>
      </c>
      <c r="AM28" s="302">
        <v>1</v>
      </c>
      <c r="AN28" s="180">
        <f t="shared" ref="AN28:AN34" si="6">IF(AL28="N/A","No aplica",IF(AL28&gt;=(0),AM28/AL28))</f>
        <v>1</v>
      </c>
      <c r="AO28" s="303" t="str">
        <f t="shared" ref="AO28:AO34" si="7">IF(AL28="N/A","No aplica",IF(AM28&gt;=((0.9999*AL28)/1),"Cumple la meta establecida",IF(AM28&gt;=((0.84999*AL28)/1),"Cumple parcialmente la meta establecida",IF(AM28&lt;((0.84999*AL28)/1),"No cumple la meta establecida"))))</f>
        <v>Cumple la meta establecida</v>
      </c>
      <c r="AP28" s="304">
        <v>1</v>
      </c>
      <c r="AQ28" s="302">
        <v>1</v>
      </c>
      <c r="AR28" s="180">
        <f t="shared" ref="AR28:AR34" si="8">IF(AP28="N/A","No aplica",IF(AP28&gt;=(0),AQ28/AP28))</f>
        <v>1</v>
      </c>
      <c r="AS28" s="303" t="str">
        <f t="shared" ref="AS28:AS34" si="9">IF(AP28="N/A","No aplica",IF(AQ28&gt;=((0.9999*AP28)/1),"Cumple la meta establecida",IF(AQ28&gt;=((0.84999*AP28)/1),"Cumple parcialmente la meta establecida",IF(AQ28&lt;((0.84999*AP28)/1),"No cumple la meta establecida"))))</f>
        <v>Cumple la meta establecida</v>
      </c>
      <c r="AT28" s="304">
        <v>1</v>
      </c>
      <c r="AU28" s="302">
        <v>1</v>
      </c>
      <c r="AV28" s="180">
        <f t="shared" ref="AV28:AV34" si="10">IF(AT28="N/A","No aplica",IF(AT28&gt;=(0),AU28/AT28))</f>
        <v>1</v>
      </c>
      <c r="AW28" s="303" t="str">
        <f t="shared" ref="AW28:AW34" si="11">IF(AT28="N/A","No aplica",IF(AU28&gt;=((0.9999*AT28)/1),"Cumple la meta establecida",IF(AU28&gt;=((0.84999*AT28)/1),"Cumple parcialmente la meta establecida",IF(AU28&lt;((0.84999*AT28)/1),"No cumple la meta establecida"))))</f>
        <v>Cumple la meta establecida</v>
      </c>
      <c r="AX28" s="304">
        <v>1</v>
      </c>
      <c r="AY28" s="302">
        <v>1</v>
      </c>
      <c r="AZ28" s="180">
        <f t="shared" ref="AZ28:AZ34" si="12">IF(AX28="N/A","No aplica",IF(AX28&gt;=(0),AY28/AX28))</f>
        <v>1</v>
      </c>
      <c r="BA28" s="303" t="str">
        <f t="shared" ref="BA28:BA34" si="13">IF(AX28="N/A","No aplica",IF(AY28&gt;=((0.9999*AX28)/1),"Cumple la meta establecida",IF(AY28&gt;=((0.84999*AX28)/1),"Cumple parcialmente la meta establecida",IF(AY28&lt;((0.84999*AX28)/1),"No cumple la meta establecida"))))</f>
        <v>Cumple la meta establecida</v>
      </c>
      <c r="BB28" s="304">
        <v>1</v>
      </c>
      <c r="BC28" s="302">
        <v>1</v>
      </c>
      <c r="BD28" s="180">
        <f t="shared" ref="BD28:BD34" si="14">IF(BB28="N/A","No aplica",IF(BB28&gt;=(0),BC28/BB28))</f>
        <v>1</v>
      </c>
      <c r="BE28" s="303" t="str">
        <f t="shared" ref="BE28:BE34" si="15">IF(BB28="N/A","No aplica",IF(BC28&gt;=((0.9999*BB28)/1),"Cumple la meta establecida",IF(BC28&gt;=((0.84999*BB28)/1),"Cumple parcialmente la meta establecida",IF(BC28&lt;((0.84999*BB28)/1),"No cumple la meta establecida"))))</f>
        <v>Cumple la meta establecida</v>
      </c>
      <c r="BF28" s="304">
        <v>1</v>
      </c>
      <c r="BG28" s="302">
        <v>1</v>
      </c>
      <c r="BH28" s="180">
        <f t="shared" ref="BH28:BH34" si="16">IF(BF28="N/A","No aplica",IF(BF28&gt;=(0),BG28/BF28))</f>
        <v>1</v>
      </c>
      <c r="BI28" s="303" t="str">
        <f t="shared" ref="BI28:BI34" si="17">IF(BF28="N/A","No aplica",IF(BG28&gt;=((0.9999*BF28)/1),"Cumple la meta establecida",IF(BG28&gt;=((0.84999*BF28)/1),"Cumple parcialmente la meta establecida",IF(BG28&lt;((0.84999*BF28)/1),"No cumple la meta establecida"))))</f>
        <v>Cumple la meta establecida</v>
      </c>
      <c r="BJ28" s="304">
        <v>1</v>
      </c>
      <c r="BK28" s="302">
        <v>1</v>
      </c>
      <c r="BL28" s="180">
        <f t="shared" ref="BL28:BL34" si="18">IF(BJ28="N/A","No aplica",IF(BJ28&gt;=(0),BK28/BJ28))</f>
        <v>1</v>
      </c>
      <c r="BM28" s="303" t="str">
        <f t="shared" ref="BM28:BM34" si="19">IF(BJ28="N/A","No aplica",IF(BK28&gt;=((0.9999*BJ28)/1),"Cumple la meta establecida",IF(BK28&gt;=((0.84999*BJ28)/1),"Cumple parcialmente la meta establecida",IF(BK28&lt;((0.84999*BJ28)/1),"No cumple la meta establecida"))))</f>
        <v>Cumple la meta establecida</v>
      </c>
      <c r="BN28" s="304">
        <v>1</v>
      </c>
      <c r="BO28" s="302">
        <v>1</v>
      </c>
      <c r="BP28" s="180">
        <f t="shared" ref="BP28:BP34" si="20">IF(BN28="N/A","No aplica",IF(BN28&gt;=(0),BO28/BN28))</f>
        <v>1</v>
      </c>
      <c r="BQ28" s="303" t="str">
        <f t="shared" ref="BQ28:BQ34" si="21">IF(BN28="N/A","No aplica",IF(BO28&gt;=((0.9999*BN28)/1),"Cumple la meta establecida",IF(BO28&gt;=((0.84999*BN28)/1),"Cumple parcialmente la meta establecida",IF(BO28&lt;((0.84999*BN28)/1),"No cumple la meta establecida"))))</f>
        <v>Cumple la meta establecida</v>
      </c>
      <c r="BR28" s="304">
        <v>1</v>
      </c>
      <c r="BS28" s="302">
        <v>1</v>
      </c>
      <c r="BT28" s="180">
        <f t="shared" ref="BT28:BT34" si="22">IF(BR28="N/A","No aplica",IF(BR28&gt;=(0),BS28/BR28))</f>
        <v>1</v>
      </c>
      <c r="BU28" s="303" t="str">
        <f t="shared" ref="BU28:BU34" si="23">IF(BR28="N/A","No aplica",IF(BS28&gt;=((0.9999*BR28)/1),"Cumple la meta establecida",IF(BS28&gt;=((0.84999*BR28)/1),"Cumple parcialmente la meta establecida",IF(BS28&lt;((0.84999*BR28)/1),"No cumple la meta establecida"))))</f>
        <v>Cumple la meta establecida</v>
      </c>
    </row>
    <row r="29" spans="4:73" ht="65.25" customHeight="1" x14ac:dyDescent="0.3">
      <c r="D29" s="553"/>
      <c r="E29" s="551"/>
      <c r="F29" s="110" t="s">
        <v>91</v>
      </c>
      <c r="G29" s="192">
        <v>2</v>
      </c>
      <c r="H29" s="110" t="s">
        <v>83</v>
      </c>
      <c r="I29" s="190" t="s">
        <v>921</v>
      </c>
      <c r="J29" s="123" t="s">
        <v>859</v>
      </c>
      <c r="K29" s="124" t="s">
        <v>915</v>
      </c>
      <c r="L29" s="125" t="s">
        <v>917</v>
      </c>
      <c r="M29" s="125" t="s">
        <v>916</v>
      </c>
      <c r="N29" s="195" t="s">
        <v>817</v>
      </c>
      <c r="O29" s="195"/>
      <c r="P29" s="195" t="s">
        <v>345</v>
      </c>
      <c r="Q29" s="297" t="s">
        <v>36</v>
      </c>
      <c r="R29" s="184" t="s">
        <v>341</v>
      </c>
      <c r="S29" s="184"/>
      <c r="T29" s="309">
        <v>1</v>
      </c>
      <c r="U29" s="309"/>
      <c r="V29" s="309"/>
      <c r="W29" s="310"/>
      <c r="X29" s="311"/>
      <c r="Y29" s="312"/>
      <c r="Z29" s="313">
        <v>1</v>
      </c>
      <c r="AA29" s="314">
        <v>1</v>
      </c>
      <c r="AB29" s="180">
        <f t="shared" si="0"/>
        <v>1</v>
      </c>
      <c r="AC29" s="303" t="str">
        <f t="shared" si="1"/>
        <v>Cumple la meta establecida</v>
      </c>
      <c r="AD29" s="304">
        <v>1</v>
      </c>
      <c r="AE29" s="302">
        <v>1</v>
      </c>
      <c r="AF29" s="180">
        <f t="shared" si="2"/>
        <v>1</v>
      </c>
      <c r="AG29" s="303" t="str">
        <f t="shared" si="3"/>
        <v>Cumple la meta establecida</v>
      </c>
      <c r="AH29" s="304">
        <v>1</v>
      </c>
      <c r="AI29" s="302">
        <v>1</v>
      </c>
      <c r="AJ29" s="180">
        <f t="shared" si="4"/>
        <v>1</v>
      </c>
      <c r="AK29" s="303" t="str">
        <f t="shared" si="5"/>
        <v>Cumple la meta establecida</v>
      </c>
      <c r="AL29" s="304">
        <v>1</v>
      </c>
      <c r="AM29" s="302">
        <v>1</v>
      </c>
      <c r="AN29" s="180">
        <f t="shared" si="6"/>
        <v>1</v>
      </c>
      <c r="AO29" s="303" t="str">
        <f t="shared" si="7"/>
        <v>Cumple la meta establecida</v>
      </c>
      <c r="AP29" s="304">
        <v>1</v>
      </c>
      <c r="AQ29" s="302">
        <v>1</v>
      </c>
      <c r="AR29" s="180">
        <f t="shared" si="8"/>
        <v>1</v>
      </c>
      <c r="AS29" s="303" t="str">
        <f t="shared" si="9"/>
        <v>Cumple la meta establecida</v>
      </c>
      <c r="AT29" s="304">
        <v>1</v>
      </c>
      <c r="AU29" s="302">
        <v>1</v>
      </c>
      <c r="AV29" s="180">
        <f t="shared" si="10"/>
        <v>1</v>
      </c>
      <c r="AW29" s="303" t="str">
        <f t="shared" si="11"/>
        <v>Cumple la meta establecida</v>
      </c>
      <c r="AX29" s="304">
        <v>1</v>
      </c>
      <c r="AY29" s="302">
        <v>1</v>
      </c>
      <c r="AZ29" s="180">
        <f t="shared" si="12"/>
        <v>1</v>
      </c>
      <c r="BA29" s="303" t="str">
        <f t="shared" si="13"/>
        <v>Cumple la meta establecida</v>
      </c>
      <c r="BB29" s="304">
        <v>1</v>
      </c>
      <c r="BC29" s="302">
        <v>1</v>
      </c>
      <c r="BD29" s="180">
        <f t="shared" si="14"/>
        <v>1</v>
      </c>
      <c r="BE29" s="303" t="str">
        <f t="shared" si="15"/>
        <v>Cumple la meta establecida</v>
      </c>
      <c r="BF29" s="304">
        <v>1</v>
      </c>
      <c r="BG29" s="302">
        <v>1</v>
      </c>
      <c r="BH29" s="180">
        <f t="shared" si="16"/>
        <v>1</v>
      </c>
      <c r="BI29" s="303" t="str">
        <f t="shared" si="17"/>
        <v>Cumple la meta establecida</v>
      </c>
      <c r="BJ29" s="304">
        <v>1</v>
      </c>
      <c r="BK29" s="302">
        <v>1</v>
      </c>
      <c r="BL29" s="180">
        <f t="shared" si="18"/>
        <v>1</v>
      </c>
      <c r="BM29" s="303" t="str">
        <f t="shared" si="19"/>
        <v>Cumple la meta establecida</v>
      </c>
      <c r="BN29" s="304">
        <v>1</v>
      </c>
      <c r="BO29" s="302">
        <v>1</v>
      </c>
      <c r="BP29" s="180">
        <f t="shared" si="20"/>
        <v>1</v>
      </c>
      <c r="BQ29" s="303" t="str">
        <f t="shared" si="21"/>
        <v>Cumple la meta establecida</v>
      </c>
      <c r="BR29" s="304">
        <v>1</v>
      </c>
      <c r="BS29" s="302">
        <v>1</v>
      </c>
      <c r="BT29" s="180">
        <f t="shared" si="22"/>
        <v>1</v>
      </c>
      <c r="BU29" s="303" t="str">
        <f t="shared" si="23"/>
        <v>Cumple la meta establecida</v>
      </c>
    </row>
    <row r="30" spans="4:73" ht="65.25" customHeight="1" x14ac:dyDescent="0.3">
      <c r="D30" s="553"/>
      <c r="E30" s="551"/>
      <c r="F30" s="544" t="s">
        <v>92</v>
      </c>
      <c r="G30" s="566">
        <v>3</v>
      </c>
      <c r="H30" s="544" t="s">
        <v>84</v>
      </c>
      <c r="I30" s="190" t="s">
        <v>921</v>
      </c>
      <c r="J30" s="123" t="s">
        <v>859</v>
      </c>
      <c r="K30" s="124" t="s">
        <v>915</v>
      </c>
      <c r="L30" s="125" t="s">
        <v>917</v>
      </c>
      <c r="M30" s="125" t="s">
        <v>916</v>
      </c>
      <c r="N30" s="195" t="s">
        <v>816</v>
      </c>
      <c r="O30" s="195"/>
      <c r="P30" s="195" t="s">
        <v>345</v>
      </c>
      <c r="Q30" s="297" t="s">
        <v>29</v>
      </c>
      <c r="R30" s="184" t="s">
        <v>341</v>
      </c>
      <c r="S30" s="184"/>
      <c r="T30" s="309">
        <v>1</v>
      </c>
      <c r="U30" s="309"/>
      <c r="V30" s="309"/>
      <c r="W30" s="310"/>
      <c r="X30" s="311"/>
      <c r="Y30" s="312"/>
      <c r="Z30" s="313">
        <v>1</v>
      </c>
      <c r="AA30" s="314">
        <v>1</v>
      </c>
      <c r="AB30" s="180">
        <f t="shared" si="0"/>
        <v>1</v>
      </c>
      <c r="AC30" s="303" t="str">
        <f t="shared" si="1"/>
        <v>Cumple la meta establecida</v>
      </c>
      <c r="AD30" s="304">
        <v>1</v>
      </c>
      <c r="AE30" s="302">
        <v>1</v>
      </c>
      <c r="AF30" s="180">
        <f t="shared" si="2"/>
        <v>1</v>
      </c>
      <c r="AG30" s="303" t="str">
        <f t="shared" si="3"/>
        <v>Cumple la meta establecida</v>
      </c>
      <c r="AH30" s="304">
        <v>1</v>
      </c>
      <c r="AI30" s="302">
        <v>1</v>
      </c>
      <c r="AJ30" s="180">
        <f t="shared" si="4"/>
        <v>1</v>
      </c>
      <c r="AK30" s="303" t="str">
        <f t="shared" si="5"/>
        <v>Cumple la meta establecida</v>
      </c>
      <c r="AL30" s="304">
        <v>1</v>
      </c>
      <c r="AM30" s="302">
        <v>1</v>
      </c>
      <c r="AN30" s="180">
        <f t="shared" si="6"/>
        <v>1</v>
      </c>
      <c r="AO30" s="303" t="str">
        <f t="shared" si="7"/>
        <v>Cumple la meta establecida</v>
      </c>
      <c r="AP30" s="304">
        <v>1</v>
      </c>
      <c r="AQ30" s="302">
        <v>1</v>
      </c>
      <c r="AR30" s="180">
        <f t="shared" si="8"/>
        <v>1</v>
      </c>
      <c r="AS30" s="303" t="str">
        <f t="shared" si="9"/>
        <v>Cumple la meta establecida</v>
      </c>
      <c r="AT30" s="304">
        <v>1</v>
      </c>
      <c r="AU30" s="302">
        <v>1</v>
      </c>
      <c r="AV30" s="180">
        <f t="shared" si="10"/>
        <v>1</v>
      </c>
      <c r="AW30" s="303" t="str">
        <f t="shared" si="11"/>
        <v>Cumple la meta establecida</v>
      </c>
      <c r="AX30" s="304">
        <v>1</v>
      </c>
      <c r="AY30" s="302">
        <v>1</v>
      </c>
      <c r="AZ30" s="180">
        <f t="shared" si="12"/>
        <v>1</v>
      </c>
      <c r="BA30" s="303" t="str">
        <f t="shared" si="13"/>
        <v>Cumple la meta establecida</v>
      </c>
      <c r="BB30" s="304">
        <v>1</v>
      </c>
      <c r="BC30" s="302">
        <v>1</v>
      </c>
      <c r="BD30" s="180">
        <f t="shared" si="14"/>
        <v>1</v>
      </c>
      <c r="BE30" s="303" t="str">
        <f t="shared" si="15"/>
        <v>Cumple la meta establecida</v>
      </c>
      <c r="BF30" s="304">
        <v>1</v>
      </c>
      <c r="BG30" s="302">
        <v>1</v>
      </c>
      <c r="BH30" s="180">
        <f t="shared" si="16"/>
        <v>1</v>
      </c>
      <c r="BI30" s="303" t="str">
        <f t="shared" si="17"/>
        <v>Cumple la meta establecida</v>
      </c>
      <c r="BJ30" s="304">
        <v>1</v>
      </c>
      <c r="BK30" s="302">
        <v>1</v>
      </c>
      <c r="BL30" s="180">
        <f t="shared" si="18"/>
        <v>1</v>
      </c>
      <c r="BM30" s="303" t="str">
        <f t="shared" si="19"/>
        <v>Cumple la meta establecida</v>
      </c>
      <c r="BN30" s="304">
        <v>1</v>
      </c>
      <c r="BO30" s="302">
        <v>1</v>
      </c>
      <c r="BP30" s="180">
        <f t="shared" si="20"/>
        <v>1</v>
      </c>
      <c r="BQ30" s="303" t="str">
        <f t="shared" si="21"/>
        <v>Cumple la meta establecida</v>
      </c>
      <c r="BR30" s="304">
        <v>1</v>
      </c>
      <c r="BS30" s="302">
        <v>1</v>
      </c>
      <c r="BT30" s="180">
        <f t="shared" si="22"/>
        <v>1</v>
      </c>
      <c r="BU30" s="303" t="str">
        <f t="shared" si="23"/>
        <v>Cumple la meta establecida</v>
      </c>
    </row>
    <row r="31" spans="4:73" ht="65.25" customHeight="1" x14ac:dyDescent="0.3">
      <c r="D31" s="553"/>
      <c r="E31" s="551"/>
      <c r="F31" s="546"/>
      <c r="G31" s="567"/>
      <c r="H31" s="546"/>
      <c r="I31" s="190" t="s">
        <v>921</v>
      </c>
      <c r="J31" s="123" t="s">
        <v>859</v>
      </c>
      <c r="K31" s="124" t="s">
        <v>915</v>
      </c>
      <c r="L31" s="125" t="s">
        <v>917</v>
      </c>
      <c r="M31" s="125" t="s">
        <v>916</v>
      </c>
      <c r="N31" s="195" t="s">
        <v>815</v>
      </c>
      <c r="O31" s="195"/>
      <c r="P31" s="195" t="s">
        <v>345</v>
      </c>
      <c r="Q31" s="297" t="s">
        <v>29</v>
      </c>
      <c r="R31" s="184" t="s">
        <v>341</v>
      </c>
      <c r="S31" s="184"/>
      <c r="T31" s="309">
        <v>1</v>
      </c>
      <c r="U31" s="309"/>
      <c r="V31" s="309"/>
      <c r="W31" s="310"/>
      <c r="X31" s="311"/>
      <c r="Y31" s="312"/>
      <c r="Z31" s="313">
        <v>1</v>
      </c>
      <c r="AA31" s="314">
        <v>1</v>
      </c>
      <c r="AB31" s="180">
        <f t="shared" si="0"/>
        <v>1</v>
      </c>
      <c r="AC31" s="303" t="str">
        <f t="shared" si="1"/>
        <v>Cumple la meta establecida</v>
      </c>
      <c r="AD31" s="304">
        <v>1</v>
      </c>
      <c r="AE31" s="302">
        <v>1</v>
      </c>
      <c r="AF31" s="180">
        <f t="shared" si="2"/>
        <v>1</v>
      </c>
      <c r="AG31" s="303" t="str">
        <f t="shared" si="3"/>
        <v>Cumple la meta establecida</v>
      </c>
      <c r="AH31" s="304">
        <v>1</v>
      </c>
      <c r="AI31" s="302">
        <v>1</v>
      </c>
      <c r="AJ31" s="180">
        <f t="shared" si="4"/>
        <v>1</v>
      </c>
      <c r="AK31" s="303" t="str">
        <f t="shared" si="5"/>
        <v>Cumple la meta establecida</v>
      </c>
      <c r="AL31" s="304">
        <v>1</v>
      </c>
      <c r="AM31" s="302">
        <v>1</v>
      </c>
      <c r="AN31" s="180">
        <f t="shared" si="6"/>
        <v>1</v>
      </c>
      <c r="AO31" s="303" t="str">
        <f t="shared" si="7"/>
        <v>Cumple la meta establecida</v>
      </c>
      <c r="AP31" s="304">
        <v>1</v>
      </c>
      <c r="AQ31" s="302">
        <v>1</v>
      </c>
      <c r="AR31" s="180">
        <f t="shared" si="8"/>
        <v>1</v>
      </c>
      <c r="AS31" s="303" t="str">
        <f t="shared" si="9"/>
        <v>Cumple la meta establecida</v>
      </c>
      <c r="AT31" s="304">
        <v>1</v>
      </c>
      <c r="AU31" s="302">
        <v>1</v>
      </c>
      <c r="AV31" s="180">
        <f t="shared" si="10"/>
        <v>1</v>
      </c>
      <c r="AW31" s="303" t="str">
        <f t="shared" si="11"/>
        <v>Cumple la meta establecida</v>
      </c>
      <c r="AX31" s="304">
        <v>1</v>
      </c>
      <c r="AY31" s="302">
        <v>1</v>
      </c>
      <c r="AZ31" s="180">
        <f t="shared" si="12"/>
        <v>1</v>
      </c>
      <c r="BA31" s="303" t="str">
        <f t="shared" si="13"/>
        <v>Cumple la meta establecida</v>
      </c>
      <c r="BB31" s="304">
        <v>1</v>
      </c>
      <c r="BC31" s="302">
        <v>1</v>
      </c>
      <c r="BD31" s="180">
        <f t="shared" si="14"/>
        <v>1</v>
      </c>
      <c r="BE31" s="303" t="str">
        <f t="shared" si="15"/>
        <v>Cumple la meta establecida</v>
      </c>
      <c r="BF31" s="304">
        <v>1</v>
      </c>
      <c r="BG31" s="302">
        <v>1</v>
      </c>
      <c r="BH31" s="180">
        <f t="shared" si="16"/>
        <v>1</v>
      </c>
      <c r="BI31" s="303" t="str">
        <f t="shared" si="17"/>
        <v>Cumple la meta establecida</v>
      </c>
      <c r="BJ31" s="304">
        <v>1</v>
      </c>
      <c r="BK31" s="302">
        <v>1</v>
      </c>
      <c r="BL31" s="180">
        <f t="shared" si="18"/>
        <v>1</v>
      </c>
      <c r="BM31" s="303" t="str">
        <f t="shared" si="19"/>
        <v>Cumple la meta establecida</v>
      </c>
      <c r="BN31" s="304">
        <v>1</v>
      </c>
      <c r="BO31" s="302">
        <v>1</v>
      </c>
      <c r="BP31" s="180">
        <f t="shared" si="20"/>
        <v>1</v>
      </c>
      <c r="BQ31" s="303" t="str">
        <f t="shared" si="21"/>
        <v>Cumple la meta establecida</v>
      </c>
      <c r="BR31" s="304">
        <v>1</v>
      </c>
      <c r="BS31" s="302">
        <v>1</v>
      </c>
      <c r="BT31" s="180">
        <f t="shared" si="22"/>
        <v>1</v>
      </c>
      <c r="BU31" s="303" t="str">
        <f t="shared" si="23"/>
        <v>Cumple la meta establecida</v>
      </c>
    </row>
    <row r="32" spans="4:73" ht="65.25" customHeight="1" x14ac:dyDescent="0.3">
      <c r="D32" s="553"/>
      <c r="E32" s="551"/>
      <c r="F32" s="110" t="s">
        <v>93</v>
      </c>
      <c r="G32" s="192">
        <v>3</v>
      </c>
      <c r="H32" s="110" t="s">
        <v>85</v>
      </c>
      <c r="I32" s="190" t="s">
        <v>921</v>
      </c>
      <c r="J32" s="123" t="s">
        <v>859</v>
      </c>
      <c r="K32" s="124" t="s">
        <v>915</v>
      </c>
      <c r="L32" s="125" t="s">
        <v>917</v>
      </c>
      <c r="M32" s="125" t="s">
        <v>916</v>
      </c>
      <c r="N32" s="195" t="s">
        <v>665</v>
      </c>
      <c r="O32" s="195"/>
      <c r="P32" s="195" t="s">
        <v>346</v>
      </c>
      <c r="Q32" s="297" t="s">
        <v>666</v>
      </c>
      <c r="R32" s="184" t="s">
        <v>347</v>
      </c>
      <c r="S32" s="184"/>
      <c r="T32" s="309">
        <v>0.8</v>
      </c>
      <c r="U32" s="309"/>
      <c r="V32" s="309"/>
      <c r="W32" s="310"/>
      <c r="X32" s="311"/>
      <c r="Y32" s="312"/>
      <c r="Z32" s="313">
        <v>1</v>
      </c>
      <c r="AA32" s="314">
        <v>1</v>
      </c>
      <c r="AB32" s="180">
        <f t="shared" si="0"/>
        <v>1</v>
      </c>
      <c r="AC32" s="303" t="str">
        <f t="shared" si="1"/>
        <v>Cumple la meta establecida</v>
      </c>
      <c r="AD32" s="304">
        <v>1</v>
      </c>
      <c r="AE32" s="302">
        <v>1</v>
      </c>
      <c r="AF32" s="180">
        <f t="shared" si="2"/>
        <v>1</v>
      </c>
      <c r="AG32" s="303" t="str">
        <f t="shared" si="3"/>
        <v>Cumple la meta establecida</v>
      </c>
      <c r="AH32" s="304">
        <v>1</v>
      </c>
      <c r="AI32" s="302">
        <v>1</v>
      </c>
      <c r="AJ32" s="180">
        <f t="shared" si="4"/>
        <v>1</v>
      </c>
      <c r="AK32" s="303" t="str">
        <f t="shared" si="5"/>
        <v>Cumple la meta establecida</v>
      </c>
      <c r="AL32" s="304">
        <v>1</v>
      </c>
      <c r="AM32" s="302">
        <v>1</v>
      </c>
      <c r="AN32" s="180">
        <f t="shared" si="6"/>
        <v>1</v>
      </c>
      <c r="AO32" s="303" t="str">
        <f t="shared" si="7"/>
        <v>Cumple la meta establecida</v>
      </c>
      <c r="AP32" s="304">
        <v>1</v>
      </c>
      <c r="AQ32" s="302">
        <v>1</v>
      </c>
      <c r="AR32" s="180">
        <f t="shared" si="8"/>
        <v>1</v>
      </c>
      <c r="AS32" s="303" t="str">
        <f t="shared" si="9"/>
        <v>Cumple la meta establecida</v>
      </c>
      <c r="AT32" s="304">
        <v>1</v>
      </c>
      <c r="AU32" s="302">
        <v>1</v>
      </c>
      <c r="AV32" s="180">
        <f t="shared" si="10"/>
        <v>1</v>
      </c>
      <c r="AW32" s="303" t="str">
        <f t="shared" si="11"/>
        <v>Cumple la meta establecida</v>
      </c>
      <c r="AX32" s="304">
        <v>1</v>
      </c>
      <c r="AY32" s="302">
        <v>1</v>
      </c>
      <c r="AZ32" s="180">
        <f t="shared" si="12"/>
        <v>1</v>
      </c>
      <c r="BA32" s="303" t="str">
        <f t="shared" si="13"/>
        <v>Cumple la meta establecida</v>
      </c>
      <c r="BB32" s="304">
        <v>1</v>
      </c>
      <c r="BC32" s="302">
        <v>1</v>
      </c>
      <c r="BD32" s="180">
        <f t="shared" si="14"/>
        <v>1</v>
      </c>
      <c r="BE32" s="303" t="str">
        <f t="shared" si="15"/>
        <v>Cumple la meta establecida</v>
      </c>
      <c r="BF32" s="304">
        <v>1</v>
      </c>
      <c r="BG32" s="302">
        <v>1</v>
      </c>
      <c r="BH32" s="180">
        <f t="shared" si="16"/>
        <v>1</v>
      </c>
      <c r="BI32" s="303" t="str">
        <f t="shared" si="17"/>
        <v>Cumple la meta establecida</v>
      </c>
      <c r="BJ32" s="304">
        <v>1</v>
      </c>
      <c r="BK32" s="302">
        <v>1</v>
      </c>
      <c r="BL32" s="180">
        <f t="shared" si="18"/>
        <v>1</v>
      </c>
      <c r="BM32" s="303" t="str">
        <f t="shared" si="19"/>
        <v>Cumple la meta establecida</v>
      </c>
      <c r="BN32" s="304">
        <v>1</v>
      </c>
      <c r="BO32" s="302">
        <v>1</v>
      </c>
      <c r="BP32" s="180">
        <f t="shared" si="20"/>
        <v>1</v>
      </c>
      <c r="BQ32" s="303" t="str">
        <f t="shared" si="21"/>
        <v>Cumple la meta establecida</v>
      </c>
      <c r="BR32" s="304">
        <v>1</v>
      </c>
      <c r="BS32" s="302">
        <v>1</v>
      </c>
      <c r="BT32" s="180">
        <f t="shared" si="22"/>
        <v>1</v>
      </c>
      <c r="BU32" s="303" t="str">
        <f t="shared" si="23"/>
        <v>Cumple la meta establecida</v>
      </c>
    </row>
    <row r="33" spans="4:73" ht="65.25" customHeight="1" x14ac:dyDescent="0.3">
      <c r="D33" s="553"/>
      <c r="E33" s="551"/>
      <c r="F33" s="544" t="s">
        <v>94</v>
      </c>
      <c r="G33" s="566" t="s">
        <v>1</v>
      </c>
      <c r="H33" s="544" t="s">
        <v>86</v>
      </c>
      <c r="I33" s="190" t="s">
        <v>921</v>
      </c>
      <c r="J33" s="123" t="s">
        <v>859</v>
      </c>
      <c r="K33" s="124" t="s">
        <v>915</v>
      </c>
      <c r="L33" s="125" t="s">
        <v>917</v>
      </c>
      <c r="M33" s="125" t="s">
        <v>916</v>
      </c>
      <c r="N33" s="195" t="s">
        <v>814</v>
      </c>
      <c r="O33" s="195"/>
      <c r="P33" s="195" t="s">
        <v>823</v>
      </c>
      <c r="Q33" s="297" t="s">
        <v>36</v>
      </c>
      <c r="R33" s="184" t="s">
        <v>667</v>
      </c>
      <c r="S33" s="184"/>
      <c r="T33" s="315" t="s">
        <v>668</v>
      </c>
      <c r="U33" s="315"/>
      <c r="V33" s="315"/>
      <c r="W33" s="316"/>
      <c r="X33" s="317"/>
      <c r="Y33" s="318"/>
      <c r="Z33" s="313">
        <v>1</v>
      </c>
      <c r="AA33" s="314">
        <v>1</v>
      </c>
      <c r="AB33" s="180">
        <f t="shared" si="0"/>
        <v>1</v>
      </c>
      <c r="AC33" s="303" t="str">
        <f t="shared" si="1"/>
        <v>Cumple la meta establecida</v>
      </c>
      <c r="AD33" s="304">
        <v>1</v>
      </c>
      <c r="AE33" s="302">
        <v>1</v>
      </c>
      <c r="AF33" s="180">
        <f t="shared" si="2"/>
        <v>1</v>
      </c>
      <c r="AG33" s="303" t="str">
        <f t="shared" si="3"/>
        <v>Cumple la meta establecida</v>
      </c>
      <c r="AH33" s="304">
        <v>1</v>
      </c>
      <c r="AI33" s="302">
        <v>1</v>
      </c>
      <c r="AJ33" s="180">
        <f t="shared" si="4"/>
        <v>1</v>
      </c>
      <c r="AK33" s="303" t="str">
        <f t="shared" si="5"/>
        <v>Cumple la meta establecida</v>
      </c>
      <c r="AL33" s="304">
        <v>1</v>
      </c>
      <c r="AM33" s="302">
        <v>1</v>
      </c>
      <c r="AN33" s="180">
        <f t="shared" si="6"/>
        <v>1</v>
      </c>
      <c r="AO33" s="303" t="str">
        <f t="shared" si="7"/>
        <v>Cumple la meta establecida</v>
      </c>
      <c r="AP33" s="304">
        <v>1</v>
      </c>
      <c r="AQ33" s="302">
        <v>1</v>
      </c>
      <c r="AR33" s="180">
        <f t="shared" si="8"/>
        <v>1</v>
      </c>
      <c r="AS33" s="303" t="str">
        <f t="shared" si="9"/>
        <v>Cumple la meta establecida</v>
      </c>
      <c r="AT33" s="304">
        <v>1</v>
      </c>
      <c r="AU33" s="302">
        <v>1</v>
      </c>
      <c r="AV33" s="180">
        <f t="shared" si="10"/>
        <v>1</v>
      </c>
      <c r="AW33" s="303" t="str">
        <f t="shared" si="11"/>
        <v>Cumple la meta establecida</v>
      </c>
      <c r="AX33" s="304">
        <v>1</v>
      </c>
      <c r="AY33" s="302">
        <v>1</v>
      </c>
      <c r="AZ33" s="180">
        <f t="shared" si="12"/>
        <v>1</v>
      </c>
      <c r="BA33" s="303" t="str">
        <f t="shared" si="13"/>
        <v>Cumple la meta establecida</v>
      </c>
      <c r="BB33" s="304">
        <v>1</v>
      </c>
      <c r="BC33" s="302">
        <v>1</v>
      </c>
      <c r="BD33" s="180">
        <f t="shared" si="14"/>
        <v>1</v>
      </c>
      <c r="BE33" s="303" t="str">
        <f t="shared" si="15"/>
        <v>Cumple la meta establecida</v>
      </c>
      <c r="BF33" s="304">
        <v>1</v>
      </c>
      <c r="BG33" s="302">
        <v>1</v>
      </c>
      <c r="BH33" s="180">
        <f t="shared" si="16"/>
        <v>1</v>
      </c>
      <c r="BI33" s="303" t="str">
        <f t="shared" si="17"/>
        <v>Cumple la meta establecida</v>
      </c>
      <c r="BJ33" s="304">
        <v>1</v>
      </c>
      <c r="BK33" s="302">
        <v>1</v>
      </c>
      <c r="BL33" s="180">
        <f t="shared" si="18"/>
        <v>1</v>
      </c>
      <c r="BM33" s="303" t="str">
        <f t="shared" si="19"/>
        <v>Cumple la meta establecida</v>
      </c>
      <c r="BN33" s="304">
        <v>1</v>
      </c>
      <c r="BO33" s="302">
        <v>1</v>
      </c>
      <c r="BP33" s="180">
        <f t="shared" si="20"/>
        <v>1</v>
      </c>
      <c r="BQ33" s="303" t="str">
        <f t="shared" si="21"/>
        <v>Cumple la meta establecida</v>
      </c>
      <c r="BR33" s="304">
        <v>1</v>
      </c>
      <c r="BS33" s="302">
        <v>1</v>
      </c>
      <c r="BT33" s="180">
        <f t="shared" si="22"/>
        <v>1</v>
      </c>
      <c r="BU33" s="303" t="str">
        <f t="shared" si="23"/>
        <v>Cumple la meta establecida</v>
      </c>
    </row>
    <row r="34" spans="4:73" ht="65.25" customHeight="1" x14ac:dyDescent="0.3">
      <c r="D34" s="553"/>
      <c r="E34" s="551"/>
      <c r="F34" s="546"/>
      <c r="G34" s="567"/>
      <c r="H34" s="546"/>
      <c r="I34" s="190" t="s">
        <v>921</v>
      </c>
      <c r="J34" s="123" t="s">
        <v>859</v>
      </c>
      <c r="K34" s="124" t="s">
        <v>915</v>
      </c>
      <c r="L34" s="125" t="s">
        <v>917</v>
      </c>
      <c r="M34" s="125" t="s">
        <v>916</v>
      </c>
      <c r="N34" s="195" t="s">
        <v>349</v>
      </c>
      <c r="O34" s="195"/>
      <c r="P34" s="195" t="s">
        <v>348</v>
      </c>
      <c r="Q34" s="297" t="s">
        <v>36</v>
      </c>
      <c r="R34" s="184" t="s">
        <v>667</v>
      </c>
      <c r="S34" s="184"/>
      <c r="T34" s="315" t="s">
        <v>668</v>
      </c>
      <c r="U34" s="315"/>
      <c r="V34" s="315"/>
      <c r="W34" s="316"/>
      <c r="X34" s="317"/>
      <c r="Y34" s="318"/>
      <c r="Z34" s="313">
        <v>1</v>
      </c>
      <c r="AA34" s="314">
        <v>1</v>
      </c>
      <c r="AB34" s="180">
        <f t="shared" si="0"/>
        <v>1</v>
      </c>
      <c r="AC34" s="303" t="str">
        <f t="shared" si="1"/>
        <v>Cumple la meta establecida</v>
      </c>
      <c r="AD34" s="304">
        <v>1</v>
      </c>
      <c r="AE34" s="302">
        <v>1</v>
      </c>
      <c r="AF34" s="180">
        <f t="shared" si="2"/>
        <v>1</v>
      </c>
      <c r="AG34" s="303" t="str">
        <f t="shared" si="3"/>
        <v>Cumple la meta establecida</v>
      </c>
      <c r="AH34" s="304">
        <v>1</v>
      </c>
      <c r="AI34" s="302">
        <v>1</v>
      </c>
      <c r="AJ34" s="180">
        <f t="shared" si="4"/>
        <v>1</v>
      </c>
      <c r="AK34" s="303" t="str">
        <f t="shared" si="5"/>
        <v>Cumple la meta establecida</v>
      </c>
      <c r="AL34" s="304">
        <v>1</v>
      </c>
      <c r="AM34" s="302">
        <v>1</v>
      </c>
      <c r="AN34" s="180">
        <f t="shared" si="6"/>
        <v>1</v>
      </c>
      <c r="AO34" s="303" t="str">
        <f t="shared" si="7"/>
        <v>Cumple la meta establecida</v>
      </c>
      <c r="AP34" s="304">
        <v>1</v>
      </c>
      <c r="AQ34" s="302">
        <v>1</v>
      </c>
      <c r="AR34" s="180">
        <f t="shared" si="8"/>
        <v>1</v>
      </c>
      <c r="AS34" s="303" t="str">
        <f t="shared" si="9"/>
        <v>Cumple la meta establecida</v>
      </c>
      <c r="AT34" s="304">
        <v>1</v>
      </c>
      <c r="AU34" s="302">
        <v>1</v>
      </c>
      <c r="AV34" s="180">
        <f t="shared" si="10"/>
        <v>1</v>
      </c>
      <c r="AW34" s="303" t="str">
        <f t="shared" si="11"/>
        <v>Cumple la meta establecida</v>
      </c>
      <c r="AX34" s="304">
        <v>1</v>
      </c>
      <c r="AY34" s="302">
        <v>1</v>
      </c>
      <c r="AZ34" s="180">
        <f t="shared" si="12"/>
        <v>1</v>
      </c>
      <c r="BA34" s="303" t="str">
        <f t="shared" si="13"/>
        <v>Cumple la meta establecida</v>
      </c>
      <c r="BB34" s="304">
        <v>1</v>
      </c>
      <c r="BC34" s="302">
        <v>1</v>
      </c>
      <c r="BD34" s="180">
        <f t="shared" si="14"/>
        <v>1</v>
      </c>
      <c r="BE34" s="303" t="str">
        <f t="shared" si="15"/>
        <v>Cumple la meta establecida</v>
      </c>
      <c r="BF34" s="304">
        <v>1</v>
      </c>
      <c r="BG34" s="302">
        <v>1</v>
      </c>
      <c r="BH34" s="180">
        <f t="shared" si="16"/>
        <v>1</v>
      </c>
      <c r="BI34" s="303" t="str">
        <f t="shared" si="17"/>
        <v>Cumple la meta establecida</v>
      </c>
      <c r="BJ34" s="304">
        <v>1</v>
      </c>
      <c r="BK34" s="302">
        <v>1</v>
      </c>
      <c r="BL34" s="180">
        <f t="shared" si="18"/>
        <v>1</v>
      </c>
      <c r="BM34" s="303" t="str">
        <f t="shared" si="19"/>
        <v>Cumple la meta establecida</v>
      </c>
      <c r="BN34" s="304">
        <v>1</v>
      </c>
      <c r="BO34" s="302">
        <v>1</v>
      </c>
      <c r="BP34" s="180">
        <f t="shared" si="20"/>
        <v>1</v>
      </c>
      <c r="BQ34" s="303" t="str">
        <f t="shared" si="21"/>
        <v>Cumple la meta establecida</v>
      </c>
      <c r="BR34" s="304">
        <v>1</v>
      </c>
      <c r="BS34" s="302">
        <v>1</v>
      </c>
      <c r="BT34" s="180">
        <f t="shared" si="22"/>
        <v>1</v>
      </c>
      <c r="BU34" s="303" t="str">
        <f t="shared" si="23"/>
        <v>Cumple la meta establecida</v>
      </c>
    </row>
    <row r="35" spans="4:73" ht="65.25" customHeight="1" x14ac:dyDescent="0.3">
      <c r="D35" s="553"/>
      <c r="E35" s="551"/>
      <c r="F35" s="110" t="s">
        <v>95</v>
      </c>
      <c r="G35" s="192">
        <v>1</v>
      </c>
      <c r="H35" s="110" t="s">
        <v>87</v>
      </c>
      <c r="I35" s="319"/>
      <c r="J35" s="319"/>
      <c r="K35" s="319"/>
      <c r="L35" s="319"/>
      <c r="M35" s="319"/>
      <c r="N35" s="319"/>
      <c r="O35" s="320"/>
      <c r="P35" s="320"/>
      <c r="Q35" s="321"/>
      <c r="R35" s="321"/>
      <c r="S35" s="321"/>
      <c r="T35" s="321"/>
      <c r="U35" s="321"/>
      <c r="V35" s="321"/>
      <c r="W35" s="321"/>
      <c r="X35" s="320"/>
      <c r="Y35" s="322"/>
      <c r="Z35" s="323"/>
      <c r="AA35" s="323"/>
      <c r="AB35" s="320"/>
      <c r="AC35" s="320"/>
      <c r="AD35" s="320"/>
      <c r="AE35" s="320"/>
      <c r="AF35" s="320"/>
      <c r="AG35" s="320"/>
      <c r="AH35" s="320"/>
      <c r="AI35" s="320"/>
      <c r="AJ35" s="320"/>
      <c r="AK35" s="320"/>
      <c r="AL35" s="320"/>
      <c r="AM35" s="320"/>
      <c r="AN35" s="320"/>
      <c r="AO35" s="320"/>
      <c r="AP35" s="320"/>
      <c r="AQ35" s="320"/>
      <c r="AR35" s="320"/>
      <c r="AS35" s="320"/>
      <c r="AT35" s="320"/>
      <c r="AU35" s="320"/>
      <c r="AV35" s="320"/>
      <c r="AW35" s="320"/>
      <c r="AX35" s="320"/>
      <c r="AY35" s="320"/>
      <c r="AZ35" s="320"/>
      <c r="BA35" s="320"/>
      <c r="BB35" s="320"/>
      <c r="BC35" s="320"/>
      <c r="BD35" s="320"/>
      <c r="BE35" s="320"/>
      <c r="BF35" s="320"/>
      <c r="BG35" s="320"/>
      <c r="BH35" s="320"/>
      <c r="BI35" s="320"/>
      <c r="BJ35" s="320"/>
      <c r="BK35" s="320"/>
      <c r="BL35" s="320"/>
      <c r="BM35" s="320"/>
      <c r="BN35" s="320"/>
      <c r="BO35" s="320"/>
      <c r="BP35" s="320"/>
      <c r="BQ35" s="320"/>
      <c r="BR35" s="320"/>
      <c r="BS35" s="320"/>
      <c r="BT35" s="320"/>
      <c r="BU35" s="322"/>
    </row>
    <row r="36" spans="4:73" ht="65.25" customHeight="1" x14ac:dyDescent="0.3">
      <c r="D36" s="553" t="s">
        <v>96</v>
      </c>
      <c r="E36" s="551" t="s">
        <v>669</v>
      </c>
      <c r="F36" s="192" t="s">
        <v>104</v>
      </c>
      <c r="G36" s="192">
        <v>1</v>
      </c>
      <c r="H36" s="192" t="s">
        <v>97</v>
      </c>
      <c r="I36" s="190" t="s">
        <v>921</v>
      </c>
      <c r="J36" s="123" t="s">
        <v>859</v>
      </c>
      <c r="K36" s="124" t="s">
        <v>915</v>
      </c>
      <c r="L36" s="125" t="s">
        <v>923</v>
      </c>
      <c r="M36" s="125" t="s">
        <v>916</v>
      </c>
      <c r="N36" s="195" t="s">
        <v>350</v>
      </c>
      <c r="O36" s="195"/>
      <c r="P36" s="195" t="s">
        <v>824</v>
      </c>
      <c r="Q36" s="175" t="s">
        <v>29</v>
      </c>
      <c r="R36" s="184" t="s">
        <v>351</v>
      </c>
      <c r="S36" s="184"/>
      <c r="T36" s="309">
        <v>1</v>
      </c>
      <c r="U36" s="309"/>
      <c r="V36" s="309"/>
      <c r="W36" s="310"/>
      <c r="X36" s="311"/>
      <c r="Y36" s="312"/>
      <c r="Z36" s="301">
        <v>1</v>
      </c>
      <c r="AA36" s="302">
        <v>1</v>
      </c>
      <c r="AB36" s="180">
        <f>IF(Z36="N/A","No aplica",IF(Z36&gt;=(0),AA36/Z36))</f>
        <v>1</v>
      </c>
      <c r="AC36" s="303" t="str">
        <f>IF(Z36="N/A","No aplica",IF(AA36&gt;=((0.9999*Z36)/1),"Cumple la meta establecida",IF(AA36&gt;=((0.84999*Z36)/1),"Cumple parcialmente la meta establecida",IF(AA36&lt;((0.84999*Z36)/1),"No cumple la meta establecida"))))</f>
        <v>Cumple la meta establecida</v>
      </c>
      <c r="AD36" s="304">
        <v>1</v>
      </c>
      <c r="AE36" s="302">
        <v>1</v>
      </c>
      <c r="AF36" s="180">
        <f>IF(AD36="N/A","No aplica",IF(AD36&gt;=(0),AE36/AD36))</f>
        <v>1</v>
      </c>
      <c r="AG36" s="303" t="str">
        <f>IF(AD36="N/A","No aplica",IF(AE36&gt;=((0.9999*AD36)/1),"Cumple la meta establecida",IF(AE36&gt;=((0.84999*AD36)/1),"Cumple parcialmente la meta establecida",IF(AE36&lt;((0.84999*AD36)/1),"No cumple la meta establecida"))))</f>
        <v>Cumple la meta establecida</v>
      </c>
      <c r="AH36" s="304">
        <v>1</v>
      </c>
      <c r="AI36" s="302">
        <v>1</v>
      </c>
      <c r="AJ36" s="180">
        <f>IF(AH36="N/A","No aplica",IF(AH36&gt;=(0),AI36/AH36))</f>
        <v>1</v>
      </c>
      <c r="AK36" s="303" t="str">
        <f>IF(AH36="N/A","No aplica",IF(AI36&gt;=((0.9999*AH36)/1),"Cumple la meta establecida",IF(AI36&gt;=((0.84999*AH36)/1),"Cumple parcialmente la meta establecida",IF(AI36&lt;((0.84999*AH36)/1),"No cumple la meta establecida"))))</f>
        <v>Cumple la meta establecida</v>
      </c>
      <c r="AL36" s="304">
        <v>1</v>
      </c>
      <c r="AM36" s="302">
        <v>1</v>
      </c>
      <c r="AN36" s="180">
        <f>IF(AL36="N/A","No aplica",IF(AL36&gt;=(0),AM36/AL36))</f>
        <v>1</v>
      </c>
      <c r="AO36" s="303" t="str">
        <f>IF(AL36="N/A","No aplica",IF(AM36&gt;=((0.9999*AL36)/1),"Cumple la meta establecida",IF(AM36&gt;=((0.84999*AL36)/1),"Cumple parcialmente la meta establecida",IF(AM36&lt;((0.84999*AL36)/1),"No cumple la meta establecida"))))</f>
        <v>Cumple la meta establecida</v>
      </c>
      <c r="AP36" s="304">
        <v>1</v>
      </c>
      <c r="AQ36" s="302">
        <v>1</v>
      </c>
      <c r="AR36" s="180">
        <f>IF(AP36="N/A","No aplica",IF(AP36&gt;=(0),AQ36/AP36))</f>
        <v>1</v>
      </c>
      <c r="AS36" s="303" t="str">
        <f>IF(AP36="N/A","No aplica",IF(AQ36&gt;=((0.9999*AP36)/1),"Cumple la meta establecida",IF(AQ36&gt;=((0.84999*AP36)/1),"Cumple parcialmente la meta establecida",IF(AQ36&lt;((0.84999*AP36)/1),"No cumple la meta establecida"))))</f>
        <v>Cumple la meta establecida</v>
      </c>
      <c r="AT36" s="304">
        <v>1</v>
      </c>
      <c r="AU36" s="302">
        <v>1</v>
      </c>
      <c r="AV36" s="180">
        <f>IF(AT36="N/A","No aplica",IF(AT36&gt;=(0),AU36/AT36))</f>
        <v>1</v>
      </c>
      <c r="AW36" s="303" t="str">
        <f>IF(AT36="N/A","No aplica",IF(AU36&gt;=((0.9999*AT36)/1),"Cumple la meta establecida",IF(AU36&gt;=((0.84999*AT36)/1),"Cumple parcialmente la meta establecida",IF(AU36&lt;((0.84999*AT36)/1),"No cumple la meta establecida"))))</f>
        <v>Cumple la meta establecida</v>
      </c>
      <c r="AX36" s="304">
        <v>1</v>
      </c>
      <c r="AY36" s="302">
        <v>1</v>
      </c>
      <c r="AZ36" s="180">
        <f>IF(AX36="N/A","No aplica",IF(AX36&gt;=(0),AY36/AX36))</f>
        <v>1</v>
      </c>
      <c r="BA36" s="303" t="str">
        <f>IF(AX36="N/A","No aplica",IF(AY36&gt;=((0.9999*AX36)/1),"Cumple la meta establecida",IF(AY36&gt;=((0.84999*AX36)/1),"Cumple parcialmente la meta establecida",IF(AY36&lt;((0.84999*AX36)/1),"No cumple la meta establecida"))))</f>
        <v>Cumple la meta establecida</v>
      </c>
      <c r="BB36" s="304">
        <v>1</v>
      </c>
      <c r="BC36" s="302">
        <v>1</v>
      </c>
      <c r="BD36" s="180">
        <f>IF(BB36="N/A","No aplica",IF(BB36&gt;=(0),BC36/BB36))</f>
        <v>1</v>
      </c>
      <c r="BE36" s="303" t="str">
        <f>IF(BB36="N/A","No aplica",IF(BC36&gt;=((0.9999*BB36)/1),"Cumple la meta establecida",IF(BC36&gt;=((0.84999*BB36)/1),"Cumple parcialmente la meta establecida",IF(BC36&lt;((0.84999*BB36)/1),"No cumple la meta establecida"))))</f>
        <v>Cumple la meta establecida</v>
      </c>
      <c r="BF36" s="304">
        <v>1</v>
      </c>
      <c r="BG36" s="302">
        <v>1</v>
      </c>
      <c r="BH36" s="180">
        <f>IF(BF36="N/A","No aplica",IF(BF36&gt;=(0),BG36/BF36))</f>
        <v>1</v>
      </c>
      <c r="BI36" s="303" t="str">
        <f>IF(BF36="N/A","No aplica",IF(BG36&gt;=((0.9999*BF36)/1),"Cumple la meta establecida",IF(BG36&gt;=((0.84999*BF36)/1),"Cumple parcialmente la meta establecida",IF(BG36&lt;((0.84999*BF36)/1),"No cumple la meta establecida"))))</f>
        <v>Cumple la meta establecida</v>
      </c>
      <c r="BJ36" s="304">
        <v>1</v>
      </c>
      <c r="BK36" s="302">
        <v>1</v>
      </c>
      <c r="BL36" s="180">
        <f>IF(BJ36="N/A","No aplica",IF(BJ36&gt;=(0),BK36/BJ36))</f>
        <v>1</v>
      </c>
      <c r="BM36" s="303" t="str">
        <f>IF(BJ36="N/A","No aplica",IF(BK36&gt;=((0.9999*BJ36)/1),"Cumple la meta establecida",IF(BK36&gt;=((0.84999*BJ36)/1),"Cumple parcialmente la meta establecida",IF(BK36&lt;((0.84999*BJ36)/1),"No cumple la meta establecida"))))</f>
        <v>Cumple la meta establecida</v>
      </c>
      <c r="BN36" s="304">
        <v>1</v>
      </c>
      <c r="BO36" s="302">
        <v>1</v>
      </c>
      <c r="BP36" s="180">
        <f>IF(BN36="N/A","No aplica",IF(BN36&gt;=(0),BO36/BN36))</f>
        <v>1</v>
      </c>
      <c r="BQ36" s="303" t="str">
        <f>IF(BN36="N/A","No aplica",IF(BO36&gt;=((0.9999*BN36)/1),"Cumple la meta establecida",IF(BO36&gt;=((0.84999*BN36)/1),"Cumple parcialmente la meta establecida",IF(BO36&lt;((0.84999*BN36)/1),"No cumple la meta establecida"))))</f>
        <v>Cumple la meta establecida</v>
      </c>
      <c r="BR36" s="304">
        <v>1</v>
      </c>
      <c r="BS36" s="302">
        <v>1</v>
      </c>
      <c r="BT36" s="180">
        <f>IF(BR36="N/A","No aplica",IF(BR36&gt;=(0),BS36/BR36))</f>
        <v>1</v>
      </c>
      <c r="BU36" s="303" t="str">
        <f>IF(BR36="N/A","No aplica",IF(BS36&gt;=((0.9999*BR36)/1),"Cumple la meta establecida",IF(BS36&gt;=((0.84999*BR36)/1),"Cumple parcialmente la meta establecida",IF(BS36&lt;((0.84999*BR36)/1),"No cumple la meta establecida"))))</f>
        <v>Cumple la meta establecida</v>
      </c>
    </row>
    <row r="37" spans="4:73" ht="65.25" customHeight="1" x14ac:dyDescent="0.3">
      <c r="D37" s="553"/>
      <c r="E37" s="551"/>
      <c r="F37" s="192" t="s">
        <v>105</v>
      </c>
      <c r="G37" s="192">
        <v>2</v>
      </c>
      <c r="H37" s="192" t="s">
        <v>98</v>
      </c>
      <c r="I37" s="190" t="s">
        <v>921</v>
      </c>
      <c r="J37" s="123" t="s">
        <v>859</v>
      </c>
      <c r="K37" s="124" t="s">
        <v>915</v>
      </c>
      <c r="L37" s="125" t="s">
        <v>917</v>
      </c>
      <c r="M37" s="125" t="s">
        <v>916</v>
      </c>
      <c r="N37" s="195" t="s">
        <v>813</v>
      </c>
      <c r="O37" s="195"/>
      <c r="P37" s="195" t="s">
        <v>353</v>
      </c>
      <c r="Q37" s="175" t="s">
        <v>29</v>
      </c>
      <c r="R37" s="184" t="s">
        <v>352</v>
      </c>
      <c r="S37" s="184"/>
      <c r="T37" s="309">
        <v>0.8</v>
      </c>
      <c r="U37" s="309"/>
      <c r="V37" s="309"/>
      <c r="W37" s="310"/>
      <c r="X37" s="311"/>
      <c r="Y37" s="312"/>
      <c r="Z37" s="313">
        <v>1</v>
      </c>
      <c r="AA37" s="314">
        <v>1</v>
      </c>
      <c r="AB37" s="180">
        <f>IF(Z37="N/A","No aplica",IF(Z37&gt;=(0),AA37/Z37))</f>
        <v>1</v>
      </c>
      <c r="AC37" s="303" t="str">
        <f>IF(Z37="N/A","No aplica",IF(AA37&gt;=((0.9999*Z37)/1),"Cumple la meta establecida",IF(AA37&gt;=((0.84999*Z37)/1),"Cumple parcialmente la meta establecida",IF(AA37&lt;((0.84999*Z37)/1),"No cumple la meta establecida"))))</f>
        <v>Cumple la meta establecida</v>
      </c>
      <c r="AD37" s="304">
        <v>1</v>
      </c>
      <c r="AE37" s="302">
        <v>1</v>
      </c>
      <c r="AF37" s="180">
        <f>IF(AD37="N/A","No aplica",IF(AD37&gt;=(0),AE37/AD37))</f>
        <v>1</v>
      </c>
      <c r="AG37" s="303" t="str">
        <f>IF(AD37="N/A","No aplica",IF(AE37&gt;=((0.9999*AD37)/1),"Cumple la meta establecida",IF(AE37&gt;=((0.84999*AD37)/1),"Cumple parcialmente la meta establecida",IF(AE37&lt;((0.84999*AD37)/1),"No cumple la meta establecida"))))</f>
        <v>Cumple la meta establecida</v>
      </c>
      <c r="AH37" s="304">
        <v>1</v>
      </c>
      <c r="AI37" s="302">
        <v>1</v>
      </c>
      <c r="AJ37" s="180">
        <f>IF(AH37="N/A","No aplica",IF(AH37&gt;=(0),AI37/AH37))</f>
        <v>1</v>
      </c>
      <c r="AK37" s="303" t="str">
        <f>IF(AH37="N/A","No aplica",IF(AI37&gt;=((0.9999*AH37)/1),"Cumple la meta establecida",IF(AI37&gt;=((0.84999*AH37)/1),"Cumple parcialmente la meta establecida",IF(AI37&lt;((0.84999*AH37)/1),"No cumple la meta establecida"))))</f>
        <v>Cumple la meta establecida</v>
      </c>
      <c r="AL37" s="304">
        <v>1</v>
      </c>
      <c r="AM37" s="302">
        <v>1</v>
      </c>
      <c r="AN37" s="180">
        <f>IF(AL37="N/A","No aplica",IF(AL37&gt;=(0),AM37/AL37))</f>
        <v>1</v>
      </c>
      <c r="AO37" s="303" t="str">
        <f>IF(AL37="N/A","No aplica",IF(AM37&gt;=((0.9999*AL37)/1),"Cumple la meta establecida",IF(AM37&gt;=((0.84999*AL37)/1),"Cumple parcialmente la meta establecida",IF(AM37&lt;((0.84999*AL37)/1),"No cumple la meta establecida"))))</f>
        <v>Cumple la meta establecida</v>
      </c>
      <c r="AP37" s="304">
        <v>1</v>
      </c>
      <c r="AQ37" s="302">
        <v>1</v>
      </c>
      <c r="AR37" s="180">
        <f>IF(AP37="N/A","No aplica",IF(AP37&gt;=(0),AQ37/AP37))</f>
        <v>1</v>
      </c>
      <c r="AS37" s="303" t="str">
        <f>IF(AP37="N/A","No aplica",IF(AQ37&gt;=((0.9999*AP37)/1),"Cumple la meta establecida",IF(AQ37&gt;=((0.84999*AP37)/1),"Cumple parcialmente la meta establecida",IF(AQ37&lt;((0.84999*AP37)/1),"No cumple la meta establecida"))))</f>
        <v>Cumple la meta establecida</v>
      </c>
      <c r="AT37" s="304">
        <v>1</v>
      </c>
      <c r="AU37" s="302">
        <v>1</v>
      </c>
      <c r="AV37" s="180">
        <f>IF(AT37="N/A","No aplica",IF(AT37&gt;=(0),AU37/AT37))</f>
        <v>1</v>
      </c>
      <c r="AW37" s="303" t="str">
        <f>IF(AT37="N/A","No aplica",IF(AU37&gt;=((0.9999*AT37)/1),"Cumple la meta establecida",IF(AU37&gt;=((0.84999*AT37)/1),"Cumple parcialmente la meta establecida",IF(AU37&lt;((0.84999*AT37)/1),"No cumple la meta establecida"))))</f>
        <v>Cumple la meta establecida</v>
      </c>
      <c r="AX37" s="304">
        <v>1</v>
      </c>
      <c r="AY37" s="302">
        <v>1</v>
      </c>
      <c r="AZ37" s="180">
        <f>IF(AX37="N/A","No aplica",IF(AX37&gt;=(0),AY37/AX37))</f>
        <v>1</v>
      </c>
      <c r="BA37" s="303" t="str">
        <f>IF(AX37="N/A","No aplica",IF(AY37&gt;=((0.9999*AX37)/1),"Cumple la meta establecida",IF(AY37&gt;=((0.84999*AX37)/1),"Cumple parcialmente la meta establecida",IF(AY37&lt;((0.84999*AX37)/1),"No cumple la meta establecida"))))</f>
        <v>Cumple la meta establecida</v>
      </c>
      <c r="BB37" s="304">
        <v>1</v>
      </c>
      <c r="BC37" s="302">
        <v>1</v>
      </c>
      <c r="BD37" s="180">
        <f>IF(BB37="N/A","No aplica",IF(BB37&gt;=(0),BC37/BB37))</f>
        <v>1</v>
      </c>
      <c r="BE37" s="303" t="str">
        <f>IF(BB37="N/A","No aplica",IF(BC37&gt;=((0.9999*BB37)/1),"Cumple la meta establecida",IF(BC37&gt;=((0.84999*BB37)/1),"Cumple parcialmente la meta establecida",IF(BC37&lt;((0.84999*BB37)/1),"No cumple la meta establecida"))))</f>
        <v>Cumple la meta establecida</v>
      </c>
      <c r="BF37" s="304">
        <v>1</v>
      </c>
      <c r="BG37" s="302">
        <v>0.9</v>
      </c>
      <c r="BH37" s="180">
        <f>IF(BF37="N/A","No aplica",IF(BF37&gt;=(0),BG37/BF37))</f>
        <v>0.9</v>
      </c>
      <c r="BI37" s="303" t="str">
        <f>IF(BF37="N/A","No aplica",IF(BG37&gt;=((0.9999*BF37)/1),"Cumple la meta establecida",IF(BG37&gt;=((0.84999*BF37)/1),"Cumple parcialmente la meta establecida",IF(BG37&lt;((0.84999*BF37)/1),"No cumple la meta establecida"))))</f>
        <v>Cumple parcialmente la meta establecida</v>
      </c>
      <c r="BJ37" s="304">
        <v>1</v>
      </c>
      <c r="BK37" s="302">
        <v>1</v>
      </c>
      <c r="BL37" s="180">
        <f>IF(BJ37="N/A","No aplica",IF(BJ37&gt;=(0),BK37/BJ37))</f>
        <v>1</v>
      </c>
      <c r="BM37" s="303" t="str">
        <f>IF(BJ37="N/A","No aplica",IF(BK37&gt;=((0.9999*BJ37)/1),"Cumple la meta establecida",IF(BK37&gt;=((0.84999*BJ37)/1),"Cumple parcialmente la meta establecida",IF(BK37&lt;((0.84999*BJ37)/1),"No cumple la meta establecida"))))</f>
        <v>Cumple la meta establecida</v>
      </c>
      <c r="BN37" s="304">
        <v>1</v>
      </c>
      <c r="BO37" s="302">
        <v>1</v>
      </c>
      <c r="BP37" s="180">
        <f>IF(BN37="N/A","No aplica",IF(BN37&gt;=(0),BO37/BN37))</f>
        <v>1</v>
      </c>
      <c r="BQ37" s="303" t="str">
        <f>IF(BN37="N/A","No aplica",IF(BO37&gt;=((0.9999*BN37)/1),"Cumple la meta establecida",IF(BO37&gt;=((0.84999*BN37)/1),"Cumple parcialmente la meta establecida",IF(BO37&lt;((0.84999*BN37)/1),"No cumple la meta establecida"))))</f>
        <v>Cumple la meta establecida</v>
      </c>
      <c r="BR37" s="304">
        <v>1</v>
      </c>
      <c r="BS37" s="302">
        <v>1</v>
      </c>
      <c r="BT37" s="180">
        <f>IF(BR37="N/A","No aplica",IF(BR37&gt;=(0),BS37/BR37))</f>
        <v>1</v>
      </c>
      <c r="BU37" s="303" t="str">
        <f>IF(BR37="N/A","No aplica",IF(BS37&gt;=((0.9999*BR37)/1),"Cumple la meta establecida",IF(BS37&gt;=((0.84999*BR37)/1),"Cumple parcialmente la meta establecida",IF(BS37&lt;((0.84999*BR37)/1),"No cumple la meta establecida"))))</f>
        <v>Cumple la meta establecida</v>
      </c>
    </row>
    <row r="38" spans="4:73" ht="65.25" customHeight="1" x14ac:dyDescent="0.3">
      <c r="D38" s="553"/>
      <c r="E38" s="551"/>
      <c r="F38" s="192" t="s">
        <v>106</v>
      </c>
      <c r="G38" s="192">
        <v>1</v>
      </c>
      <c r="H38" s="192" t="s">
        <v>99</v>
      </c>
      <c r="I38" s="190" t="s">
        <v>921</v>
      </c>
      <c r="J38" s="123" t="s">
        <v>859</v>
      </c>
      <c r="K38" s="124" t="s">
        <v>915</v>
      </c>
      <c r="L38" s="125" t="s">
        <v>917</v>
      </c>
      <c r="M38" s="125" t="s">
        <v>916</v>
      </c>
      <c r="N38" s="195" t="s">
        <v>812</v>
      </c>
      <c r="O38" s="195"/>
      <c r="P38" s="195" t="s">
        <v>355</v>
      </c>
      <c r="Q38" s="175" t="s">
        <v>29</v>
      </c>
      <c r="R38" s="184" t="s">
        <v>354</v>
      </c>
      <c r="S38" s="184"/>
      <c r="T38" s="309">
        <v>0.2</v>
      </c>
      <c r="U38" s="309"/>
      <c r="V38" s="309"/>
      <c r="W38" s="310"/>
      <c r="X38" s="311"/>
      <c r="Y38" s="312"/>
      <c r="Z38" s="301">
        <v>1</v>
      </c>
      <c r="AA38" s="302">
        <v>1</v>
      </c>
      <c r="AB38" s="180">
        <f>IF(Z38="N/A","No aplica",IF(Z38&gt;=(0),AA38/Z38))</f>
        <v>1</v>
      </c>
      <c r="AC38" s="303" t="str">
        <f>IF(Z38="N/A","No aplica",IF(AA38&gt;=((0.9999*Z38)/1),"Cumple la meta establecida",IF(AA38&gt;=((0.84999*Z38)/1),"Cumple parcialmente la meta establecida",IF(AA38&lt;((0.84999*Z38)/1),"No cumple la meta establecida"))))</f>
        <v>Cumple la meta establecida</v>
      </c>
      <c r="AD38" s="304">
        <v>1</v>
      </c>
      <c r="AE38" s="302">
        <v>1</v>
      </c>
      <c r="AF38" s="180">
        <f>IF(AD38="N/A","No aplica",IF(AD38&gt;=(0),AE38/AD38))</f>
        <v>1</v>
      </c>
      <c r="AG38" s="303" t="str">
        <f>IF(AD38="N/A","No aplica",IF(AE38&gt;=((0.9999*AD38)/1),"Cumple la meta establecida",IF(AE38&gt;=((0.84999*AD38)/1),"Cumple parcialmente la meta establecida",IF(AE38&lt;((0.84999*AD38)/1),"No cumple la meta establecida"))))</f>
        <v>Cumple la meta establecida</v>
      </c>
      <c r="AH38" s="304">
        <v>1</v>
      </c>
      <c r="AI38" s="302">
        <v>1</v>
      </c>
      <c r="AJ38" s="180">
        <f>IF(AH38="N/A","No aplica",IF(AH38&gt;=(0),AI38/AH38))</f>
        <v>1</v>
      </c>
      <c r="AK38" s="303" t="str">
        <f>IF(AH38="N/A","No aplica",IF(AI38&gt;=((0.9999*AH38)/1),"Cumple la meta establecida",IF(AI38&gt;=((0.84999*AH38)/1),"Cumple parcialmente la meta establecida",IF(AI38&lt;((0.84999*AH38)/1),"No cumple la meta establecida"))))</f>
        <v>Cumple la meta establecida</v>
      </c>
      <c r="AL38" s="304">
        <v>1</v>
      </c>
      <c r="AM38" s="302">
        <v>1</v>
      </c>
      <c r="AN38" s="180">
        <f>IF(AL38="N/A","No aplica",IF(AL38&gt;=(0),AM38/AL38))</f>
        <v>1</v>
      </c>
      <c r="AO38" s="303" t="str">
        <f>IF(AL38="N/A","No aplica",IF(AM38&gt;=((0.9999*AL38)/1),"Cumple la meta establecida",IF(AM38&gt;=((0.84999*AL38)/1),"Cumple parcialmente la meta establecida",IF(AM38&lt;((0.84999*AL38)/1),"No cumple la meta establecida"))))</f>
        <v>Cumple la meta establecida</v>
      </c>
      <c r="AP38" s="304">
        <v>1</v>
      </c>
      <c r="AQ38" s="302">
        <v>1</v>
      </c>
      <c r="AR38" s="180">
        <f>IF(AP38="N/A","No aplica",IF(AP38&gt;=(0),AQ38/AP38))</f>
        <v>1</v>
      </c>
      <c r="AS38" s="303" t="str">
        <f>IF(AP38="N/A","No aplica",IF(AQ38&gt;=((0.9999*AP38)/1),"Cumple la meta establecida",IF(AQ38&gt;=((0.84999*AP38)/1),"Cumple parcialmente la meta establecida",IF(AQ38&lt;((0.84999*AP38)/1),"No cumple la meta establecida"))))</f>
        <v>Cumple la meta establecida</v>
      </c>
      <c r="AT38" s="304">
        <v>1</v>
      </c>
      <c r="AU38" s="302">
        <v>1</v>
      </c>
      <c r="AV38" s="180">
        <f>IF(AT38="N/A","No aplica",IF(AT38&gt;=(0),AU38/AT38))</f>
        <v>1</v>
      </c>
      <c r="AW38" s="303" t="str">
        <f>IF(AT38="N/A","No aplica",IF(AU38&gt;=((0.9999*AT38)/1),"Cumple la meta establecida",IF(AU38&gt;=((0.84999*AT38)/1),"Cumple parcialmente la meta establecida",IF(AU38&lt;((0.84999*AT38)/1),"No cumple la meta establecida"))))</f>
        <v>Cumple la meta establecida</v>
      </c>
      <c r="AX38" s="304">
        <v>1</v>
      </c>
      <c r="AY38" s="302">
        <v>1</v>
      </c>
      <c r="AZ38" s="180">
        <f>IF(AX38="N/A","No aplica",IF(AX38&gt;=(0),AY38/AX38))</f>
        <v>1</v>
      </c>
      <c r="BA38" s="303" t="str">
        <f>IF(AX38="N/A","No aplica",IF(AY38&gt;=((0.9999*AX38)/1),"Cumple la meta establecida",IF(AY38&gt;=((0.84999*AX38)/1),"Cumple parcialmente la meta establecida",IF(AY38&lt;((0.84999*AX38)/1),"No cumple la meta establecida"))))</f>
        <v>Cumple la meta establecida</v>
      </c>
      <c r="BB38" s="304">
        <v>1</v>
      </c>
      <c r="BC38" s="302">
        <v>1</v>
      </c>
      <c r="BD38" s="180">
        <f>IF(BB38="N/A","No aplica",IF(BB38&gt;=(0),BC38/BB38))</f>
        <v>1</v>
      </c>
      <c r="BE38" s="303" t="str">
        <f>IF(BB38="N/A","No aplica",IF(BC38&gt;=((0.9999*BB38)/1),"Cumple la meta establecida",IF(BC38&gt;=((0.84999*BB38)/1),"Cumple parcialmente la meta establecida",IF(BC38&lt;((0.84999*BB38)/1),"No cumple la meta establecida"))))</f>
        <v>Cumple la meta establecida</v>
      </c>
      <c r="BF38" s="304">
        <v>1</v>
      </c>
      <c r="BG38" s="302">
        <v>1</v>
      </c>
      <c r="BH38" s="180">
        <f>IF(BF38="N/A","No aplica",IF(BF38&gt;=(0),BG38/BF38))</f>
        <v>1</v>
      </c>
      <c r="BI38" s="303" t="str">
        <f>IF(BF38="N/A","No aplica",IF(BG38&gt;=((0.9999*BF38)/1),"Cumple la meta establecida",IF(BG38&gt;=((0.84999*BF38)/1),"Cumple parcialmente la meta establecida",IF(BG38&lt;((0.84999*BF38)/1),"No cumple la meta establecida"))))</f>
        <v>Cumple la meta establecida</v>
      </c>
      <c r="BJ38" s="304">
        <v>1</v>
      </c>
      <c r="BK38" s="302">
        <v>1</v>
      </c>
      <c r="BL38" s="180">
        <f>IF(BJ38="N/A","No aplica",IF(BJ38&gt;=(0),BK38/BJ38))</f>
        <v>1</v>
      </c>
      <c r="BM38" s="303" t="str">
        <f>IF(BJ38="N/A","No aplica",IF(BK38&gt;=((0.9999*BJ38)/1),"Cumple la meta establecida",IF(BK38&gt;=((0.84999*BJ38)/1),"Cumple parcialmente la meta establecida",IF(BK38&lt;((0.84999*BJ38)/1),"No cumple la meta establecida"))))</f>
        <v>Cumple la meta establecida</v>
      </c>
      <c r="BN38" s="304">
        <v>1</v>
      </c>
      <c r="BO38" s="302">
        <v>1</v>
      </c>
      <c r="BP38" s="180">
        <f>IF(BN38="N/A","No aplica",IF(BN38&gt;=(0),BO38/BN38))</f>
        <v>1</v>
      </c>
      <c r="BQ38" s="303" t="str">
        <f>IF(BN38="N/A","No aplica",IF(BO38&gt;=((0.9999*BN38)/1),"Cumple la meta establecida",IF(BO38&gt;=((0.84999*BN38)/1),"Cumple parcialmente la meta establecida",IF(BO38&lt;((0.84999*BN38)/1),"No cumple la meta establecida"))))</f>
        <v>Cumple la meta establecida</v>
      </c>
      <c r="BR38" s="304">
        <v>1</v>
      </c>
      <c r="BS38" s="302">
        <v>1</v>
      </c>
      <c r="BT38" s="180">
        <f>IF(BR38="N/A","No aplica",IF(BR38&gt;=(0),BS38/BR38))</f>
        <v>1</v>
      </c>
      <c r="BU38" s="303" t="str">
        <f>IF(BR38="N/A","No aplica",IF(BS38&gt;=((0.9999*BR38)/1),"Cumple la meta establecida",IF(BS38&gt;=((0.84999*BR38)/1),"Cumple parcialmente la meta establecida",IF(BS38&lt;((0.84999*BR38)/1),"No cumple la meta establecida"))))</f>
        <v>Cumple la meta establecida</v>
      </c>
    </row>
    <row r="39" spans="4:73" ht="65.25" customHeight="1" x14ac:dyDescent="0.3">
      <c r="D39" s="553"/>
      <c r="E39" s="551"/>
      <c r="F39" s="192" t="s">
        <v>106</v>
      </c>
      <c r="G39" s="192">
        <v>1</v>
      </c>
      <c r="H39" s="192" t="s">
        <v>99</v>
      </c>
      <c r="I39" s="190" t="s">
        <v>921</v>
      </c>
      <c r="J39" s="123" t="s">
        <v>859</v>
      </c>
      <c r="K39" s="124" t="s">
        <v>915</v>
      </c>
      <c r="L39" s="125" t="s">
        <v>917</v>
      </c>
      <c r="M39" s="125" t="s">
        <v>916</v>
      </c>
      <c r="N39" s="195" t="s">
        <v>671</v>
      </c>
      <c r="O39" s="195"/>
      <c r="P39" s="195" t="s">
        <v>355</v>
      </c>
      <c r="Q39" s="175" t="s">
        <v>29</v>
      </c>
      <c r="R39" s="184" t="s">
        <v>354</v>
      </c>
      <c r="S39" s="184"/>
      <c r="T39" s="309">
        <v>0.8</v>
      </c>
      <c r="U39" s="309"/>
      <c r="V39" s="309"/>
      <c r="W39" s="310"/>
      <c r="X39" s="311"/>
      <c r="Y39" s="312"/>
      <c r="Z39" s="301">
        <v>1</v>
      </c>
      <c r="AA39" s="302">
        <v>1</v>
      </c>
      <c r="AB39" s="180">
        <f>IF(Z39="N/A","No aplica",IF(Z39&gt;=(0),AA39/Z39))</f>
        <v>1</v>
      </c>
      <c r="AC39" s="303" t="str">
        <f>IF(Z39="N/A","No aplica",IF(AA39&gt;=((0.9999*Z39)/1),"Cumple la meta establecida",IF(AA39&gt;=((0.84999*Z39)/1),"Cumple parcialmente la meta establecida",IF(AA39&lt;((0.84999*Z39)/1),"No cumple la meta establecida"))))</f>
        <v>Cumple la meta establecida</v>
      </c>
      <c r="AD39" s="304">
        <v>1</v>
      </c>
      <c r="AE39" s="302">
        <v>1</v>
      </c>
      <c r="AF39" s="180">
        <f>IF(AD39="N/A","No aplica",IF(AD39&gt;=(0),AE39/AD39))</f>
        <v>1</v>
      </c>
      <c r="AG39" s="303" t="str">
        <f>IF(AD39="N/A","No aplica",IF(AE39&gt;=((0.9999*AD39)/1),"Cumple la meta establecida",IF(AE39&gt;=((0.84999*AD39)/1),"Cumple parcialmente la meta establecida",IF(AE39&lt;((0.84999*AD39)/1),"No cumple la meta establecida"))))</f>
        <v>Cumple la meta establecida</v>
      </c>
      <c r="AH39" s="304">
        <v>1</v>
      </c>
      <c r="AI39" s="302">
        <v>1</v>
      </c>
      <c r="AJ39" s="180">
        <f>IF(AH39="N/A","No aplica",IF(AH39&gt;=(0),AI39/AH39))</f>
        <v>1</v>
      </c>
      <c r="AK39" s="303" t="str">
        <f>IF(AH39="N/A","No aplica",IF(AI39&gt;=((0.9999*AH39)/1),"Cumple la meta establecida",IF(AI39&gt;=((0.84999*AH39)/1),"Cumple parcialmente la meta establecida",IF(AI39&lt;((0.84999*AH39)/1),"No cumple la meta establecida"))))</f>
        <v>Cumple la meta establecida</v>
      </c>
      <c r="AL39" s="304">
        <v>1</v>
      </c>
      <c r="AM39" s="302">
        <v>1</v>
      </c>
      <c r="AN39" s="180">
        <f>IF(AL39="N/A","No aplica",IF(AL39&gt;=(0),AM39/AL39))</f>
        <v>1</v>
      </c>
      <c r="AO39" s="303" t="str">
        <f>IF(AL39="N/A","No aplica",IF(AM39&gt;=((0.9999*AL39)/1),"Cumple la meta establecida",IF(AM39&gt;=((0.84999*AL39)/1),"Cumple parcialmente la meta establecida",IF(AM39&lt;((0.84999*AL39)/1),"No cumple la meta establecida"))))</f>
        <v>Cumple la meta establecida</v>
      </c>
      <c r="AP39" s="304">
        <v>1</v>
      </c>
      <c r="AQ39" s="302">
        <v>1</v>
      </c>
      <c r="AR39" s="180">
        <f>IF(AP39="N/A","No aplica",IF(AP39&gt;=(0),AQ39/AP39))</f>
        <v>1</v>
      </c>
      <c r="AS39" s="303" t="str">
        <f>IF(AP39="N/A","No aplica",IF(AQ39&gt;=((0.9999*AP39)/1),"Cumple la meta establecida",IF(AQ39&gt;=((0.84999*AP39)/1),"Cumple parcialmente la meta establecida",IF(AQ39&lt;((0.84999*AP39)/1),"No cumple la meta establecida"))))</f>
        <v>Cumple la meta establecida</v>
      </c>
      <c r="AT39" s="304">
        <v>1</v>
      </c>
      <c r="AU39" s="302">
        <v>1</v>
      </c>
      <c r="AV39" s="180">
        <f>IF(AT39="N/A","No aplica",IF(AT39&gt;=(0),AU39/AT39))</f>
        <v>1</v>
      </c>
      <c r="AW39" s="303" t="str">
        <f>IF(AT39="N/A","No aplica",IF(AU39&gt;=((0.9999*AT39)/1),"Cumple la meta establecida",IF(AU39&gt;=((0.84999*AT39)/1),"Cumple parcialmente la meta establecida",IF(AU39&lt;((0.84999*AT39)/1),"No cumple la meta establecida"))))</f>
        <v>Cumple la meta establecida</v>
      </c>
      <c r="AX39" s="304">
        <v>1</v>
      </c>
      <c r="AY39" s="302">
        <v>1</v>
      </c>
      <c r="AZ39" s="180">
        <f>IF(AX39="N/A","No aplica",IF(AX39&gt;=(0),AY39/AX39))</f>
        <v>1</v>
      </c>
      <c r="BA39" s="303" t="str">
        <f>IF(AX39="N/A","No aplica",IF(AY39&gt;=((0.9999*AX39)/1),"Cumple la meta establecida",IF(AY39&gt;=((0.84999*AX39)/1),"Cumple parcialmente la meta establecida",IF(AY39&lt;((0.84999*AX39)/1),"No cumple la meta establecida"))))</f>
        <v>Cumple la meta establecida</v>
      </c>
      <c r="BB39" s="304">
        <v>1</v>
      </c>
      <c r="BC39" s="302">
        <v>1</v>
      </c>
      <c r="BD39" s="180">
        <f>IF(BB39="N/A","No aplica",IF(BB39&gt;=(0),BC39/BB39))</f>
        <v>1</v>
      </c>
      <c r="BE39" s="303" t="str">
        <f>IF(BB39="N/A","No aplica",IF(BC39&gt;=((0.9999*BB39)/1),"Cumple la meta establecida",IF(BC39&gt;=((0.84999*BB39)/1),"Cumple parcialmente la meta establecida",IF(BC39&lt;((0.84999*BB39)/1),"No cumple la meta establecida"))))</f>
        <v>Cumple la meta establecida</v>
      </c>
      <c r="BF39" s="304">
        <v>1</v>
      </c>
      <c r="BG39" s="302">
        <v>1</v>
      </c>
      <c r="BH39" s="180">
        <f>IF(BF39="N/A","No aplica",IF(BF39&gt;=(0),BG39/BF39))</f>
        <v>1</v>
      </c>
      <c r="BI39" s="303" t="str">
        <f>IF(BF39="N/A","No aplica",IF(BG39&gt;=((0.9999*BF39)/1),"Cumple la meta establecida",IF(BG39&gt;=((0.84999*BF39)/1),"Cumple parcialmente la meta establecida",IF(BG39&lt;((0.84999*BF39)/1),"No cumple la meta establecida"))))</f>
        <v>Cumple la meta establecida</v>
      </c>
      <c r="BJ39" s="304">
        <v>1</v>
      </c>
      <c r="BK39" s="302">
        <v>1</v>
      </c>
      <c r="BL39" s="180">
        <f>IF(BJ39="N/A","No aplica",IF(BJ39&gt;=(0),BK39/BJ39))</f>
        <v>1</v>
      </c>
      <c r="BM39" s="303" t="str">
        <f>IF(BJ39="N/A","No aplica",IF(BK39&gt;=((0.9999*BJ39)/1),"Cumple la meta establecida",IF(BK39&gt;=((0.84999*BJ39)/1),"Cumple parcialmente la meta establecida",IF(BK39&lt;((0.84999*BJ39)/1),"No cumple la meta establecida"))))</f>
        <v>Cumple la meta establecida</v>
      </c>
      <c r="BN39" s="304">
        <v>1</v>
      </c>
      <c r="BO39" s="302">
        <v>1</v>
      </c>
      <c r="BP39" s="180">
        <f>IF(BN39="N/A","No aplica",IF(BN39&gt;=(0),BO39/BN39))</f>
        <v>1</v>
      </c>
      <c r="BQ39" s="303" t="str">
        <f>IF(BN39="N/A","No aplica",IF(BO39&gt;=((0.9999*BN39)/1),"Cumple la meta establecida",IF(BO39&gt;=((0.84999*BN39)/1),"Cumple parcialmente la meta establecida",IF(BO39&lt;((0.84999*BN39)/1),"No cumple la meta establecida"))))</f>
        <v>Cumple la meta establecida</v>
      </c>
      <c r="BR39" s="304">
        <v>1</v>
      </c>
      <c r="BS39" s="302">
        <v>1</v>
      </c>
      <c r="BT39" s="180">
        <f>IF(BR39="N/A","No aplica",IF(BR39&gt;=(0),BS39/BR39))</f>
        <v>1</v>
      </c>
      <c r="BU39" s="303" t="str">
        <f>IF(BR39="N/A","No aplica",IF(BS39&gt;=((0.9999*BR39)/1),"Cumple la meta establecida",IF(BS39&gt;=((0.84999*BR39)/1),"Cumple parcialmente la meta establecida",IF(BS39&lt;((0.84999*BR39)/1),"No cumple la meta establecida"))))</f>
        <v>Cumple la meta establecida</v>
      </c>
    </row>
    <row r="40" spans="4:73" ht="65.25" customHeight="1" x14ac:dyDescent="0.3">
      <c r="D40" s="553"/>
      <c r="E40" s="551"/>
      <c r="F40" s="192" t="s">
        <v>107</v>
      </c>
      <c r="G40" s="192">
        <v>1</v>
      </c>
      <c r="H40" s="192" t="s">
        <v>100</v>
      </c>
      <c r="I40" s="324"/>
      <c r="J40" s="324"/>
      <c r="K40" s="324"/>
      <c r="L40" s="324"/>
      <c r="M40" s="324"/>
      <c r="N40" s="324"/>
      <c r="O40" s="324"/>
      <c r="P40" s="324"/>
      <c r="Q40" s="325"/>
      <c r="R40" s="325"/>
      <c r="S40" s="325"/>
      <c r="T40" s="325"/>
      <c r="U40" s="325"/>
      <c r="V40" s="325"/>
      <c r="W40" s="325"/>
      <c r="X40" s="324"/>
      <c r="Y40" s="326"/>
      <c r="Z40" s="327"/>
      <c r="AA40" s="188"/>
      <c r="AB40" s="324"/>
      <c r="AC40" s="324"/>
      <c r="AD40" s="324"/>
      <c r="AE40" s="324"/>
      <c r="AF40" s="324"/>
      <c r="AG40" s="324"/>
      <c r="AH40" s="324"/>
      <c r="AI40" s="324"/>
      <c r="AJ40" s="324"/>
      <c r="AK40" s="324"/>
      <c r="AL40" s="324"/>
      <c r="AM40" s="324"/>
      <c r="AN40" s="324"/>
      <c r="AO40" s="324"/>
      <c r="AP40" s="324"/>
      <c r="AQ40" s="324"/>
      <c r="AR40" s="324"/>
      <c r="AS40" s="324"/>
      <c r="AT40" s="324"/>
      <c r="AU40" s="324"/>
      <c r="AV40" s="324"/>
      <c r="AW40" s="324"/>
      <c r="AX40" s="324"/>
      <c r="AY40" s="324"/>
      <c r="AZ40" s="324"/>
      <c r="BA40" s="324"/>
      <c r="BB40" s="324"/>
      <c r="BC40" s="324"/>
      <c r="BD40" s="324"/>
      <c r="BE40" s="324"/>
      <c r="BF40" s="324"/>
      <c r="BG40" s="324"/>
      <c r="BH40" s="324"/>
      <c r="BI40" s="324"/>
      <c r="BJ40" s="324"/>
      <c r="BK40" s="324"/>
      <c r="BL40" s="324"/>
      <c r="BM40" s="324"/>
      <c r="BN40" s="324"/>
      <c r="BO40" s="324"/>
      <c r="BP40" s="324"/>
      <c r="BQ40" s="324"/>
      <c r="BR40" s="324"/>
      <c r="BS40" s="324"/>
      <c r="BT40" s="324"/>
      <c r="BU40" s="326"/>
    </row>
    <row r="41" spans="4:73" ht="65.25" customHeight="1" x14ac:dyDescent="0.3">
      <c r="D41" s="553"/>
      <c r="E41" s="551"/>
      <c r="F41" s="192" t="s">
        <v>108</v>
      </c>
      <c r="G41" s="192">
        <v>1</v>
      </c>
      <c r="H41" s="192" t="s">
        <v>101</v>
      </c>
      <c r="I41" s="324"/>
      <c r="J41" s="324"/>
      <c r="K41" s="324"/>
      <c r="L41" s="324"/>
      <c r="M41" s="324"/>
      <c r="N41" s="324"/>
      <c r="O41" s="324"/>
      <c r="P41" s="324"/>
      <c r="Q41" s="325"/>
      <c r="R41" s="325"/>
      <c r="S41" s="325"/>
      <c r="T41" s="325"/>
      <c r="U41" s="325"/>
      <c r="V41" s="325"/>
      <c r="W41" s="325"/>
      <c r="X41" s="324"/>
      <c r="Y41" s="326"/>
      <c r="Z41" s="327"/>
      <c r="AA41" s="188"/>
      <c r="AB41" s="324"/>
      <c r="AC41" s="324"/>
      <c r="AD41" s="324"/>
      <c r="AE41" s="324"/>
      <c r="AF41" s="324"/>
      <c r="AG41" s="324"/>
      <c r="AH41" s="324"/>
      <c r="AI41" s="324"/>
      <c r="AJ41" s="324"/>
      <c r="AK41" s="324"/>
      <c r="AL41" s="324"/>
      <c r="AM41" s="324"/>
      <c r="AN41" s="324"/>
      <c r="AO41" s="324"/>
      <c r="AP41" s="324"/>
      <c r="AQ41" s="324"/>
      <c r="AR41" s="324"/>
      <c r="AS41" s="324"/>
      <c r="AT41" s="324"/>
      <c r="AU41" s="324"/>
      <c r="AV41" s="324"/>
      <c r="AW41" s="324"/>
      <c r="AX41" s="324"/>
      <c r="AY41" s="324"/>
      <c r="AZ41" s="324"/>
      <c r="BA41" s="324"/>
      <c r="BB41" s="324"/>
      <c r="BC41" s="324"/>
      <c r="BD41" s="324"/>
      <c r="BE41" s="324"/>
      <c r="BF41" s="324"/>
      <c r="BG41" s="324"/>
      <c r="BH41" s="324"/>
      <c r="BI41" s="324"/>
      <c r="BJ41" s="324"/>
      <c r="BK41" s="324"/>
      <c r="BL41" s="324"/>
      <c r="BM41" s="324"/>
      <c r="BN41" s="324"/>
      <c r="BO41" s="324"/>
      <c r="BP41" s="324"/>
      <c r="BQ41" s="324"/>
      <c r="BR41" s="324"/>
      <c r="BS41" s="324"/>
      <c r="BT41" s="324"/>
      <c r="BU41" s="326"/>
    </row>
    <row r="42" spans="4:73" ht="65.25" customHeight="1" x14ac:dyDescent="0.3">
      <c r="D42" s="553"/>
      <c r="E42" s="551"/>
      <c r="F42" s="192" t="s">
        <v>109</v>
      </c>
      <c r="G42" s="192">
        <v>1</v>
      </c>
      <c r="H42" s="192" t="s">
        <v>102</v>
      </c>
      <c r="I42" s="324"/>
      <c r="J42" s="324"/>
      <c r="K42" s="324"/>
      <c r="L42" s="324"/>
      <c r="M42" s="324"/>
      <c r="N42" s="324"/>
      <c r="O42" s="324"/>
      <c r="P42" s="324"/>
      <c r="Q42" s="325"/>
      <c r="R42" s="325"/>
      <c r="S42" s="325"/>
      <c r="T42" s="325"/>
      <c r="U42" s="325"/>
      <c r="V42" s="325"/>
      <c r="W42" s="325"/>
      <c r="X42" s="324"/>
      <c r="Y42" s="326"/>
      <c r="Z42" s="327"/>
      <c r="AA42" s="188"/>
      <c r="AB42" s="324"/>
      <c r="AC42" s="324"/>
      <c r="AD42" s="324"/>
      <c r="AE42" s="324"/>
      <c r="AF42" s="324"/>
      <c r="AG42" s="324"/>
      <c r="AH42" s="324"/>
      <c r="AI42" s="324"/>
      <c r="AJ42" s="324"/>
      <c r="AK42" s="324"/>
      <c r="AL42" s="324"/>
      <c r="AM42" s="324"/>
      <c r="AN42" s="324"/>
      <c r="AO42" s="324"/>
      <c r="AP42" s="324"/>
      <c r="AQ42" s="324"/>
      <c r="AR42" s="324"/>
      <c r="AS42" s="324"/>
      <c r="AT42" s="324"/>
      <c r="AU42" s="324"/>
      <c r="AV42" s="324"/>
      <c r="AW42" s="324"/>
      <c r="AX42" s="324"/>
      <c r="AY42" s="324"/>
      <c r="AZ42" s="324"/>
      <c r="BA42" s="324"/>
      <c r="BB42" s="324"/>
      <c r="BC42" s="324"/>
      <c r="BD42" s="324"/>
      <c r="BE42" s="324"/>
      <c r="BF42" s="324"/>
      <c r="BG42" s="324"/>
      <c r="BH42" s="324"/>
      <c r="BI42" s="324"/>
      <c r="BJ42" s="324"/>
      <c r="BK42" s="324"/>
      <c r="BL42" s="324"/>
      <c r="BM42" s="324"/>
      <c r="BN42" s="324"/>
      <c r="BO42" s="324"/>
      <c r="BP42" s="324"/>
      <c r="BQ42" s="324"/>
      <c r="BR42" s="324"/>
      <c r="BS42" s="324"/>
      <c r="BT42" s="324"/>
      <c r="BU42" s="326"/>
    </row>
    <row r="43" spans="4:73" ht="65.25" customHeight="1" x14ac:dyDescent="0.3">
      <c r="D43" s="553"/>
      <c r="E43" s="551"/>
      <c r="F43" s="192" t="s">
        <v>110</v>
      </c>
      <c r="G43" s="192">
        <v>1</v>
      </c>
      <c r="H43" s="192" t="s">
        <v>676</v>
      </c>
      <c r="I43" s="324"/>
      <c r="J43" s="324"/>
      <c r="K43" s="324"/>
      <c r="L43" s="324"/>
      <c r="M43" s="324"/>
      <c r="N43" s="324"/>
      <c r="O43" s="324"/>
      <c r="P43" s="324"/>
      <c r="Q43" s="325"/>
      <c r="R43" s="325"/>
      <c r="S43" s="325"/>
      <c r="T43" s="325"/>
      <c r="U43" s="325"/>
      <c r="V43" s="325"/>
      <c r="W43" s="325"/>
      <c r="X43" s="324"/>
      <c r="Y43" s="326"/>
      <c r="Z43" s="327"/>
      <c r="AA43" s="188"/>
      <c r="AB43" s="324"/>
      <c r="AC43" s="324"/>
      <c r="AD43" s="324"/>
      <c r="AE43" s="324"/>
      <c r="AF43" s="324"/>
      <c r="AG43" s="324"/>
      <c r="AH43" s="324"/>
      <c r="AI43" s="324"/>
      <c r="AJ43" s="324"/>
      <c r="AK43" s="324"/>
      <c r="AL43" s="324"/>
      <c r="AM43" s="324"/>
      <c r="AN43" s="324"/>
      <c r="AO43" s="324"/>
      <c r="AP43" s="324"/>
      <c r="AQ43" s="324"/>
      <c r="AR43" s="324"/>
      <c r="AS43" s="324"/>
      <c r="AT43" s="324"/>
      <c r="AU43" s="324"/>
      <c r="AV43" s="324"/>
      <c r="AW43" s="324"/>
      <c r="AX43" s="324"/>
      <c r="AY43" s="324"/>
      <c r="AZ43" s="324"/>
      <c r="BA43" s="324"/>
      <c r="BB43" s="324"/>
      <c r="BC43" s="324"/>
      <c r="BD43" s="324"/>
      <c r="BE43" s="324"/>
      <c r="BF43" s="324"/>
      <c r="BG43" s="324"/>
      <c r="BH43" s="324"/>
      <c r="BI43" s="324"/>
      <c r="BJ43" s="324"/>
      <c r="BK43" s="324"/>
      <c r="BL43" s="324"/>
      <c r="BM43" s="324"/>
      <c r="BN43" s="324"/>
      <c r="BO43" s="324"/>
      <c r="BP43" s="324"/>
      <c r="BQ43" s="324"/>
      <c r="BR43" s="324"/>
      <c r="BS43" s="324"/>
      <c r="BT43" s="324"/>
      <c r="BU43" s="326"/>
    </row>
    <row r="44" spans="4:73" ht="65.25" customHeight="1" x14ac:dyDescent="0.3">
      <c r="D44" s="553"/>
      <c r="E44" s="551"/>
      <c r="F44" s="192" t="s">
        <v>111</v>
      </c>
      <c r="G44" s="192">
        <v>1</v>
      </c>
      <c r="H44" s="192" t="s">
        <v>677</v>
      </c>
      <c r="I44" s="324"/>
      <c r="J44" s="324"/>
      <c r="K44" s="324"/>
      <c r="L44" s="324"/>
      <c r="M44" s="324"/>
      <c r="N44" s="324"/>
      <c r="O44" s="324"/>
      <c r="P44" s="324"/>
      <c r="Q44" s="325"/>
      <c r="R44" s="325"/>
      <c r="S44" s="325"/>
      <c r="T44" s="325"/>
      <c r="U44" s="325"/>
      <c r="V44" s="325"/>
      <c r="W44" s="325"/>
      <c r="X44" s="324"/>
      <c r="Y44" s="326"/>
      <c r="Z44" s="327"/>
      <c r="AA44" s="188"/>
      <c r="AB44" s="324"/>
      <c r="AC44" s="324"/>
      <c r="AD44" s="324"/>
      <c r="AE44" s="324"/>
      <c r="AF44" s="324"/>
      <c r="AG44" s="324"/>
      <c r="AH44" s="324"/>
      <c r="AI44" s="324"/>
      <c r="AJ44" s="324"/>
      <c r="AK44" s="324"/>
      <c r="AL44" s="324"/>
      <c r="AM44" s="324"/>
      <c r="AN44" s="324"/>
      <c r="AO44" s="324"/>
      <c r="AP44" s="324"/>
      <c r="AQ44" s="324"/>
      <c r="AR44" s="324"/>
      <c r="AS44" s="324"/>
      <c r="AT44" s="324"/>
      <c r="AU44" s="324"/>
      <c r="AV44" s="324"/>
      <c r="AW44" s="324"/>
      <c r="AX44" s="324"/>
      <c r="AY44" s="324"/>
      <c r="AZ44" s="324"/>
      <c r="BA44" s="324"/>
      <c r="BB44" s="324"/>
      <c r="BC44" s="324"/>
      <c r="BD44" s="324"/>
      <c r="BE44" s="324"/>
      <c r="BF44" s="324"/>
      <c r="BG44" s="324"/>
      <c r="BH44" s="324"/>
      <c r="BI44" s="324"/>
      <c r="BJ44" s="324"/>
      <c r="BK44" s="324"/>
      <c r="BL44" s="324"/>
      <c r="BM44" s="324"/>
      <c r="BN44" s="324"/>
      <c r="BO44" s="324"/>
      <c r="BP44" s="324"/>
      <c r="BQ44" s="324"/>
      <c r="BR44" s="324"/>
      <c r="BS44" s="324"/>
      <c r="BT44" s="324"/>
      <c r="BU44" s="326"/>
    </row>
    <row r="45" spans="4:73" ht="65.25" customHeight="1" x14ac:dyDescent="0.3">
      <c r="D45" s="553"/>
      <c r="E45" s="551"/>
      <c r="F45" s="192" t="s">
        <v>112</v>
      </c>
      <c r="G45" s="192">
        <v>1</v>
      </c>
      <c r="H45" s="192" t="s">
        <v>103</v>
      </c>
      <c r="I45" s="324"/>
      <c r="J45" s="324"/>
      <c r="K45" s="324"/>
      <c r="L45" s="324"/>
      <c r="M45" s="324"/>
      <c r="N45" s="324"/>
      <c r="O45" s="324"/>
      <c r="P45" s="324"/>
      <c r="Q45" s="325"/>
      <c r="R45" s="325"/>
      <c r="S45" s="325"/>
      <c r="T45" s="325"/>
      <c r="U45" s="325"/>
      <c r="V45" s="325"/>
      <c r="W45" s="325"/>
      <c r="X45" s="324"/>
      <c r="Y45" s="326"/>
      <c r="Z45" s="327"/>
      <c r="AA45" s="188"/>
      <c r="AB45" s="324"/>
      <c r="AC45" s="324"/>
      <c r="AD45" s="324"/>
      <c r="AE45" s="324"/>
      <c r="AF45" s="324"/>
      <c r="AG45" s="324"/>
      <c r="AH45" s="324"/>
      <c r="AI45" s="324"/>
      <c r="AJ45" s="324"/>
      <c r="AK45" s="324"/>
      <c r="AL45" s="324"/>
      <c r="AM45" s="324"/>
      <c r="AN45" s="324"/>
      <c r="AO45" s="324"/>
      <c r="AP45" s="324"/>
      <c r="AQ45" s="324"/>
      <c r="AR45" s="324"/>
      <c r="AS45" s="324"/>
      <c r="AT45" s="324"/>
      <c r="AU45" s="324"/>
      <c r="AV45" s="324"/>
      <c r="AW45" s="324"/>
      <c r="AX45" s="324"/>
      <c r="AY45" s="324"/>
      <c r="AZ45" s="324"/>
      <c r="BA45" s="324"/>
      <c r="BB45" s="324"/>
      <c r="BC45" s="324"/>
      <c r="BD45" s="324"/>
      <c r="BE45" s="324"/>
      <c r="BF45" s="324"/>
      <c r="BG45" s="324"/>
      <c r="BH45" s="324"/>
      <c r="BI45" s="324"/>
      <c r="BJ45" s="324"/>
      <c r="BK45" s="324"/>
      <c r="BL45" s="324"/>
      <c r="BM45" s="324"/>
      <c r="BN45" s="324"/>
      <c r="BO45" s="324"/>
      <c r="BP45" s="324"/>
      <c r="BQ45" s="324"/>
      <c r="BR45" s="324"/>
      <c r="BS45" s="324"/>
      <c r="BT45" s="324"/>
      <c r="BU45" s="326"/>
    </row>
    <row r="46" spans="4:73" ht="65.25" customHeight="1" x14ac:dyDescent="0.3">
      <c r="D46" s="553" t="s">
        <v>113</v>
      </c>
      <c r="E46" s="551" t="s">
        <v>670</v>
      </c>
      <c r="F46" s="110" t="s">
        <v>122</v>
      </c>
      <c r="G46" s="192">
        <v>1</v>
      </c>
      <c r="H46" s="110" t="s">
        <v>678</v>
      </c>
      <c r="I46" s="178" t="s">
        <v>921</v>
      </c>
      <c r="J46" s="123" t="s">
        <v>859</v>
      </c>
      <c r="K46" s="124" t="s">
        <v>915</v>
      </c>
      <c r="L46" s="125" t="s">
        <v>917</v>
      </c>
      <c r="M46" s="125" t="s">
        <v>916</v>
      </c>
      <c r="N46" s="195" t="s">
        <v>356</v>
      </c>
      <c r="O46" s="195"/>
      <c r="P46" s="195" t="s">
        <v>357</v>
      </c>
      <c r="Q46" s="297" t="s">
        <v>29</v>
      </c>
      <c r="R46" s="309" t="s">
        <v>358</v>
      </c>
      <c r="S46" s="309"/>
      <c r="T46" s="309">
        <v>1</v>
      </c>
      <c r="U46" s="309"/>
      <c r="V46" s="309"/>
      <c r="W46" s="310"/>
      <c r="X46" s="311"/>
      <c r="Y46" s="312"/>
      <c r="Z46" s="301">
        <v>1</v>
      </c>
      <c r="AA46" s="302">
        <v>1</v>
      </c>
      <c r="AB46" s="180">
        <f t="shared" ref="AB46:AB51" si="24">IF(Z46="N/A","No aplica",IF(Z46&gt;=(0),AA46/Z46))</f>
        <v>1</v>
      </c>
      <c r="AC46" s="303" t="str">
        <f t="shared" ref="AC46:AC51" si="25">IF(Z46="N/A","No aplica",IF(AA46&gt;=((0.9999*Z46)/1),"Cumple la meta establecida",IF(AA46&gt;=((0.84999*Z46)/1),"Cumple parcialmente la meta establecida",IF(AA46&lt;((0.84999*Z46)/1),"No cumple la meta establecida"))))</f>
        <v>Cumple la meta establecida</v>
      </c>
      <c r="AD46" s="304">
        <v>1</v>
      </c>
      <c r="AE46" s="302">
        <v>1</v>
      </c>
      <c r="AF46" s="180">
        <f t="shared" ref="AF46:AF51" si="26">IF(AD46="N/A","No aplica",IF(AD46&gt;=(0),AE46/AD46))</f>
        <v>1</v>
      </c>
      <c r="AG46" s="303" t="str">
        <f t="shared" ref="AG46:AG51" si="27">IF(AD46="N/A","No aplica",IF(AE46&gt;=((0.9999*AD46)/1),"Cumple la meta establecida",IF(AE46&gt;=((0.84999*AD46)/1),"Cumple parcialmente la meta establecida",IF(AE46&lt;((0.84999*AD46)/1),"No cumple la meta establecida"))))</f>
        <v>Cumple la meta establecida</v>
      </c>
      <c r="AH46" s="304">
        <v>1</v>
      </c>
      <c r="AI46" s="302">
        <v>1</v>
      </c>
      <c r="AJ46" s="180">
        <f t="shared" ref="AJ46:AJ51" si="28">IF(AH46="N/A","No aplica",IF(AH46&gt;=(0),AI46/AH46))</f>
        <v>1</v>
      </c>
      <c r="AK46" s="303" t="str">
        <f t="shared" ref="AK46:AK51" si="29">IF(AH46="N/A","No aplica",IF(AI46&gt;=((0.9999*AH46)/1),"Cumple la meta establecida",IF(AI46&gt;=((0.84999*AH46)/1),"Cumple parcialmente la meta establecida",IF(AI46&lt;((0.84999*AH46)/1),"No cumple la meta establecida"))))</f>
        <v>Cumple la meta establecida</v>
      </c>
      <c r="AL46" s="304">
        <v>1</v>
      </c>
      <c r="AM46" s="302">
        <v>1</v>
      </c>
      <c r="AN46" s="180">
        <f t="shared" ref="AN46:AN51" si="30">IF(AL46="N/A","No aplica",IF(AL46&gt;=(0),AM46/AL46))</f>
        <v>1</v>
      </c>
      <c r="AO46" s="303" t="str">
        <f t="shared" ref="AO46:AO51" si="31">IF(AL46="N/A","No aplica",IF(AM46&gt;=((0.9999*AL46)/1),"Cumple la meta establecida",IF(AM46&gt;=((0.84999*AL46)/1),"Cumple parcialmente la meta establecida",IF(AM46&lt;((0.84999*AL46)/1),"No cumple la meta establecida"))))</f>
        <v>Cumple la meta establecida</v>
      </c>
      <c r="AP46" s="304">
        <v>1</v>
      </c>
      <c r="AQ46" s="302">
        <v>1</v>
      </c>
      <c r="AR46" s="180">
        <f t="shared" ref="AR46:AR51" si="32">IF(AP46="N/A","No aplica",IF(AP46&gt;=(0),AQ46/AP46))</f>
        <v>1</v>
      </c>
      <c r="AS46" s="303" t="str">
        <f t="shared" ref="AS46:AS51" si="33">IF(AP46="N/A","No aplica",IF(AQ46&gt;=((0.9999*AP46)/1),"Cumple la meta establecida",IF(AQ46&gt;=((0.84999*AP46)/1),"Cumple parcialmente la meta establecida",IF(AQ46&lt;((0.84999*AP46)/1),"No cumple la meta establecida"))))</f>
        <v>Cumple la meta establecida</v>
      </c>
      <c r="AT46" s="304">
        <v>1</v>
      </c>
      <c r="AU46" s="302">
        <v>1</v>
      </c>
      <c r="AV46" s="180">
        <f t="shared" ref="AV46:AV51" si="34">IF(AT46="N/A","No aplica",IF(AT46&gt;=(0),AU46/AT46))</f>
        <v>1</v>
      </c>
      <c r="AW46" s="303" t="str">
        <f t="shared" ref="AW46:AW51" si="35">IF(AT46="N/A","No aplica",IF(AU46&gt;=((0.9999*AT46)/1),"Cumple la meta establecida",IF(AU46&gt;=((0.84999*AT46)/1),"Cumple parcialmente la meta establecida",IF(AU46&lt;((0.84999*AT46)/1),"No cumple la meta establecida"))))</f>
        <v>Cumple la meta establecida</v>
      </c>
      <c r="AX46" s="304">
        <v>1</v>
      </c>
      <c r="AY46" s="302">
        <v>1</v>
      </c>
      <c r="AZ46" s="180">
        <f t="shared" ref="AZ46:AZ51" si="36">IF(AX46="N/A","No aplica",IF(AX46&gt;=(0),AY46/AX46))</f>
        <v>1</v>
      </c>
      <c r="BA46" s="303" t="str">
        <f t="shared" ref="BA46:BA51" si="37">IF(AX46="N/A","No aplica",IF(AY46&gt;=((0.9999*AX46)/1),"Cumple la meta establecida",IF(AY46&gt;=((0.84999*AX46)/1),"Cumple parcialmente la meta establecida",IF(AY46&lt;((0.84999*AX46)/1),"No cumple la meta establecida"))))</f>
        <v>Cumple la meta establecida</v>
      </c>
      <c r="BB46" s="304">
        <v>1</v>
      </c>
      <c r="BC46" s="302">
        <v>1</v>
      </c>
      <c r="BD46" s="180">
        <f t="shared" ref="BD46:BD51" si="38">IF(BB46="N/A","No aplica",IF(BB46&gt;=(0),BC46/BB46))</f>
        <v>1</v>
      </c>
      <c r="BE46" s="303" t="str">
        <f t="shared" ref="BE46:BE51" si="39">IF(BB46="N/A","No aplica",IF(BC46&gt;=((0.9999*BB46)/1),"Cumple la meta establecida",IF(BC46&gt;=((0.84999*BB46)/1),"Cumple parcialmente la meta establecida",IF(BC46&lt;((0.84999*BB46)/1),"No cumple la meta establecida"))))</f>
        <v>Cumple la meta establecida</v>
      </c>
      <c r="BF46" s="304">
        <v>1</v>
      </c>
      <c r="BG46" s="302">
        <v>1</v>
      </c>
      <c r="BH46" s="180">
        <f t="shared" ref="BH46:BH51" si="40">IF(BF46="N/A","No aplica",IF(BF46&gt;=(0),BG46/BF46))</f>
        <v>1</v>
      </c>
      <c r="BI46" s="303" t="str">
        <f t="shared" ref="BI46:BI51" si="41">IF(BF46="N/A","No aplica",IF(BG46&gt;=((0.9999*BF46)/1),"Cumple la meta establecida",IF(BG46&gt;=((0.84999*BF46)/1),"Cumple parcialmente la meta establecida",IF(BG46&lt;((0.84999*BF46)/1),"No cumple la meta establecida"))))</f>
        <v>Cumple la meta establecida</v>
      </c>
      <c r="BJ46" s="304">
        <v>1</v>
      </c>
      <c r="BK46" s="302">
        <v>1</v>
      </c>
      <c r="BL46" s="180">
        <f t="shared" ref="BL46:BL51" si="42">IF(BJ46="N/A","No aplica",IF(BJ46&gt;=(0),BK46/BJ46))</f>
        <v>1</v>
      </c>
      <c r="BM46" s="303" t="str">
        <f t="shared" ref="BM46:BM51" si="43">IF(BJ46="N/A","No aplica",IF(BK46&gt;=((0.9999*BJ46)/1),"Cumple la meta establecida",IF(BK46&gt;=((0.84999*BJ46)/1),"Cumple parcialmente la meta establecida",IF(BK46&lt;((0.84999*BJ46)/1),"No cumple la meta establecida"))))</f>
        <v>Cumple la meta establecida</v>
      </c>
      <c r="BN46" s="304">
        <v>1</v>
      </c>
      <c r="BO46" s="302">
        <v>1</v>
      </c>
      <c r="BP46" s="180">
        <f t="shared" ref="BP46:BP51" si="44">IF(BN46="N/A","No aplica",IF(BN46&gt;=(0),BO46/BN46))</f>
        <v>1</v>
      </c>
      <c r="BQ46" s="303" t="str">
        <f t="shared" ref="BQ46:BQ51" si="45">IF(BN46="N/A","No aplica",IF(BO46&gt;=((0.9999*BN46)/1),"Cumple la meta establecida",IF(BO46&gt;=((0.84999*BN46)/1),"Cumple parcialmente la meta establecida",IF(BO46&lt;((0.84999*BN46)/1),"No cumple la meta establecida"))))</f>
        <v>Cumple la meta establecida</v>
      </c>
      <c r="BR46" s="304">
        <v>1</v>
      </c>
      <c r="BS46" s="302">
        <v>1</v>
      </c>
      <c r="BT46" s="180">
        <f t="shared" ref="BT46:BT51" si="46">IF(BR46="N/A","No aplica",IF(BR46&gt;=(0),BS46/BR46))</f>
        <v>1</v>
      </c>
      <c r="BU46" s="303" t="str">
        <f t="shared" ref="BU46:BU51" si="47">IF(BR46="N/A","No aplica",IF(BS46&gt;=((0.9999*BR46)/1),"Cumple la meta establecida",IF(BS46&gt;=((0.84999*BR46)/1),"Cumple parcialmente la meta establecida",IF(BS46&lt;((0.84999*BR46)/1),"No cumple la meta establecida"))))</f>
        <v>Cumple la meta establecida</v>
      </c>
    </row>
    <row r="47" spans="4:73" ht="65.25" customHeight="1" x14ac:dyDescent="0.3">
      <c r="D47" s="553"/>
      <c r="E47" s="551"/>
      <c r="F47" s="110" t="s">
        <v>123</v>
      </c>
      <c r="G47" s="192">
        <v>1</v>
      </c>
      <c r="H47" s="110" t="s">
        <v>114</v>
      </c>
      <c r="I47" s="178" t="s">
        <v>921</v>
      </c>
      <c r="J47" s="123" t="s">
        <v>859</v>
      </c>
      <c r="K47" s="124" t="s">
        <v>915</v>
      </c>
      <c r="L47" s="125" t="s">
        <v>917</v>
      </c>
      <c r="M47" s="125" t="s">
        <v>916</v>
      </c>
      <c r="N47" s="195" t="s">
        <v>679</v>
      </c>
      <c r="O47" s="195"/>
      <c r="P47" s="195" t="s">
        <v>359</v>
      </c>
      <c r="Q47" s="297" t="s">
        <v>29</v>
      </c>
      <c r="R47" s="309" t="s">
        <v>358</v>
      </c>
      <c r="S47" s="309"/>
      <c r="T47" s="309">
        <v>1</v>
      </c>
      <c r="U47" s="309"/>
      <c r="V47" s="309"/>
      <c r="W47" s="310"/>
      <c r="X47" s="311"/>
      <c r="Y47" s="312"/>
      <c r="Z47" s="301">
        <v>1</v>
      </c>
      <c r="AA47" s="302">
        <v>1</v>
      </c>
      <c r="AB47" s="180">
        <f t="shared" si="24"/>
        <v>1</v>
      </c>
      <c r="AC47" s="303" t="str">
        <f t="shared" si="25"/>
        <v>Cumple la meta establecida</v>
      </c>
      <c r="AD47" s="304">
        <v>1</v>
      </c>
      <c r="AE47" s="302">
        <v>1</v>
      </c>
      <c r="AF47" s="180">
        <f t="shared" si="26"/>
        <v>1</v>
      </c>
      <c r="AG47" s="303" t="str">
        <f t="shared" si="27"/>
        <v>Cumple la meta establecida</v>
      </c>
      <c r="AH47" s="304">
        <v>1</v>
      </c>
      <c r="AI47" s="302">
        <v>1</v>
      </c>
      <c r="AJ47" s="180">
        <f t="shared" si="28"/>
        <v>1</v>
      </c>
      <c r="AK47" s="303" t="str">
        <f t="shared" si="29"/>
        <v>Cumple la meta establecida</v>
      </c>
      <c r="AL47" s="304">
        <v>1</v>
      </c>
      <c r="AM47" s="302">
        <v>1</v>
      </c>
      <c r="AN47" s="180">
        <f t="shared" si="30"/>
        <v>1</v>
      </c>
      <c r="AO47" s="303" t="str">
        <f t="shared" si="31"/>
        <v>Cumple la meta establecida</v>
      </c>
      <c r="AP47" s="304">
        <v>1</v>
      </c>
      <c r="AQ47" s="302">
        <v>1</v>
      </c>
      <c r="AR47" s="180">
        <f t="shared" si="32"/>
        <v>1</v>
      </c>
      <c r="AS47" s="303" t="str">
        <f t="shared" si="33"/>
        <v>Cumple la meta establecida</v>
      </c>
      <c r="AT47" s="304">
        <v>1</v>
      </c>
      <c r="AU47" s="302">
        <v>1</v>
      </c>
      <c r="AV47" s="180">
        <f t="shared" si="34"/>
        <v>1</v>
      </c>
      <c r="AW47" s="303" t="str">
        <f t="shared" si="35"/>
        <v>Cumple la meta establecida</v>
      </c>
      <c r="AX47" s="304">
        <v>1</v>
      </c>
      <c r="AY47" s="302">
        <v>1</v>
      </c>
      <c r="AZ47" s="180">
        <f t="shared" si="36"/>
        <v>1</v>
      </c>
      <c r="BA47" s="303" t="str">
        <f t="shared" si="37"/>
        <v>Cumple la meta establecida</v>
      </c>
      <c r="BB47" s="304">
        <v>1</v>
      </c>
      <c r="BC47" s="302">
        <v>1</v>
      </c>
      <c r="BD47" s="180">
        <f t="shared" si="38"/>
        <v>1</v>
      </c>
      <c r="BE47" s="303" t="str">
        <f t="shared" si="39"/>
        <v>Cumple la meta establecida</v>
      </c>
      <c r="BF47" s="304">
        <v>1</v>
      </c>
      <c r="BG47" s="302">
        <v>1</v>
      </c>
      <c r="BH47" s="180">
        <f t="shared" si="40"/>
        <v>1</v>
      </c>
      <c r="BI47" s="303" t="str">
        <f t="shared" si="41"/>
        <v>Cumple la meta establecida</v>
      </c>
      <c r="BJ47" s="304">
        <v>1</v>
      </c>
      <c r="BK47" s="302">
        <v>1</v>
      </c>
      <c r="BL47" s="180">
        <f t="shared" si="42"/>
        <v>1</v>
      </c>
      <c r="BM47" s="303" t="str">
        <f t="shared" si="43"/>
        <v>Cumple la meta establecida</v>
      </c>
      <c r="BN47" s="304">
        <v>1</v>
      </c>
      <c r="BO47" s="302">
        <v>1</v>
      </c>
      <c r="BP47" s="180">
        <f t="shared" si="44"/>
        <v>1</v>
      </c>
      <c r="BQ47" s="303" t="str">
        <f t="shared" si="45"/>
        <v>Cumple la meta establecida</v>
      </c>
      <c r="BR47" s="304">
        <v>1</v>
      </c>
      <c r="BS47" s="302">
        <v>1</v>
      </c>
      <c r="BT47" s="180">
        <f t="shared" si="46"/>
        <v>1</v>
      </c>
      <c r="BU47" s="303" t="str">
        <f t="shared" si="47"/>
        <v>Cumple la meta establecida</v>
      </c>
    </row>
    <row r="48" spans="4:73" ht="65.25" customHeight="1" x14ac:dyDescent="0.3">
      <c r="D48" s="553"/>
      <c r="E48" s="551"/>
      <c r="F48" s="110" t="s">
        <v>124</v>
      </c>
      <c r="G48" s="192">
        <v>1</v>
      </c>
      <c r="H48" s="110" t="s">
        <v>115</v>
      </c>
      <c r="I48" s="178" t="s">
        <v>921</v>
      </c>
      <c r="J48" s="123" t="s">
        <v>859</v>
      </c>
      <c r="K48" s="124" t="s">
        <v>915</v>
      </c>
      <c r="L48" s="125" t="s">
        <v>917</v>
      </c>
      <c r="M48" s="125" t="s">
        <v>916</v>
      </c>
      <c r="N48" s="195" t="s">
        <v>362</v>
      </c>
      <c r="O48" s="195"/>
      <c r="P48" s="195" t="s">
        <v>359</v>
      </c>
      <c r="Q48" s="297" t="s">
        <v>360</v>
      </c>
      <c r="R48" s="309" t="s">
        <v>361</v>
      </c>
      <c r="S48" s="309"/>
      <c r="T48" s="309">
        <v>1</v>
      </c>
      <c r="U48" s="309"/>
      <c r="V48" s="309"/>
      <c r="W48" s="310"/>
      <c r="X48" s="311"/>
      <c r="Y48" s="312"/>
      <c r="Z48" s="301">
        <v>1</v>
      </c>
      <c r="AA48" s="302">
        <v>1</v>
      </c>
      <c r="AB48" s="180">
        <f t="shared" si="24"/>
        <v>1</v>
      </c>
      <c r="AC48" s="303" t="str">
        <f t="shared" si="25"/>
        <v>Cumple la meta establecida</v>
      </c>
      <c r="AD48" s="304">
        <v>1</v>
      </c>
      <c r="AE48" s="302">
        <v>1</v>
      </c>
      <c r="AF48" s="180">
        <f t="shared" si="26"/>
        <v>1</v>
      </c>
      <c r="AG48" s="303" t="str">
        <f t="shared" si="27"/>
        <v>Cumple la meta establecida</v>
      </c>
      <c r="AH48" s="304">
        <v>1</v>
      </c>
      <c r="AI48" s="302">
        <v>1</v>
      </c>
      <c r="AJ48" s="180">
        <f t="shared" si="28"/>
        <v>1</v>
      </c>
      <c r="AK48" s="303" t="str">
        <f t="shared" si="29"/>
        <v>Cumple la meta establecida</v>
      </c>
      <c r="AL48" s="304">
        <v>1</v>
      </c>
      <c r="AM48" s="302">
        <v>1</v>
      </c>
      <c r="AN48" s="180">
        <f t="shared" si="30"/>
        <v>1</v>
      </c>
      <c r="AO48" s="303" t="str">
        <f t="shared" si="31"/>
        <v>Cumple la meta establecida</v>
      </c>
      <c r="AP48" s="304">
        <v>1</v>
      </c>
      <c r="AQ48" s="302">
        <v>1</v>
      </c>
      <c r="AR48" s="180">
        <f t="shared" si="32"/>
        <v>1</v>
      </c>
      <c r="AS48" s="303" t="str">
        <f t="shared" si="33"/>
        <v>Cumple la meta establecida</v>
      </c>
      <c r="AT48" s="304">
        <v>1</v>
      </c>
      <c r="AU48" s="302">
        <v>1</v>
      </c>
      <c r="AV48" s="180">
        <f t="shared" si="34"/>
        <v>1</v>
      </c>
      <c r="AW48" s="303" t="str">
        <f t="shared" si="35"/>
        <v>Cumple la meta establecida</v>
      </c>
      <c r="AX48" s="304">
        <v>1</v>
      </c>
      <c r="AY48" s="302">
        <v>1</v>
      </c>
      <c r="AZ48" s="180">
        <f t="shared" si="36"/>
        <v>1</v>
      </c>
      <c r="BA48" s="303" t="str">
        <f t="shared" si="37"/>
        <v>Cumple la meta establecida</v>
      </c>
      <c r="BB48" s="304">
        <v>1</v>
      </c>
      <c r="BC48" s="302">
        <v>1</v>
      </c>
      <c r="BD48" s="180">
        <f t="shared" si="38"/>
        <v>1</v>
      </c>
      <c r="BE48" s="303" t="str">
        <f t="shared" si="39"/>
        <v>Cumple la meta establecida</v>
      </c>
      <c r="BF48" s="304">
        <v>1</v>
      </c>
      <c r="BG48" s="302">
        <v>1</v>
      </c>
      <c r="BH48" s="180">
        <f t="shared" si="40"/>
        <v>1</v>
      </c>
      <c r="BI48" s="303" t="str">
        <f t="shared" si="41"/>
        <v>Cumple la meta establecida</v>
      </c>
      <c r="BJ48" s="304">
        <v>1</v>
      </c>
      <c r="BK48" s="302">
        <v>1</v>
      </c>
      <c r="BL48" s="180">
        <f t="shared" si="42"/>
        <v>1</v>
      </c>
      <c r="BM48" s="303" t="str">
        <f t="shared" si="43"/>
        <v>Cumple la meta establecida</v>
      </c>
      <c r="BN48" s="304">
        <v>1</v>
      </c>
      <c r="BO48" s="302">
        <v>1</v>
      </c>
      <c r="BP48" s="180">
        <f t="shared" si="44"/>
        <v>1</v>
      </c>
      <c r="BQ48" s="303" t="str">
        <f t="shared" si="45"/>
        <v>Cumple la meta establecida</v>
      </c>
      <c r="BR48" s="304">
        <v>1</v>
      </c>
      <c r="BS48" s="302">
        <v>1</v>
      </c>
      <c r="BT48" s="180">
        <f t="shared" si="46"/>
        <v>1</v>
      </c>
      <c r="BU48" s="303" t="str">
        <f t="shared" si="47"/>
        <v>Cumple la meta establecida</v>
      </c>
    </row>
    <row r="49" spans="4:73" ht="65.25" customHeight="1" x14ac:dyDescent="0.3">
      <c r="D49" s="553"/>
      <c r="E49" s="551"/>
      <c r="F49" s="544" t="s">
        <v>125</v>
      </c>
      <c r="G49" s="566">
        <v>1</v>
      </c>
      <c r="H49" s="544" t="s">
        <v>116</v>
      </c>
      <c r="I49" s="178" t="s">
        <v>921</v>
      </c>
      <c r="J49" s="123" t="s">
        <v>859</v>
      </c>
      <c r="K49" s="124" t="s">
        <v>915</v>
      </c>
      <c r="L49" s="125" t="s">
        <v>917</v>
      </c>
      <c r="M49" s="125" t="s">
        <v>916</v>
      </c>
      <c r="N49" s="195" t="s">
        <v>363</v>
      </c>
      <c r="O49" s="195"/>
      <c r="P49" s="195" t="s">
        <v>357</v>
      </c>
      <c r="Q49" s="297" t="s">
        <v>360</v>
      </c>
      <c r="R49" s="309" t="s">
        <v>361</v>
      </c>
      <c r="S49" s="309"/>
      <c r="T49" s="309">
        <v>1</v>
      </c>
      <c r="U49" s="309"/>
      <c r="V49" s="309"/>
      <c r="W49" s="310"/>
      <c r="X49" s="311"/>
      <c r="Y49" s="312"/>
      <c r="Z49" s="301">
        <v>1</v>
      </c>
      <c r="AA49" s="302">
        <v>1</v>
      </c>
      <c r="AB49" s="180">
        <f t="shared" si="24"/>
        <v>1</v>
      </c>
      <c r="AC49" s="303" t="str">
        <f t="shared" si="25"/>
        <v>Cumple la meta establecida</v>
      </c>
      <c r="AD49" s="304">
        <v>1</v>
      </c>
      <c r="AE49" s="302">
        <v>1</v>
      </c>
      <c r="AF49" s="180">
        <f t="shared" si="26"/>
        <v>1</v>
      </c>
      <c r="AG49" s="303" t="str">
        <f t="shared" si="27"/>
        <v>Cumple la meta establecida</v>
      </c>
      <c r="AH49" s="304">
        <v>1</v>
      </c>
      <c r="AI49" s="302">
        <v>1</v>
      </c>
      <c r="AJ49" s="180">
        <f t="shared" si="28"/>
        <v>1</v>
      </c>
      <c r="AK49" s="303" t="str">
        <f t="shared" si="29"/>
        <v>Cumple la meta establecida</v>
      </c>
      <c r="AL49" s="304">
        <v>1</v>
      </c>
      <c r="AM49" s="302">
        <v>1</v>
      </c>
      <c r="AN49" s="180">
        <f t="shared" si="30"/>
        <v>1</v>
      </c>
      <c r="AO49" s="303" t="str">
        <f t="shared" si="31"/>
        <v>Cumple la meta establecida</v>
      </c>
      <c r="AP49" s="304">
        <v>1</v>
      </c>
      <c r="AQ49" s="302">
        <v>1</v>
      </c>
      <c r="AR49" s="180">
        <f t="shared" si="32"/>
        <v>1</v>
      </c>
      <c r="AS49" s="303" t="str">
        <f t="shared" si="33"/>
        <v>Cumple la meta establecida</v>
      </c>
      <c r="AT49" s="304">
        <v>1</v>
      </c>
      <c r="AU49" s="302">
        <v>1</v>
      </c>
      <c r="AV49" s="180">
        <f t="shared" si="34"/>
        <v>1</v>
      </c>
      <c r="AW49" s="303" t="str">
        <f t="shared" si="35"/>
        <v>Cumple la meta establecida</v>
      </c>
      <c r="AX49" s="304">
        <v>1</v>
      </c>
      <c r="AY49" s="302">
        <v>1</v>
      </c>
      <c r="AZ49" s="180">
        <f t="shared" si="36"/>
        <v>1</v>
      </c>
      <c r="BA49" s="303" t="str">
        <f t="shared" si="37"/>
        <v>Cumple la meta establecida</v>
      </c>
      <c r="BB49" s="304">
        <v>1</v>
      </c>
      <c r="BC49" s="302">
        <v>1</v>
      </c>
      <c r="BD49" s="180">
        <f t="shared" si="38"/>
        <v>1</v>
      </c>
      <c r="BE49" s="303" t="str">
        <f t="shared" si="39"/>
        <v>Cumple la meta establecida</v>
      </c>
      <c r="BF49" s="304">
        <v>1</v>
      </c>
      <c r="BG49" s="302">
        <v>1</v>
      </c>
      <c r="BH49" s="180">
        <f t="shared" si="40"/>
        <v>1</v>
      </c>
      <c r="BI49" s="303" t="str">
        <f t="shared" si="41"/>
        <v>Cumple la meta establecida</v>
      </c>
      <c r="BJ49" s="304">
        <v>1</v>
      </c>
      <c r="BK49" s="302">
        <v>1</v>
      </c>
      <c r="BL49" s="180">
        <f t="shared" si="42"/>
        <v>1</v>
      </c>
      <c r="BM49" s="303" t="str">
        <f t="shared" si="43"/>
        <v>Cumple la meta establecida</v>
      </c>
      <c r="BN49" s="304">
        <v>1</v>
      </c>
      <c r="BO49" s="302">
        <v>1</v>
      </c>
      <c r="BP49" s="180">
        <f t="shared" si="44"/>
        <v>1</v>
      </c>
      <c r="BQ49" s="303" t="str">
        <f t="shared" si="45"/>
        <v>Cumple la meta establecida</v>
      </c>
      <c r="BR49" s="304">
        <v>1</v>
      </c>
      <c r="BS49" s="302">
        <v>1</v>
      </c>
      <c r="BT49" s="180">
        <f t="shared" si="46"/>
        <v>1</v>
      </c>
      <c r="BU49" s="303" t="str">
        <f t="shared" si="47"/>
        <v>Cumple la meta establecida</v>
      </c>
    </row>
    <row r="50" spans="4:73" ht="65.25" customHeight="1" x14ac:dyDescent="0.3">
      <c r="D50" s="553"/>
      <c r="E50" s="551"/>
      <c r="F50" s="546"/>
      <c r="G50" s="567"/>
      <c r="H50" s="546"/>
      <c r="I50" s="178" t="s">
        <v>921</v>
      </c>
      <c r="J50" s="123" t="s">
        <v>859</v>
      </c>
      <c r="K50" s="124" t="s">
        <v>915</v>
      </c>
      <c r="L50" s="125" t="s">
        <v>917</v>
      </c>
      <c r="M50" s="125" t="s">
        <v>916</v>
      </c>
      <c r="N50" s="195" t="s">
        <v>680</v>
      </c>
      <c r="O50" s="195"/>
      <c r="P50" s="195" t="s">
        <v>357</v>
      </c>
      <c r="Q50" s="297" t="s">
        <v>29</v>
      </c>
      <c r="R50" s="309" t="s">
        <v>361</v>
      </c>
      <c r="S50" s="309"/>
      <c r="T50" s="309">
        <v>1</v>
      </c>
      <c r="U50" s="309"/>
      <c r="V50" s="309"/>
      <c r="W50" s="310"/>
      <c r="X50" s="311"/>
      <c r="Y50" s="312"/>
      <c r="Z50" s="301">
        <v>1</v>
      </c>
      <c r="AA50" s="302">
        <v>1</v>
      </c>
      <c r="AB50" s="180">
        <f t="shared" si="24"/>
        <v>1</v>
      </c>
      <c r="AC50" s="303" t="str">
        <f t="shared" si="25"/>
        <v>Cumple la meta establecida</v>
      </c>
      <c r="AD50" s="304">
        <v>1</v>
      </c>
      <c r="AE50" s="302">
        <v>1</v>
      </c>
      <c r="AF50" s="180">
        <f t="shared" si="26"/>
        <v>1</v>
      </c>
      <c r="AG50" s="303" t="str">
        <f t="shared" si="27"/>
        <v>Cumple la meta establecida</v>
      </c>
      <c r="AH50" s="304">
        <v>1</v>
      </c>
      <c r="AI50" s="302">
        <v>1</v>
      </c>
      <c r="AJ50" s="180">
        <f t="shared" si="28"/>
        <v>1</v>
      </c>
      <c r="AK50" s="303" t="str">
        <f t="shared" si="29"/>
        <v>Cumple la meta establecida</v>
      </c>
      <c r="AL50" s="304">
        <v>1</v>
      </c>
      <c r="AM50" s="302">
        <v>1</v>
      </c>
      <c r="AN50" s="180">
        <f t="shared" si="30"/>
        <v>1</v>
      </c>
      <c r="AO50" s="303" t="str">
        <f t="shared" si="31"/>
        <v>Cumple la meta establecida</v>
      </c>
      <c r="AP50" s="304">
        <v>1</v>
      </c>
      <c r="AQ50" s="302">
        <v>1</v>
      </c>
      <c r="AR50" s="180">
        <f t="shared" si="32"/>
        <v>1</v>
      </c>
      <c r="AS50" s="303" t="str">
        <f t="shared" si="33"/>
        <v>Cumple la meta establecida</v>
      </c>
      <c r="AT50" s="304">
        <v>1</v>
      </c>
      <c r="AU50" s="302">
        <v>1</v>
      </c>
      <c r="AV50" s="180">
        <f t="shared" si="34"/>
        <v>1</v>
      </c>
      <c r="AW50" s="303" t="str">
        <f t="shared" si="35"/>
        <v>Cumple la meta establecida</v>
      </c>
      <c r="AX50" s="304">
        <v>1</v>
      </c>
      <c r="AY50" s="302">
        <v>1</v>
      </c>
      <c r="AZ50" s="180">
        <f t="shared" si="36"/>
        <v>1</v>
      </c>
      <c r="BA50" s="303" t="str">
        <f t="shared" si="37"/>
        <v>Cumple la meta establecida</v>
      </c>
      <c r="BB50" s="304">
        <v>1</v>
      </c>
      <c r="BC50" s="302">
        <v>1</v>
      </c>
      <c r="BD50" s="180">
        <f t="shared" si="38"/>
        <v>1</v>
      </c>
      <c r="BE50" s="303" t="str">
        <f t="shared" si="39"/>
        <v>Cumple la meta establecida</v>
      </c>
      <c r="BF50" s="304">
        <v>1</v>
      </c>
      <c r="BG50" s="302">
        <v>1</v>
      </c>
      <c r="BH50" s="180">
        <f t="shared" si="40"/>
        <v>1</v>
      </c>
      <c r="BI50" s="303" t="str">
        <f t="shared" si="41"/>
        <v>Cumple la meta establecida</v>
      </c>
      <c r="BJ50" s="304">
        <v>1</v>
      </c>
      <c r="BK50" s="302">
        <v>1</v>
      </c>
      <c r="BL50" s="180">
        <f t="shared" si="42"/>
        <v>1</v>
      </c>
      <c r="BM50" s="303" t="str">
        <f t="shared" si="43"/>
        <v>Cumple la meta establecida</v>
      </c>
      <c r="BN50" s="304">
        <v>1</v>
      </c>
      <c r="BO50" s="302">
        <v>1</v>
      </c>
      <c r="BP50" s="180">
        <f t="shared" si="44"/>
        <v>1</v>
      </c>
      <c r="BQ50" s="303" t="str">
        <f t="shared" si="45"/>
        <v>Cumple la meta establecida</v>
      </c>
      <c r="BR50" s="304">
        <v>1</v>
      </c>
      <c r="BS50" s="302">
        <v>1</v>
      </c>
      <c r="BT50" s="180">
        <f t="shared" si="46"/>
        <v>1</v>
      </c>
      <c r="BU50" s="303" t="str">
        <f t="shared" si="47"/>
        <v>Cumple la meta establecida</v>
      </c>
    </row>
    <row r="51" spans="4:73" ht="65.25" customHeight="1" x14ac:dyDescent="0.3">
      <c r="D51" s="553"/>
      <c r="E51" s="551"/>
      <c r="F51" s="110" t="s">
        <v>126</v>
      </c>
      <c r="G51" s="192">
        <v>1</v>
      </c>
      <c r="H51" s="110" t="s">
        <v>117</v>
      </c>
      <c r="I51" s="178" t="s">
        <v>921</v>
      </c>
      <c r="J51" s="123" t="s">
        <v>859</v>
      </c>
      <c r="K51" s="124" t="s">
        <v>915</v>
      </c>
      <c r="L51" s="125" t="s">
        <v>917</v>
      </c>
      <c r="M51" s="125" t="s">
        <v>916</v>
      </c>
      <c r="N51" s="195" t="s">
        <v>364</v>
      </c>
      <c r="O51" s="195"/>
      <c r="P51" s="195" t="s">
        <v>357</v>
      </c>
      <c r="Q51" s="297" t="s">
        <v>29</v>
      </c>
      <c r="R51" s="309" t="s">
        <v>361</v>
      </c>
      <c r="S51" s="309"/>
      <c r="T51" s="309">
        <v>1</v>
      </c>
      <c r="U51" s="309"/>
      <c r="V51" s="309"/>
      <c r="W51" s="310"/>
      <c r="X51" s="311"/>
      <c r="Y51" s="312"/>
      <c r="Z51" s="301">
        <v>1</v>
      </c>
      <c r="AA51" s="302">
        <v>1</v>
      </c>
      <c r="AB51" s="180">
        <f t="shared" si="24"/>
        <v>1</v>
      </c>
      <c r="AC51" s="303" t="str">
        <f t="shared" si="25"/>
        <v>Cumple la meta establecida</v>
      </c>
      <c r="AD51" s="304">
        <v>1</v>
      </c>
      <c r="AE51" s="302">
        <v>1</v>
      </c>
      <c r="AF51" s="180">
        <f t="shared" si="26"/>
        <v>1</v>
      </c>
      <c r="AG51" s="303" t="str">
        <f t="shared" si="27"/>
        <v>Cumple la meta establecida</v>
      </c>
      <c r="AH51" s="304">
        <v>1</v>
      </c>
      <c r="AI51" s="302">
        <v>1</v>
      </c>
      <c r="AJ51" s="180">
        <f t="shared" si="28"/>
        <v>1</v>
      </c>
      <c r="AK51" s="303" t="str">
        <f t="shared" si="29"/>
        <v>Cumple la meta establecida</v>
      </c>
      <c r="AL51" s="304">
        <v>1</v>
      </c>
      <c r="AM51" s="302">
        <v>1</v>
      </c>
      <c r="AN51" s="180">
        <f t="shared" si="30"/>
        <v>1</v>
      </c>
      <c r="AO51" s="303" t="str">
        <f t="shared" si="31"/>
        <v>Cumple la meta establecida</v>
      </c>
      <c r="AP51" s="304">
        <v>1</v>
      </c>
      <c r="AQ51" s="302">
        <v>1</v>
      </c>
      <c r="AR51" s="180">
        <f t="shared" si="32"/>
        <v>1</v>
      </c>
      <c r="AS51" s="303" t="str">
        <f t="shared" si="33"/>
        <v>Cumple la meta establecida</v>
      </c>
      <c r="AT51" s="304">
        <v>1</v>
      </c>
      <c r="AU51" s="302">
        <v>1</v>
      </c>
      <c r="AV51" s="180">
        <f t="shared" si="34"/>
        <v>1</v>
      </c>
      <c r="AW51" s="303" t="str">
        <f t="shared" si="35"/>
        <v>Cumple la meta establecida</v>
      </c>
      <c r="AX51" s="304">
        <v>1</v>
      </c>
      <c r="AY51" s="302">
        <v>1</v>
      </c>
      <c r="AZ51" s="180">
        <f t="shared" si="36"/>
        <v>1</v>
      </c>
      <c r="BA51" s="303" t="str">
        <f t="shared" si="37"/>
        <v>Cumple la meta establecida</v>
      </c>
      <c r="BB51" s="304">
        <v>1</v>
      </c>
      <c r="BC51" s="302">
        <v>1</v>
      </c>
      <c r="BD51" s="180">
        <f t="shared" si="38"/>
        <v>1</v>
      </c>
      <c r="BE51" s="303" t="str">
        <f t="shared" si="39"/>
        <v>Cumple la meta establecida</v>
      </c>
      <c r="BF51" s="304">
        <v>1</v>
      </c>
      <c r="BG51" s="302">
        <v>1</v>
      </c>
      <c r="BH51" s="180">
        <f t="shared" si="40"/>
        <v>1</v>
      </c>
      <c r="BI51" s="303" t="str">
        <f t="shared" si="41"/>
        <v>Cumple la meta establecida</v>
      </c>
      <c r="BJ51" s="304">
        <v>1</v>
      </c>
      <c r="BK51" s="302">
        <v>1</v>
      </c>
      <c r="BL51" s="180">
        <f t="shared" si="42"/>
        <v>1</v>
      </c>
      <c r="BM51" s="303" t="str">
        <f t="shared" si="43"/>
        <v>Cumple la meta establecida</v>
      </c>
      <c r="BN51" s="304">
        <v>1</v>
      </c>
      <c r="BO51" s="302">
        <v>1</v>
      </c>
      <c r="BP51" s="180">
        <f t="shared" si="44"/>
        <v>1</v>
      </c>
      <c r="BQ51" s="303" t="str">
        <f t="shared" si="45"/>
        <v>Cumple la meta establecida</v>
      </c>
      <c r="BR51" s="304">
        <v>1</v>
      </c>
      <c r="BS51" s="302">
        <v>1</v>
      </c>
      <c r="BT51" s="180">
        <f t="shared" si="46"/>
        <v>1</v>
      </c>
      <c r="BU51" s="303" t="str">
        <f t="shared" si="47"/>
        <v>Cumple la meta establecida</v>
      </c>
    </row>
    <row r="52" spans="4:73" ht="65.25" customHeight="1" x14ac:dyDescent="0.3">
      <c r="D52" s="553"/>
      <c r="E52" s="551"/>
      <c r="F52" s="110" t="s">
        <v>127</v>
      </c>
      <c r="G52" s="192">
        <v>1</v>
      </c>
      <c r="H52" s="110" t="s">
        <v>118</v>
      </c>
      <c r="I52" s="185"/>
      <c r="J52" s="185"/>
      <c r="K52" s="185"/>
      <c r="L52" s="185"/>
      <c r="M52" s="185"/>
      <c r="N52" s="328"/>
      <c r="O52" s="328"/>
      <c r="P52" s="328"/>
      <c r="Q52" s="329"/>
      <c r="R52" s="329"/>
      <c r="S52" s="329"/>
      <c r="T52" s="329"/>
      <c r="U52" s="329"/>
      <c r="V52" s="329"/>
      <c r="W52" s="329"/>
      <c r="X52" s="328"/>
      <c r="Y52" s="330"/>
      <c r="Z52" s="331"/>
      <c r="AA52" s="328"/>
      <c r="AB52" s="328"/>
      <c r="AC52" s="328"/>
      <c r="AD52" s="328"/>
      <c r="AE52" s="328"/>
      <c r="AF52" s="328"/>
      <c r="AG52" s="328"/>
      <c r="AH52" s="328"/>
      <c r="AI52" s="328"/>
      <c r="AJ52" s="328"/>
      <c r="AK52" s="328"/>
      <c r="AL52" s="328"/>
      <c r="AM52" s="328"/>
      <c r="AN52" s="328"/>
      <c r="AO52" s="328"/>
      <c r="AP52" s="328"/>
      <c r="AQ52" s="328"/>
      <c r="AR52" s="328"/>
      <c r="AS52" s="328"/>
      <c r="AT52" s="328"/>
      <c r="AU52" s="328"/>
      <c r="AV52" s="328"/>
      <c r="AW52" s="328"/>
      <c r="AX52" s="328"/>
      <c r="AY52" s="328"/>
      <c r="AZ52" s="328"/>
      <c r="BA52" s="328"/>
      <c r="BB52" s="328"/>
      <c r="BC52" s="328"/>
      <c r="BD52" s="328"/>
      <c r="BE52" s="328"/>
      <c r="BF52" s="328"/>
      <c r="BG52" s="328"/>
      <c r="BH52" s="328"/>
      <c r="BI52" s="328"/>
      <c r="BJ52" s="328"/>
      <c r="BK52" s="328"/>
      <c r="BL52" s="328"/>
      <c r="BM52" s="328"/>
      <c r="BN52" s="328"/>
      <c r="BO52" s="328"/>
      <c r="BP52" s="328"/>
      <c r="BQ52" s="328"/>
      <c r="BR52" s="328"/>
      <c r="BS52" s="328"/>
      <c r="BT52" s="328"/>
      <c r="BU52" s="330"/>
    </row>
    <row r="53" spans="4:73" ht="65.25" customHeight="1" x14ac:dyDescent="0.3">
      <c r="D53" s="553"/>
      <c r="E53" s="551"/>
      <c r="F53" s="110" t="s">
        <v>128</v>
      </c>
      <c r="G53" s="192">
        <v>1</v>
      </c>
      <c r="H53" s="110" t="s">
        <v>119</v>
      </c>
      <c r="I53" s="185"/>
      <c r="J53" s="185"/>
      <c r="K53" s="185"/>
      <c r="L53" s="185"/>
      <c r="M53" s="185"/>
      <c r="N53" s="328"/>
      <c r="O53" s="328"/>
      <c r="P53" s="328"/>
      <c r="Q53" s="329"/>
      <c r="R53" s="329"/>
      <c r="S53" s="329"/>
      <c r="T53" s="329"/>
      <c r="U53" s="329"/>
      <c r="V53" s="329"/>
      <c r="W53" s="329"/>
      <c r="X53" s="328"/>
      <c r="Y53" s="330"/>
      <c r="Z53" s="331"/>
      <c r="AA53" s="328"/>
      <c r="AB53" s="328"/>
      <c r="AC53" s="328"/>
      <c r="AD53" s="328"/>
      <c r="AE53" s="328"/>
      <c r="AF53" s="328"/>
      <c r="AG53" s="328"/>
      <c r="AH53" s="328"/>
      <c r="AI53" s="328"/>
      <c r="AJ53" s="328"/>
      <c r="AK53" s="328"/>
      <c r="AL53" s="328"/>
      <c r="AM53" s="328"/>
      <c r="AN53" s="328"/>
      <c r="AO53" s="328"/>
      <c r="AP53" s="328"/>
      <c r="AQ53" s="328"/>
      <c r="AR53" s="328"/>
      <c r="AS53" s="328"/>
      <c r="AT53" s="328"/>
      <c r="AU53" s="328"/>
      <c r="AV53" s="328"/>
      <c r="AW53" s="328"/>
      <c r="AX53" s="328"/>
      <c r="AY53" s="328"/>
      <c r="AZ53" s="328"/>
      <c r="BA53" s="328"/>
      <c r="BB53" s="328"/>
      <c r="BC53" s="328"/>
      <c r="BD53" s="328"/>
      <c r="BE53" s="328"/>
      <c r="BF53" s="328"/>
      <c r="BG53" s="328"/>
      <c r="BH53" s="328"/>
      <c r="BI53" s="328"/>
      <c r="BJ53" s="328"/>
      <c r="BK53" s="328"/>
      <c r="BL53" s="328"/>
      <c r="BM53" s="328"/>
      <c r="BN53" s="328"/>
      <c r="BO53" s="328"/>
      <c r="BP53" s="328"/>
      <c r="BQ53" s="328"/>
      <c r="BR53" s="328"/>
      <c r="BS53" s="328"/>
      <c r="BT53" s="328"/>
      <c r="BU53" s="330"/>
    </row>
    <row r="54" spans="4:73" ht="65.25" customHeight="1" x14ac:dyDescent="0.3">
      <c r="D54" s="553"/>
      <c r="E54" s="551"/>
      <c r="F54" s="110" t="s">
        <v>129</v>
      </c>
      <c r="G54" s="192">
        <v>1</v>
      </c>
      <c r="H54" s="110" t="s">
        <v>120</v>
      </c>
      <c r="I54" s="185"/>
      <c r="J54" s="185"/>
      <c r="K54" s="185"/>
      <c r="L54" s="185"/>
      <c r="M54" s="185"/>
      <c r="N54" s="328"/>
      <c r="O54" s="328"/>
      <c r="P54" s="328"/>
      <c r="Q54" s="329"/>
      <c r="R54" s="329"/>
      <c r="S54" s="329"/>
      <c r="T54" s="329"/>
      <c r="U54" s="329"/>
      <c r="V54" s="329"/>
      <c r="W54" s="329"/>
      <c r="X54" s="328"/>
      <c r="Y54" s="330"/>
      <c r="Z54" s="331"/>
      <c r="AA54" s="328"/>
      <c r="AB54" s="328"/>
      <c r="AC54" s="328"/>
      <c r="AD54" s="328"/>
      <c r="AE54" s="328"/>
      <c r="AF54" s="328"/>
      <c r="AG54" s="328"/>
      <c r="AH54" s="328"/>
      <c r="AI54" s="328"/>
      <c r="AJ54" s="328"/>
      <c r="AK54" s="328"/>
      <c r="AL54" s="328"/>
      <c r="AM54" s="328"/>
      <c r="AN54" s="328"/>
      <c r="AO54" s="328"/>
      <c r="AP54" s="328"/>
      <c r="AQ54" s="328"/>
      <c r="AR54" s="328"/>
      <c r="AS54" s="328"/>
      <c r="AT54" s="328"/>
      <c r="AU54" s="328"/>
      <c r="AV54" s="328"/>
      <c r="AW54" s="328"/>
      <c r="AX54" s="328"/>
      <c r="AY54" s="328"/>
      <c r="AZ54" s="328"/>
      <c r="BA54" s="328"/>
      <c r="BB54" s="328"/>
      <c r="BC54" s="328"/>
      <c r="BD54" s="328"/>
      <c r="BE54" s="328"/>
      <c r="BF54" s="328"/>
      <c r="BG54" s="328"/>
      <c r="BH54" s="328"/>
      <c r="BI54" s="328"/>
      <c r="BJ54" s="328"/>
      <c r="BK54" s="328"/>
      <c r="BL54" s="328"/>
      <c r="BM54" s="328"/>
      <c r="BN54" s="328"/>
      <c r="BO54" s="328"/>
      <c r="BP54" s="328"/>
      <c r="BQ54" s="328"/>
      <c r="BR54" s="328"/>
      <c r="BS54" s="328"/>
      <c r="BT54" s="328"/>
      <c r="BU54" s="330"/>
    </row>
    <row r="55" spans="4:73" ht="65.25" customHeight="1" x14ac:dyDescent="0.3">
      <c r="D55" s="553"/>
      <c r="E55" s="551"/>
      <c r="F55" s="110" t="s">
        <v>130</v>
      </c>
      <c r="G55" s="192">
        <v>1</v>
      </c>
      <c r="H55" s="110" t="s">
        <v>121</v>
      </c>
      <c r="I55" s="185"/>
      <c r="J55" s="185"/>
      <c r="K55" s="185"/>
      <c r="L55" s="185"/>
      <c r="M55" s="185"/>
      <c r="N55" s="328"/>
      <c r="O55" s="328"/>
      <c r="P55" s="328"/>
      <c r="Q55" s="329"/>
      <c r="R55" s="329"/>
      <c r="S55" s="329"/>
      <c r="T55" s="329"/>
      <c r="U55" s="329"/>
      <c r="V55" s="329"/>
      <c r="W55" s="329"/>
      <c r="X55" s="328"/>
      <c r="Y55" s="330"/>
      <c r="Z55" s="331"/>
      <c r="AA55" s="328"/>
      <c r="AB55" s="328"/>
      <c r="AC55" s="328"/>
      <c r="AD55" s="328"/>
      <c r="AE55" s="328"/>
      <c r="AF55" s="328"/>
      <c r="AG55" s="328"/>
      <c r="AH55" s="328"/>
      <c r="AI55" s="328"/>
      <c r="AJ55" s="328"/>
      <c r="AK55" s="328"/>
      <c r="AL55" s="328"/>
      <c r="AM55" s="328"/>
      <c r="AN55" s="328"/>
      <c r="AO55" s="328"/>
      <c r="AP55" s="328"/>
      <c r="AQ55" s="328"/>
      <c r="AR55" s="328"/>
      <c r="AS55" s="328"/>
      <c r="AT55" s="328"/>
      <c r="AU55" s="328"/>
      <c r="AV55" s="328"/>
      <c r="AW55" s="328"/>
      <c r="AX55" s="328"/>
      <c r="AY55" s="328"/>
      <c r="AZ55" s="328"/>
      <c r="BA55" s="328"/>
      <c r="BB55" s="328"/>
      <c r="BC55" s="328"/>
      <c r="BD55" s="328"/>
      <c r="BE55" s="328"/>
      <c r="BF55" s="328"/>
      <c r="BG55" s="328"/>
      <c r="BH55" s="328"/>
      <c r="BI55" s="328"/>
      <c r="BJ55" s="328"/>
      <c r="BK55" s="328"/>
      <c r="BL55" s="328"/>
      <c r="BM55" s="328"/>
      <c r="BN55" s="328"/>
      <c r="BO55" s="328"/>
      <c r="BP55" s="328"/>
      <c r="BQ55" s="328"/>
      <c r="BR55" s="328"/>
      <c r="BS55" s="328"/>
      <c r="BT55" s="328"/>
      <c r="BU55" s="330"/>
    </row>
    <row r="56" spans="4:73" ht="65.25" customHeight="1" thickBot="1" x14ac:dyDescent="0.35">
      <c r="D56" s="554"/>
      <c r="E56" s="552"/>
      <c r="F56" s="135" t="s">
        <v>131</v>
      </c>
      <c r="G56" s="332">
        <v>1</v>
      </c>
      <c r="H56" s="135" t="s">
        <v>681</v>
      </c>
      <c r="I56" s="333"/>
      <c r="J56" s="333"/>
      <c r="K56" s="333"/>
      <c r="L56" s="333"/>
      <c r="M56" s="333"/>
      <c r="N56" s="334"/>
      <c r="O56" s="334"/>
      <c r="P56" s="334"/>
      <c r="Q56" s="335"/>
      <c r="R56" s="335"/>
      <c r="S56" s="335"/>
      <c r="T56" s="335"/>
      <c r="U56" s="335"/>
      <c r="V56" s="335"/>
      <c r="W56" s="335"/>
      <c r="X56" s="334"/>
      <c r="Y56" s="336"/>
      <c r="Z56" s="337"/>
      <c r="AA56" s="334"/>
      <c r="AB56" s="334"/>
      <c r="AC56" s="334"/>
      <c r="AD56" s="334"/>
      <c r="AE56" s="334"/>
      <c r="AF56" s="334"/>
      <c r="AG56" s="334"/>
      <c r="AH56" s="334"/>
      <c r="AI56" s="334"/>
      <c r="AJ56" s="334"/>
      <c r="AK56" s="334"/>
      <c r="AL56" s="334"/>
      <c r="AM56" s="334"/>
      <c r="AN56" s="334"/>
      <c r="AO56" s="334"/>
      <c r="AP56" s="334"/>
      <c r="AQ56" s="334"/>
      <c r="AR56" s="334"/>
      <c r="AS56" s="334"/>
      <c r="AT56" s="334"/>
      <c r="AU56" s="334"/>
      <c r="AV56" s="334"/>
      <c r="AW56" s="334"/>
      <c r="AX56" s="334"/>
      <c r="AY56" s="334"/>
      <c r="AZ56" s="334"/>
      <c r="BA56" s="334"/>
      <c r="BB56" s="334"/>
      <c r="BC56" s="334"/>
      <c r="BD56" s="334"/>
      <c r="BE56" s="334"/>
      <c r="BF56" s="334"/>
      <c r="BG56" s="334"/>
      <c r="BH56" s="334"/>
      <c r="BI56" s="334"/>
      <c r="BJ56" s="334"/>
      <c r="BK56" s="334"/>
      <c r="BL56" s="334"/>
      <c r="BM56" s="334"/>
      <c r="BN56" s="334"/>
      <c r="BO56" s="334"/>
      <c r="BP56" s="334"/>
      <c r="BQ56" s="334"/>
      <c r="BR56" s="334"/>
      <c r="BS56" s="334"/>
      <c r="BT56" s="334"/>
      <c r="BU56" s="336"/>
    </row>
    <row r="57" spans="4:73" ht="25.5" customHeight="1" x14ac:dyDescent="0.3">
      <c r="F57" s="289"/>
      <c r="G57" s="289"/>
      <c r="H57" s="289"/>
      <c r="AC57" s="155" t="s">
        <v>586</v>
      </c>
      <c r="AG57" s="155" t="s">
        <v>586</v>
      </c>
      <c r="AK57" s="155" t="s">
        <v>586</v>
      </c>
      <c r="AO57" s="155" t="s">
        <v>586</v>
      </c>
      <c r="AS57" s="155" t="s">
        <v>586</v>
      </c>
      <c r="AW57" s="155" t="s">
        <v>586</v>
      </c>
      <c r="BA57" s="155" t="s">
        <v>586</v>
      </c>
      <c r="BE57" s="155" t="s">
        <v>586</v>
      </c>
      <c r="BI57" s="155" t="s">
        <v>586</v>
      </c>
      <c r="BM57" s="155" t="s">
        <v>586</v>
      </c>
      <c r="BQ57" s="155" t="s">
        <v>586</v>
      </c>
      <c r="BU57" s="155" t="s">
        <v>586</v>
      </c>
    </row>
    <row r="58" spans="4:73" ht="25.5" customHeight="1" x14ac:dyDescent="0.3">
      <c r="D58" s="245" t="s">
        <v>741</v>
      </c>
      <c r="F58" s="289"/>
      <c r="G58" s="289"/>
      <c r="H58" s="289"/>
    </row>
    <row r="59" spans="4:73" ht="25.5" customHeight="1" x14ac:dyDescent="0.3">
      <c r="D59" s="245" t="s">
        <v>742</v>
      </c>
      <c r="F59" s="289"/>
      <c r="G59" s="289"/>
      <c r="H59" s="289"/>
    </row>
    <row r="60" spans="4:73" ht="25.5" customHeight="1" x14ac:dyDescent="0.3"/>
    <row r="61" spans="4:73" ht="25.5" customHeight="1" x14ac:dyDescent="0.3"/>
    <row r="62" spans="4:73" ht="25.5" customHeight="1" x14ac:dyDescent="0.3"/>
    <row r="63" spans="4:73" ht="25.5" customHeight="1" x14ac:dyDescent="0.3"/>
    <row r="64" spans="4:73" ht="25.5" customHeight="1" x14ac:dyDescent="0.3"/>
    <row r="65" ht="25.5" customHeight="1" x14ac:dyDescent="0.3"/>
    <row r="66" ht="25.5" customHeight="1" x14ac:dyDescent="0.3"/>
    <row r="67" ht="25.5" customHeight="1" x14ac:dyDescent="0.3"/>
    <row r="68" ht="25.5" customHeight="1" x14ac:dyDescent="0.3"/>
    <row r="69" ht="25.5" customHeight="1" x14ac:dyDescent="0.3"/>
    <row r="70" ht="25.5" customHeight="1" x14ac:dyDescent="0.3"/>
    <row r="71" ht="25.5" customHeight="1" x14ac:dyDescent="0.3"/>
    <row r="72" ht="25.5" customHeight="1" x14ac:dyDescent="0.3"/>
    <row r="73" ht="25.5" customHeight="1" x14ac:dyDescent="0.3"/>
    <row r="74" ht="25.5" customHeight="1" x14ac:dyDescent="0.3"/>
    <row r="75" ht="25.5" customHeight="1" x14ac:dyDescent="0.3"/>
    <row r="76" ht="25.5" customHeight="1" x14ac:dyDescent="0.3"/>
  </sheetData>
  <mergeCells count="53">
    <mergeCell ref="G30:G31"/>
    <mergeCell ref="F33:F34"/>
    <mergeCell ref="G33:G34"/>
    <mergeCell ref="H33:H34"/>
    <mergeCell ref="G12:G13"/>
    <mergeCell ref="F30:F31"/>
    <mergeCell ref="F49:F50"/>
    <mergeCell ref="H30:H31"/>
    <mergeCell ref="H49:H50"/>
    <mergeCell ref="G49:G50"/>
    <mergeCell ref="BR4:BU4"/>
    <mergeCell ref="H22:H23"/>
    <mergeCell ref="F22:F23"/>
    <mergeCell ref="G22:G23"/>
    <mergeCell ref="F6:F7"/>
    <mergeCell ref="G6:G7"/>
    <mergeCell ref="H6:H7"/>
    <mergeCell ref="F8:F9"/>
    <mergeCell ref="G8:G9"/>
    <mergeCell ref="H8:H9"/>
    <mergeCell ref="F10:F11"/>
    <mergeCell ref="G10:G11"/>
    <mergeCell ref="D46:D56"/>
    <mergeCell ref="E46:E56"/>
    <mergeCell ref="E6:E25"/>
    <mergeCell ref="D6:D25"/>
    <mergeCell ref="E26:E35"/>
    <mergeCell ref="D26:D35"/>
    <mergeCell ref="G1:S1"/>
    <mergeCell ref="D36:D45"/>
    <mergeCell ref="E36:E45"/>
    <mergeCell ref="Z4:AC4"/>
    <mergeCell ref="AD4:AG4"/>
    <mergeCell ref="X4:Y4"/>
    <mergeCell ref="H12:H13"/>
    <mergeCell ref="G19:G20"/>
    <mergeCell ref="H19:H20"/>
    <mergeCell ref="F16:F17"/>
    <mergeCell ref="G16:G17"/>
    <mergeCell ref="H16:H17"/>
    <mergeCell ref="F19:F20"/>
    <mergeCell ref="H10:H11"/>
    <mergeCell ref="F12:F13"/>
    <mergeCell ref="I4:V4"/>
    <mergeCell ref="BB4:BE4"/>
    <mergeCell ref="BF4:BI4"/>
    <mergeCell ref="BJ4:BM4"/>
    <mergeCell ref="BN4:BQ4"/>
    <mergeCell ref="AH4:AK4"/>
    <mergeCell ref="AL4:AO4"/>
    <mergeCell ref="AP4:AS4"/>
    <mergeCell ref="AT4:AW4"/>
    <mergeCell ref="AX4:BA4"/>
  </mergeCells>
  <conditionalFormatting sqref="AK36:AK39">
    <cfRule type="expression" dxfId="2425" priority="112">
      <formula>AI36&gt;((0.999*AH36)/1)</formula>
    </cfRule>
    <cfRule type="expression" dxfId="2424" priority="113">
      <formula>AI36&lt;((0.849999*AH36)/1)</formula>
    </cfRule>
    <cfRule type="expression" dxfId="2423" priority="114">
      <formula>AI36&gt;((0.849999*AH36)/1)</formula>
    </cfRule>
  </conditionalFormatting>
  <conditionalFormatting sqref="AK46:AK51">
    <cfRule type="expression" dxfId="2422" priority="109">
      <formula>AI46&gt;((0.999*AH46)/1)</formula>
    </cfRule>
    <cfRule type="expression" dxfId="2421" priority="110">
      <formula>AI46&lt;((0.849999*AH46)/1)</formula>
    </cfRule>
    <cfRule type="expression" dxfId="2420" priority="111">
      <formula>AI46&gt;((0.849999*AH46)/1)</formula>
    </cfRule>
  </conditionalFormatting>
  <conditionalFormatting sqref="AO26:AO34">
    <cfRule type="expression" dxfId="2419" priority="103">
      <formula>AM26&gt;((0.999*AL26)/1)</formula>
    </cfRule>
    <cfRule type="expression" dxfId="2418" priority="104">
      <formula>AM26&lt;((0.849999*AL26)/1)</formula>
    </cfRule>
    <cfRule type="expression" dxfId="2417" priority="105">
      <formula>AM26&gt;((0.849999*AL26)/1)</formula>
    </cfRule>
  </conditionalFormatting>
  <conditionalFormatting sqref="AO6:AO7">
    <cfRule type="expression" dxfId="2416" priority="106">
      <formula>AM6&gt;((0.999*AL6)/1)</formula>
    </cfRule>
    <cfRule type="expression" dxfId="2415" priority="107">
      <formula>AM6&lt;((0.849999*AL6)/1)</formula>
    </cfRule>
    <cfRule type="expression" dxfId="2414" priority="108">
      <formula>AM6&gt;((0.849999*AL6)/1)</formula>
    </cfRule>
  </conditionalFormatting>
  <conditionalFormatting sqref="AK26:AK34">
    <cfRule type="expression" dxfId="2413" priority="115">
      <formula>AI26&gt;((0.999*AH26)/1)</formula>
    </cfRule>
    <cfRule type="expression" dxfId="2412" priority="116">
      <formula>AI26&lt;((0.849999*AH26)/1)</formula>
    </cfRule>
    <cfRule type="expression" dxfId="2411" priority="117">
      <formula>AI26&gt;((0.849999*AH26)/1)</formula>
    </cfRule>
  </conditionalFormatting>
  <conditionalFormatting sqref="AK6:AK7">
    <cfRule type="expression" dxfId="2410" priority="118">
      <formula>AI6&gt;((0.999*AH6)/1)</formula>
    </cfRule>
    <cfRule type="expression" dxfId="2409" priority="119">
      <formula>AI6&lt;((0.849999*AH6)/1)</formula>
    </cfRule>
    <cfRule type="expression" dxfId="2408" priority="120">
      <formula>AI6&gt;((0.849999*AH6)/1)</formula>
    </cfRule>
  </conditionalFormatting>
  <conditionalFormatting sqref="AG46:AG51">
    <cfRule type="expression" dxfId="2407" priority="121">
      <formula>AE46&gt;((0.999*AD46)/1)</formula>
    </cfRule>
    <cfRule type="expression" dxfId="2406" priority="122">
      <formula>AE46&lt;((0.849999*AD46)/1)</formula>
    </cfRule>
    <cfRule type="expression" dxfId="2405" priority="123">
      <formula>AE46&gt;((0.849999*AD46)/1)</formula>
    </cfRule>
  </conditionalFormatting>
  <conditionalFormatting sqref="AG36:AG39">
    <cfRule type="expression" dxfId="2404" priority="124">
      <formula>AE36&gt;((0.999*AD36)/1)</formula>
    </cfRule>
    <cfRule type="expression" dxfId="2403" priority="125">
      <formula>AE36&lt;((0.849999*AD36)/1)</formula>
    </cfRule>
    <cfRule type="expression" dxfId="2402" priority="126">
      <formula>AE36&gt;((0.849999*AD36)/1)</formula>
    </cfRule>
  </conditionalFormatting>
  <conditionalFormatting sqref="AG26:AG34">
    <cfRule type="expression" dxfId="2401" priority="127">
      <formula>AE26&gt;((0.999*AD26)/1)</formula>
    </cfRule>
    <cfRule type="expression" dxfId="2400" priority="128">
      <formula>AE26&lt;((0.849999*AD26)/1)</formula>
    </cfRule>
    <cfRule type="expression" dxfId="2399" priority="129">
      <formula>AE26&gt;((0.849999*AD26)/1)</formula>
    </cfRule>
  </conditionalFormatting>
  <conditionalFormatting sqref="AG6:AG7">
    <cfRule type="expression" dxfId="2398" priority="130">
      <formula>AE6&gt;((0.999*AD6)/1)</formula>
    </cfRule>
    <cfRule type="expression" dxfId="2397" priority="131">
      <formula>AE6&lt;((0.849999*AD6)/1)</formula>
    </cfRule>
    <cfRule type="expression" dxfId="2396" priority="132">
      <formula>AE6&gt;((0.849999*AD6)/1)</formula>
    </cfRule>
  </conditionalFormatting>
  <conditionalFormatting sqref="AC46:AC51">
    <cfRule type="expression" dxfId="2395" priority="133">
      <formula>AA46&gt;((0.999*Z46)/1)</formula>
    </cfRule>
    <cfRule type="expression" dxfId="2394" priority="134">
      <formula>AA46&lt;((0.849999*Z46)/1)</formula>
    </cfRule>
    <cfRule type="expression" dxfId="2393" priority="135">
      <formula>AA46&gt;((0.849999*Z46)/1)</formula>
    </cfRule>
  </conditionalFormatting>
  <conditionalFormatting sqref="AC36:AC39">
    <cfRule type="expression" dxfId="2392" priority="136">
      <formula>AA36&gt;((0.999*Z36)/1)</formula>
    </cfRule>
    <cfRule type="expression" dxfId="2391" priority="137">
      <formula>AA36&lt;((0.849999*Z36)/1)</formula>
    </cfRule>
    <cfRule type="expression" dxfId="2390" priority="138">
      <formula>AA36&gt;((0.849999*Z36)/1)</formula>
    </cfRule>
  </conditionalFormatting>
  <conditionalFormatting sqref="AC26:AC34">
    <cfRule type="expression" dxfId="2389" priority="139">
      <formula>AA26&gt;((0.999*Z26)/1)</formula>
    </cfRule>
    <cfRule type="expression" dxfId="2388" priority="140">
      <formula>AA26&lt;((0.849999*Z26)/1)</formula>
    </cfRule>
    <cfRule type="expression" dxfId="2387" priority="141">
      <formula>AA26&gt;((0.849999*Z26)/1)</formula>
    </cfRule>
  </conditionalFormatting>
  <conditionalFormatting sqref="AC6:AC7">
    <cfRule type="expression" dxfId="2386" priority="142">
      <formula>AA6&gt;((0.999*Z6)/1)</formula>
    </cfRule>
    <cfRule type="expression" dxfId="2385" priority="143">
      <formula>AA6&lt;((0.849999*Z6)/1)</formula>
    </cfRule>
    <cfRule type="expression" dxfId="2384" priority="144">
      <formula>AA6&gt;((0.849999*Z6)/1)</formula>
    </cfRule>
  </conditionalFormatting>
  <conditionalFormatting sqref="BU46:BU51">
    <cfRule type="expression" dxfId="2383" priority="1">
      <formula>BS46&gt;((0.999*BR46)/1)</formula>
    </cfRule>
    <cfRule type="expression" dxfId="2382" priority="2">
      <formula>BS46&lt;((0.849999*BR46)/1)</formula>
    </cfRule>
    <cfRule type="expression" dxfId="2381" priority="3">
      <formula>BS46&gt;((0.849999*BR46)/1)</formula>
    </cfRule>
  </conditionalFormatting>
  <conditionalFormatting sqref="AO36:AO39">
    <cfRule type="expression" dxfId="2380" priority="100">
      <formula>AM36&gt;((0.999*AL36)/1)</formula>
    </cfRule>
    <cfRule type="expression" dxfId="2379" priority="101">
      <formula>AM36&lt;((0.849999*AL36)/1)</formula>
    </cfRule>
    <cfRule type="expression" dxfId="2378" priority="102">
      <formula>AM36&gt;((0.849999*AL36)/1)</formula>
    </cfRule>
  </conditionalFormatting>
  <conditionalFormatting sqref="AO46:AO51">
    <cfRule type="expression" dxfId="2377" priority="97">
      <formula>AM46&gt;((0.999*AL46)/1)</formula>
    </cfRule>
    <cfRule type="expression" dxfId="2376" priority="98">
      <formula>AM46&lt;((0.849999*AL46)/1)</formula>
    </cfRule>
    <cfRule type="expression" dxfId="2375" priority="99">
      <formula>AM46&gt;((0.849999*AL46)/1)</formula>
    </cfRule>
  </conditionalFormatting>
  <conditionalFormatting sqref="AS6:AS7">
    <cfRule type="expression" dxfId="2374" priority="94">
      <formula>AQ6&gt;((0.999*AP6)/1)</formula>
    </cfRule>
    <cfRule type="expression" dxfId="2373" priority="95">
      <formula>AQ6&lt;((0.849999*AP6)/1)</formula>
    </cfRule>
    <cfRule type="expression" dxfId="2372" priority="96">
      <formula>AQ6&gt;((0.849999*AP6)/1)</formula>
    </cfRule>
  </conditionalFormatting>
  <conditionalFormatting sqref="AS26:AS34">
    <cfRule type="expression" dxfId="2371" priority="91">
      <formula>AQ26&gt;((0.999*AP26)/1)</formula>
    </cfRule>
    <cfRule type="expression" dxfId="2370" priority="92">
      <formula>AQ26&lt;((0.849999*AP26)/1)</formula>
    </cfRule>
    <cfRule type="expression" dxfId="2369" priority="93">
      <formula>AQ26&gt;((0.849999*AP26)/1)</formula>
    </cfRule>
  </conditionalFormatting>
  <conditionalFormatting sqref="AS36:AS39">
    <cfRule type="expression" dxfId="2368" priority="88">
      <formula>AQ36&gt;((0.999*AP36)/1)</formula>
    </cfRule>
    <cfRule type="expression" dxfId="2367" priority="89">
      <formula>AQ36&lt;((0.849999*AP36)/1)</formula>
    </cfRule>
    <cfRule type="expression" dxfId="2366" priority="90">
      <formula>AQ36&gt;((0.849999*AP36)/1)</formula>
    </cfRule>
  </conditionalFormatting>
  <conditionalFormatting sqref="AS46:AS51">
    <cfRule type="expression" dxfId="2365" priority="85">
      <formula>AQ46&gt;((0.999*AP46)/1)</formula>
    </cfRule>
    <cfRule type="expression" dxfId="2364" priority="86">
      <formula>AQ46&lt;((0.849999*AP46)/1)</formula>
    </cfRule>
    <cfRule type="expression" dxfId="2363" priority="87">
      <formula>AQ46&gt;((0.849999*AP46)/1)</formula>
    </cfRule>
  </conditionalFormatting>
  <conditionalFormatting sqref="AW6:AW7">
    <cfRule type="expression" dxfId="2362" priority="82">
      <formula>AU6&gt;((0.999*AT6)/1)</formula>
    </cfRule>
    <cfRule type="expression" dxfId="2361" priority="83">
      <formula>AU6&lt;((0.849999*AT6)/1)</formula>
    </cfRule>
    <cfRule type="expression" dxfId="2360" priority="84">
      <formula>AU6&gt;((0.849999*AT6)/1)</formula>
    </cfRule>
  </conditionalFormatting>
  <conditionalFormatting sqref="AW26:AW34">
    <cfRule type="expression" dxfId="2359" priority="79">
      <formula>AU26&gt;((0.999*AT26)/1)</formula>
    </cfRule>
    <cfRule type="expression" dxfId="2358" priority="80">
      <formula>AU26&lt;((0.849999*AT26)/1)</formula>
    </cfRule>
    <cfRule type="expression" dxfId="2357" priority="81">
      <formula>AU26&gt;((0.849999*AT26)/1)</formula>
    </cfRule>
  </conditionalFormatting>
  <conditionalFormatting sqref="AW36:AW39">
    <cfRule type="expression" dxfId="2356" priority="76">
      <formula>AU36&gt;((0.999*AT36)/1)</formula>
    </cfRule>
    <cfRule type="expression" dxfId="2355" priority="77">
      <formula>AU36&lt;((0.849999*AT36)/1)</formula>
    </cfRule>
    <cfRule type="expression" dxfId="2354" priority="78">
      <formula>AU36&gt;((0.849999*AT36)/1)</formula>
    </cfRule>
  </conditionalFormatting>
  <conditionalFormatting sqref="AW46:AW51">
    <cfRule type="expression" dxfId="2353" priority="73">
      <formula>AU46&gt;((0.999*AT46)/1)</formula>
    </cfRule>
    <cfRule type="expression" dxfId="2352" priority="74">
      <formula>AU46&lt;((0.849999*AT46)/1)</formula>
    </cfRule>
    <cfRule type="expression" dxfId="2351" priority="75">
      <formula>AU46&gt;((0.849999*AT46)/1)</formula>
    </cfRule>
  </conditionalFormatting>
  <conditionalFormatting sqref="BA6:BA7">
    <cfRule type="expression" dxfId="2350" priority="70">
      <formula>AY6&gt;((0.999*AX6)/1)</formula>
    </cfRule>
    <cfRule type="expression" dxfId="2349" priority="71">
      <formula>AY6&lt;((0.849999*AX6)/1)</formula>
    </cfRule>
    <cfRule type="expression" dxfId="2348" priority="72">
      <formula>AY6&gt;((0.849999*AX6)/1)</formula>
    </cfRule>
  </conditionalFormatting>
  <conditionalFormatting sqref="BA26:BA34">
    <cfRule type="expression" dxfId="2347" priority="67">
      <formula>AY26&gt;((0.999*AX26)/1)</formula>
    </cfRule>
    <cfRule type="expression" dxfId="2346" priority="68">
      <formula>AY26&lt;((0.849999*AX26)/1)</formula>
    </cfRule>
    <cfRule type="expression" dxfId="2345" priority="69">
      <formula>AY26&gt;((0.849999*AX26)/1)</formula>
    </cfRule>
  </conditionalFormatting>
  <conditionalFormatting sqref="BA36:BA39">
    <cfRule type="expression" dxfId="2344" priority="64">
      <formula>AY36&gt;((0.999*AX36)/1)</formula>
    </cfRule>
    <cfRule type="expression" dxfId="2343" priority="65">
      <formula>AY36&lt;((0.849999*AX36)/1)</formula>
    </cfRule>
    <cfRule type="expression" dxfId="2342" priority="66">
      <formula>AY36&gt;((0.849999*AX36)/1)</formula>
    </cfRule>
  </conditionalFormatting>
  <conditionalFormatting sqref="BA46:BA51">
    <cfRule type="expression" dxfId="2341" priority="61">
      <formula>AY46&gt;((0.999*AX46)/1)</formula>
    </cfRule>
    <cfRule type="expression" dxfId="2340" priority="62">
      <formula>AY46&lt;((0.849999*AX46)/1)</formula>
    </cfRule>
    <cfRule type="expression" dxfId="2339" priority="63">
      <formula>AY46&gt;((0.849999*AX46)/1)</formula>
    </cfRule>
  </conditionalFormatting>
  <conditionalFormatting sqref="BE6:BE7">
    <cfRule type="expression" dxfId="2338" priority="58">
      <formula>BC6&gt;((0.999*BB6)/1)</formula>
    </cfRule>
    <cfRule type="expression" dxfId="2337" priority="59">
      <formula>BC6&lt;((0.849999*BB6)/1)</formula>
    </cfRule>
    <cfRule type="expression" dxfId="2336" priority="60">
      <formula>BC6&gt;((0.849999*BB6)/1)</formula>
    </cfRule>
  </conditionalFormatting>
  <conditionalFormatting sqref="BE26:BE34">
    <cfRule type="expression" dxfId="2335" priority="55">
      <formula>BC26&gt;((0.999*BB26)/1)</formula>
    </cfRule>
    <cfRule type="expression" dxfId="2334" priority="56">
      <formula>BC26&lt;((0.849999*BB26)/1)</formula>
    </cfRule>
    <cfRule type="expression" dxfId="2333" priority="57">
      <formula>BC26&gt;((0.849999*BB26)/1)</formula>
    </cfRule>
  </conditionalFormatting>
  <conditionalFormatting sqref="BE36:BE39">
    <cfRule type="expression" dxfId="2332" priority="52">
      <formula>BC36&gt;((0.999*BB36)/1)</formula>
    </cfRule>
    <cfRule type="expression" dxfId="2331" priority="53">
      <formula>BC36&lt;((0.849999*BB36)/1)</formula>
    </cfRule>
    <cfRule type="expression" dxfId="2330" priority="54">
      <formula>BC36&gt;((0.849999*BB36)/1)</formula>
    </cfRule>
  </conditionalFormatting>
  <conditionalFormatting sqref="BE46:BE51">
    <cfRule type="expression" dxfId="2329" priority="49">
      <formula>BC46&gt;((0.999*BB46)/1)</formula>
    </cfRule>
    <cfRule type="expression" dxfId="2328" priority="50">
      <formula>BC46&lt;((0.849999*BB46)/1)</formula>
    </cfRule>
    <cfRule type="expression" dxfId="2327" priority="51">
      <formula>BC46&gt;((0.849999*BB46)/1)</formula>
    </cfRule>
  </conditionalFormatting>
  <conditionalFormatting sqref="BI6:BI7">
    <cfRule type="expression" dxfId="2326" priority="46">
      <formula>BG6&gt;((0.999*BF6)/1)</formula>
    </cfRule>
    <cfRule type="expression" dxfId="2325" priority="47">
      <formula>BG6&lt;((0.849999*BF6)/1)</formula>
    </cfRule>
    <cfRule type="expression" dxfId="2324" priority="48">
      <formula>BG6&gt;((0.849999*BF6)/1)</formula>
    </cfRule>
  </conditionalFormatting>
  <conditionalFormatting sqref="BI26:BI34">
    <cfRule type="expression" dxfId="2323" priority="43">
      <formula>BG26&gt;((0.999*BF26)/1)</formula>
    </cfRule>
    <cfRule type="expression" dxfId="2322" priority="44">
      <formula>BG26&lt;((0.849999*BF26)/1)</formula>
    </cfRule>
    <cfRule type="expression" dxfId="2321" priority="45">
      <formula>BG26&gt;((0.849999*BF26)/1)</formula>
    </cfRule>
  </conditionalFormatting>
  <conditionalFormatting sqref="BI36:BI39">
    <cfRule type="expression" dxfId="2320" priority="40">
      <formula>BG36&gt;((0.999*BF36)/1)</formula>
    </cfRule>
    <cfRule type="expression" dxfId="2319" priority="41">
      <formula>BG36&lt;((0.849999*BF36)/1)</formula>
    </cfRule>
    <cfRule type="expression" dxfId="2318" priority="42">
      <formula>BG36&gt;((0.849999*BF36)/1)</formula>
    </cfRule>
  </conditionalFormatting>
  <conditionalFormatting sqref="BI46:BI51">
    <cfRule type="expression" dxfId="2317" priority="37">
      <formula>BG46&gt;((0.999*BF46)/1)</formula>
    </cfRule>
    <cfRule type="expression" dxfId="2316" priority="38">
      <formula>BG46&lt;((0.849999*BF46)/1)</formula>
    </cfRule>
    <cfRule type="expression" dxfId="2315" priority="39">
      <formula>BG46&gt;((0.849999*BF46)/1)</formula>
    </cfRule>
  </conditionalFormatting>
  <conditionalFormatting sqref="BM6:BM7">
    <cfRule type="expression" dxfId="2314" priority="34">
      <formula>BK6&gt;((0.999*BJ6)/1)</formula>
    </cfRule>
    <cfRule type="expression" dxfId="2313" priority="35">
      <formula>BK6&lt;((0.849999*BJ6)/1)</formula>
    </cfRule>
    <cfRule type="expression" dxfId="2312" priority="36">
      <formula>BK6&gt;((0.849999*BJ6)/1)</formula>
    </cfRule>
  </conditionalFormatting>
  <conditionalFormatting sqref="BM26:BM34">
    <cfRule type="expression" dxfId="2311" priority="31">
      <formula>BK26&gt;((0.999*BJ26)/1)</formula>
    </cfRule>
    <cfRule type="expression" dxfId="2310" priority="32">
      <formula>BK26&lt;((0.849999*BJ26)/1)</formula>
    </cfRule>
    <cfRule type="expression" dxfId="2309" priority="33">
      <formula>BK26&gt;((0.849999*BJ26)/1)</formula>
    </cfRule>
  </conditionalFormatting>
  <conditionalFormatting sqref="BM36:BM39">
    <cfRule type="expression" dxfId="2308" priority="28">
      <formula>BK36&gt;((0.999*BJ36)/1)</formula>
    </cfRule>
    <cfRule type="expression" dxfId="2307" priority="29">
      <formula>BK36&lt;((0.849999*BJ36)/1)</formula>
    </cfRule>
    <cfRule type="expression" dxfId="2306" priority="30">
      <formula>BK36&gt;((0.849999*BJ36)/1)</formula>
    </cfRule>
  </conditionalFormatting>
  <conditionalFormatting sqref="BM46:BM51">
    <cfRule type="expression" dxfId="2305" priority="25">
      <formula>BK46&gt;((0.999*BJ46)/1)</formula>
    </cfRule>
    <cfRule type="expression" dxfId="2304" priority="26">
      <formula>BK46&lt;((0.849999*BJ46)/1)</formula>
    </cfRule>
    <cfRule type="expression" dxfId="2303" priority="27">
      <formula>BK46&gt;((0.849999*BJ46)/1)</formula>
    </cfRule>
  </conditionalFormatting>
  <conditionalFormatting sqref="BQ6:BQ7">
    <cfRule type="expression" dxfId="2302" priority="22">
      <formula>BO6&gt;((0.999*BN6)/1)</formula>
    </cfRule>
    <cfRule type="expression" dxfId="2301" priority="23">
      <formula>BO6&lt;((0.849999*BN6)/1)</formula>
    </cfRule>
    <cfRule type="expression" dxfId="2300" priority="24">
      <formula>BO6&gt;((0.849999*BN6)/1)</formula>
    </cfRule>
  </conditionalFormatting>
  <conditionalFormatting sqref="BQ26:BQ34">
    <cfRule type="expression" dxfId="2299" priority="19">
      <formula>BO26&gt;((0.999*BN26)/1)</formula>
    </cfRule>
    <cfRule type="expression" dxfId="2298" priority="20">
      <formula>BO26&lt;((0.849999*BN26)/1)</formula>
    </cfRule>
    <cfRule type="expression" dxfId="2297" priority="21">
      <formula>BO26&gt;((0.849999*BN26)/1)</formula>
    </cfRule>
  </conditionalFormatting>
  <conditionalFormatting sqref="BQ36:BQ39">
    <cfRule type="expression" dxfId="2296" priority="16">
      <formula>BO36&gt;((0.999*BN36)/1)</formula>
    </cfRule>
    <cfRule type="expression" dxfId="2295" priority="17">
      <formula>BO36&lt;((0.849999*BN36)/1)</formula>
    </cfRule>
    <cfRule type="expression" dxfId="2294" priority="18">
      <formula>BO36&gt;((0.849999*BN36)/1)</formula>
    </cfRule>
  </conditionalFormatting>
  <conditionalFormatting sqref="BQ46:BQ51">
    <cfRule type="expression" dxfId="2293" priority="13">
      <formula>BO46&gt;((0.999*BN46)/1)</formula>
    </cfRule>
    <cfRule type="expression" dxfId="2292" priority="14">
      <formula>BO46&lt;((0.849999*BN46)/1)</formula>
    </cfRule>
    <cfRule type="expression" dxfId="2291" priority="15">
      <formula>BO46&gt;((0.849999*BN46)/1)</formula>
    </cfRule>
  </conditionalFormatting>
  <conditionalFormatting sqref="BU6:BU7">
    <cfRule type="expression" dxfId="2290" priority="10">
      <formula>BS6&gt;((0.999*BR6)/1)</formula>
    </cfRule>
    <cfRule type="expression" dxfId="2289" priority="11">
      <formula>BS6&lt;((0.849999*BR6)/1)</formula>
    </cfRule>
    <cfRule type="expression" dxfId="2288" priority="12">
      <formula>BS6&gt;((0.849999*BR6)/1)</formula>
    </cfRule>
  </conditionalFormatting>
  <conditionalFormatting sqref="BU26:BU34">
    <cfRule type="expression" dxfId="2287" priority="7">
      <formula>BS26&gt;((0.999*BR26)/1)</formula>
    </cfRule>
    <cfRule type="expression" dxfId="2286" priority="8">
      <formula>BS26&lt;((0.849999*BR26)/1)</formula>
    </cfRule>
    <cfRule type="expression" dxfId="2285" priority="9">
      <formula>BS26&gt;((0.849999*BR26)/1)</formula>
    </cfRule>
  </conditionalFormatting>
  <conditionalFormatting sqref="BU36:BU39">
    <cfRule type="expression" dxfId="2284" priority="4">
      <formula>BS36&gt;((0.999*BR36)/1)</formula>
    </cfRule>
    <cfRule type="expression" dxfId="2283" priority="5">
      <formula>BS36&lt;((0.849999*BR36)/1)</formula>
    </cfRule>
    <cfRule type="expression" dxfId="2282" priority="6">
      <formula>BS36&gt;((0.849999*BR36)/1)</formula>
    </cfRule>
  </conditionalFormatting>
  <hyperlinks>
    <hyperlink ref="F56" r:id="rId1"/>
    <hyperlink ref="F55" r:id="rId2"/>
    <hyperlink ref="F54" r:id="rId3"/>
    <hyperlink ref="F53" r:id="rId4"/>
    <hyperlink ref="F52" r:id="rId5"/>
    <hyperlink ref="F46" r:id="rId6"/>
    <hyperlink ref="F47" r:id="rId7"/>
    <hyperlink ref="F48" r:id="rId8"/>
    <hyperlink ref="F49" r:id="rId9"/>
    <hyperlink ref="F51" r:id="rId10"/>
  </hyperlinks>
  <pageMargins left="0.70866141732283472" right="0.70866141732283472" top="0.74803149606299213" bottom="0.74803149606299213" header="0.31496062992125984" footer="0.31496062992125984"/>
  <pageSetup paperSize="8" scale="60" orientation="landscape" r:id="rId11"/>
  <drawing r:id="rId12"/>
  <legacyDrawing r:id="rId1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sheetPr>
  <dimension ref="A1:BU31"/>
  <sheetViews>
    <sheetView zoomScale="40" zoomScaleNormal="40" workbookViewId="0">
      <selection activeCell="D27" sqref="D27:D28"/>
    </sheetView>
  </sheetViews>
  <sheetFormatPr baseColWidth="10" defaultRowHeight="16.5" x14ac:dyDescent="0.3"/>
  <cols>
    <col min="1" max="1" width="25.42578125" style="155" customWidth="1"/>
    <col min="2" max="2" width="18.28515625" style="155" customWidth="1"/>
    <col min="3" max="3" width="16.5703125" style="155" bestFit="1" customWidth="1"/>
    <col min="4" max="4" width="23.28515625" style="155" customWidth="1"/>
    <col min="5" max="5" width="36.7109375" style="155" bestFit="1" customWidth="1"/>
    <col min="6" max="6" width="30" style="155" customWidth="1"/>
    <col min="7" max="7" width="22.85546875" style="155" customWidth="1"/>
    <col min="8" max="8" width="46.85546875" style="289" customWidth="1"/>
    <col min="9" max="12" width="37.42578125" style="235" customWidth="1"/>
    <col min="13" max="13" width="19.5703125" style="235" customWidth="1"/>
    <col min="14" max="14" width="28.5703125" style="235" customWidth="1"/>
    <col min="15" max="25" width="26.7109375" style="235" customWidth="1"/>
    <col min="26" max="26" width="26.7109375" style="289" customWidth="1"/>
    <col min="27" max="27" width="27.85546875" style="289" customWidth="1"/>
    <col min="28" max="73" width="26.7109375" style="289" customWidth="1"/>
    <col min="74" max="16384" width="11.42578125" style="155"/>
  </cols>
  <sheetData>
    <row r="1" spans="1:73" ht="149.25" customHeight="1" x14ac:dyDescent="0.3">
      <c r="D1" s="210"/>
      <c r="E1" s="210"/>
      <c r="F1" s="210"/>
      <c r="G1" s="210"/>
      <c r="H1" s="211"/>
      <c r="I1" s="526" t="s">
        <v>506</v>
      </c>
      <c r="J1" s="526"/>
      <c r="K1" s="526"/>
      <c r="L1" s="526"/>
      <c r="M1" s="526"/>
      <c r="N1" s="526"/>
      <c r="O1" s="526"/>
      <c r="P1" s="526"/>
      <c r="Q1" s="526"/>
      <c r="R1" s="526"/>
      <c r="S1" s="526"/>
      <c r="T1" s="526"/>
      <c r="U1" s="526"/>
      <c r="V1" s="526"/>
      <c r="W1" s="173"/>
      <c r="X1" s="173"/>
      <c r="Y1" s="173"/>
      <c r="Z1" s="173"/>
      <c r="AA1" s="211"/>
      <c r="AB1" s="211"/>
      <c r="AC1" s="211"/>
      <c r="AD1" s="211"/>
      <c r="AE1" s="211"/>
      <c r="AF1" s="211"/>
      <c r="AG1" s="338"/>
      <c r="AH1" s="211"/>
      <c r="AI1" s="211"/>
      <c r="AJ1" s="211"/>
      <c r="AK1" s="211"/>
      <c r="AL1" s="211"/>
      <c r="AM1" s="211"/>
      <c r="AN1" s="211"/>
      <c r="AO1" s="211"/>
      <c r="AP1" s="211"/>
      <c r="AQ1" s="211"/>
      <c r="AR1" s="211"/>
      <c r="AS1" s="211"/>
      <c r="AT1" s="211"/>
      <c r="AU1" s="211"/>
      <c r="AV1" s="211"/>
      <c r="AW1" s="211"/>
      <c r="AX1" s="211"/>
      <c r="AY1" s="211"/>
      <c r="AZ1" s="211"/>
      <c r="BA1" s="211"/>
      <c r="BB1" s="211"/>
      <c r="BC1" s="211"/>
      <c r="BD1" s="211"/>
      <c r="BE1" s="211"/>
      <c r="BF1" s="211"/>
      <c r="BG1" s="211"/>
      <c r="BH1" s="211"/>
      <c r="BI1" s="211"/>
      <c r="BJ1" s="211"/>
      <c r="BK1" s="211"/>
      <c r="BL1" s="211"/>
      <c r="BM1" s="211"/>
      <c r="BN1" s="211"/>
      <c r="BO1" s="211"/>
      <c r="BP1" s="211"/>
      <c r="BQ1" s="211"/>
      <c r="BR1" s="211"/>
      <c r="BS1" s="211"/>
      <c r="BT1" s="211"/>
      <c r="BU1" s="211"/>
    </row>
    <row r="3" spans="1:73" ht="18" customHeight="1" thickBot="1" x14ac:dyDescent="0.35">
      <c r="D3" s="339"/>
      <c r="E3" s="339"/>
      <c r="F3" s="339"/>
      <c r="G3" s="339"/>
      <c r="H3" s="340"/>
      <c r="Z3" s="572"/>
      <c r="AA3" s="572"/>
      <c r="AB3" s="572"/>
      <c r="AC3" s="572"/>
      <c r="AD3" s="572"/>
      <c r="AE3" s="572"/>
      <c r="AF3" s="572"/>
      <c r="AG3" s="572"/>
      <c r="AH3" s="572"/>
      <c r="AI3" s="572"/>
      <c r="AJ3" s="572"/>
      <c r="AK3" s="572"/>
      <c r="AL3" s="572"/>
      <c r="AM3" s="572"/>
      <c r="AN3" s="572"/>
      <c r="AO3" s="572"/>
      <c r="AP3" s="572"/>
      <c r="AQ3" s="572"/>
      <c r="AR3" s="572"/>
      <c r="AS3" s="572"/>
      <c r="AT3" s="572"/>
      <c r="AU3" s="572"/>
      <c r="AV3" s="572"/>
      <c r="AW3" s="572"/>
      <c r="AX3" s="572"/>
      <c r="AY3" s="572"/>
      <c r="AZ3" s="572"/>
      <c r="BA3" s="572"/>
      <c r="BB3" s="572"/>
      <c r="BC3" s="572"/>
      <c r="BD3" s="572"/>
      <c r="BE3" s="572"/>
      <c r="BF3" s="572"/>
      <c r="BG3" s="572"/>
      <c r="BH3" s="572"/>
      <c r="BI3" s="572"/>
      <c r="BJ3" s="572"/>
      <c r="BK3" s="572"/>
      <c r="BL3" s="572"/>
      <c r="BM3" s="572"/>
      <c r="BN3" s="572"/>
      <c r="BO3" s="572"/>
      <c r="BP3" s="572"/>
      <c r="BQ3" s="572"/>
      <c r="BR3" s="572"/>
      <c r="BS3" s="572"/>
      <c r="BT3" s="572"/>
      <c r="BU3" s="572"/>
    </row>
    <row r="4" spans="1:73" ht="67.5" customHeight="1" thickBot="1" x14ac:dyDescent="0.35">
      <c r="D4" s="207" t="s">
        <v>489</v>
      </c>
      <c r="E4" s="207"/>
      <c r="F4" s="207"/>
      <c r="G4" s="207"/>
      <c r="H4" s="341"/>
      <c r="I4" s="562" t="s">
        <v>490</v>
      </c>
      <c r="J4" s="555"/>
      <c r="K4" s="555"/>
      <c r="L4" s="555"/>
      <c r="M4" s="555"/>
      <c r="N4" s="555"/>
      <c r="O4" s="555"/>
      <c r="P4" s="555"/>
      <c r="Q4" s="555"/>
      <c r="R4" s="555"/>
      <c r="S4" s="555"/>
      <c r="T4" s="555"/>
      <c r="U4" s="555"/>
      <c r="V4" s="556"/>
      <c r="W4" s="208"/>
      <c r="X4" s="555" t="s">
        <v>746</v>
      </c>
      <c r="Y4" s="556"/>
      <c r="Z4" s="569" t="s">
        <v>466</v>
      </c>
      <c r="AA4" s="570"/>
      <c r="AB4" s="570"/>
      <c r="AC4" s="571"/>
      <c r="AD4" s="575" t="s">
        <v>467</v>
      </c>
      <c r="AE4" s="576"/>
      <c r="AF4" s="576"/>
      <c r="AG4" s="577"/>
      <c r="AH4" s="569" t="s">
        <v>468</v>
      </c>
      <c r="AI4" s="570"/>
      <c r="AJ4" s="570"/>
      <c r="AK4" s="571"/>
      <c r="AL4" s="575" t="s">
        <v>469</v>
      </c>
      <c r="AM4" s="576"/>
      <c r="AN4" s="576"/>
      <c r="AO4" s="577"/>
      <c r="AP4" s="569" t="s">
        <v>470</v>
      </c>
      <c r="AQ4" s="570"/>
      <c r="AR4" s="570"/>
      <c r="AS4" s="571"/>
      <c r="AT4" s="575" t="s">
        <v>471</v>
      </c>
      <c r="AU4" s="576"/>
      <c r="AV4" s="576"/>
      <c r="AW4" s="577"/>
      <c r="AX4" s="569" t="s">
        <v>472</v>
      </c>
      <c r="AY4" s="570"/>
      <c r="AZ4" s="570"/>
      <c r="BA4" s="571"/>
      <c r="BB4" s="575" t="s">
        <v>473</v>
      </c>
      <c r="BC4" s="576"/>
      <c r="BD4" s="576"/>
      <c r="BE4" s="577"/>
      <c r="BF4" s="569" t="s">
        <v>474</v>
      </c>
      <c r="BG4" s="570"/>
      <c r="BH4" s="570"/>
      <c r="BI4" s="571"/>
      <c r="BJ4" s="575" t="s">
        <v>475</v>
      </c>
      <c r="BK4" s="576"/>
      <c r="BL4" s="576"/>
      <c r="BM4" s="577"/>
      <c r="BN4" s="569" t="s">
        <v>476</v>
      </c>
      <c r="BO4" s="570"/>
      <c r="BP4" s="570"/>
      <c r="BQ4" s="571"/>
      <c r="BR4" s="575" t="s">
        <v>477</v>
      </c>
      <c r="BS4" s="576"/>
      <c r="BT4" s="576"/>
      <c r="BU4" s="577"/>
    </row>
    <row r="5" spans="1:73" ht="42.75" x14ac:dyDescent="0.3">
      <c r="A5" s="153" t="s">
        <v>858</v>
      </c>
      <c r="B5" s="153" t="s">
        <v>859</v>
      </c>
      <c r="C5" s="153" t="s">
        <v>860</v>
      </c>
      <c r="D5" s="246" t="s">
        <v>491</v>
      </c>
      <c r="E5" s="246" t="s">
        <v>0</v>
      </c>
      <c r="F5" s="246" t="s">
        <v>492</v>
      </c>
      <c r="G5" s="246" t="s">
        <v>493</v>
      </c>
      <c r="H5" s="246" t="s">
        <v>2</v>
      </c>
      <c r="I5" s="246" t="s">
        <v>596</v>
      </c>
      <c r="J5" s="150" t="s">
        <v>878</v>
      </c>
      <c r="K5" s="150" t="s">
        <v>906</v>
      </c>
      <c r="L5" s="150" t="s">
        <v>904</v>
      </c>
      <c r="M5" s="421" t="s">
        <v>1646</v>
      </c>
      <c r="N5" s="414" t="s">
        <v>12</v>
      </c>
      <c r="O5" s="414" t="s">
        <v>597</v>
      </c>
      <c r="P5" s="414" t="s">
        <v>13</v>
      </c>
      <c r="Q5" s="414" t="s">
        <v>14</v>
      </c>
      <c r="R5" s="246" t="s">
        <v>15</v>
      </c>
      <c r="S5" s="246" t="s">
        <v>628</v>
      </c>
      <c r="T5" s="246" t="s">
        <v>499</v>
      </c>
      <c r="U5" s="246" t="s">
        <v>598</v>
      </c>
      <c r="V5" s="246" t="s">
        <v>747</v>
      </c>
      <c r="W5" s="246" t="s">
        <v>878</v>
      </c>
      <c r="X5" s="246" t="s">
        <v>743</v>
      </c>
      <c r="Y5" s="246" t="s">
        <v>744</v>
      </c>
      <c r="Z5" s="246" t="s">
        <v>599</v>
      </c>
      <c r="AA5" s="246" t="s">
        <v>600</v>
      </c>
      <c r="AB5" s="246" t="s">
        <v>478</v>
      </c>
      <c r="AC5" s="246" t="s">
        <v>507</v>
      </c>
      <c r="AD5" s="246" t="s">
        <v>599</v>
      </c>
      <c r="AE5" s="246" t="s">
        <v>600</v>
      </c>
      <c r="AF5" s="246" t="s">
        <v>478</v>
      </c>
      <c r="AG5" s="246" t="s">
        <v>507</v>
      </c>
      <c r="AH5" s="246" t="s">
        <v>599</v>
      </c>
      <c r="AI5" s="246" t="s">
        <v>600</v>
      </c>
      <c r="AJ5" s="246" t="s">
        <v>478</v>
      </c>
      <c r="AK5" s="246" t="s">
        <v>507</v>
      </c>
      <c r="AL5" s="246" t="s">
        <v>599</v>
      </c>
      <c r="AM5" s="246" t="s">
        <v>600</v>
      </c>
      <c r="AN5" s="246" t="s">
        <v>478</v>
      </c>
      <c r="AO5" s="246" t="s">
        <v>507</v>
      </c>
      <c r="AP5" s="246" t="s">
        <v>599</v>
      </c>
      <c r="AQ5" s="246" t="s">
        <v>600</v>
      </c>
      <c r="AR5" s="246" t="s">
        <v>478</v>
      </c>
      <c r="AS5" s="246" t="s">
        <v>507</v>
      </c>
      <c r="AT5" s="246" t="s">
        <v>599</v>
      </c>
      <c r="AU5" s="246" t="s">
        <v>600</v>
      </c>
      <c r="AV5" s="246" t="s">
        <v>478</v>
      </c>
      <c r="AW5" s="246" t="s">
        <v>507</v>
      </c>
      <c r="AX5" s="246" t="s">
        <v>599</v>
      </c>
      <c r="AY5" s="246" t="s">
        <v>600</v>
      </c>
      <c r="AZ5" s="246" t="s">
        <v>478</v>
      </c>
      <c r="BA5" s="246" t="s">
        <v>507</v>
      </c>
      <c r="BB5" s="246" t="s">
        <v>599</v>
      </c>
      <c r="BC5" s="246" t="s">
        <v>600</v>
      </c>
      <c r="BD5" s="246" t="s">
        <v>478</v>
      </c>
      <c r="BE5" s="246" t="s">
        <v>507</v>
      </c>
      <c r="BF5" s="246" t="s">
        <v>599</v>
      </c>
      <c r="BG5" s="246" t="s">
        <v>600</v>
      </c>
      <c r="BH5" s="246" t="s">
        <v>478</v>
      </c>
      <c r="BI5" s="246" t="s">
        <v>507</v>
      </c>
      <c r="BJ5" s="246" t="s">
        <v>599</v>
      </c>
      <c r="BK5" s="246" t="s">
        <v>600</v>
      </c>
      <c r="BL5" s="246" t="s">
        <v>478</v>
      </c>
      <c r="BM5" s="246" t="s">
        <v>507</v>
      </c>
      <c r="BN5" s="246" t="s">
        <v>599</v>
      </c>
      <c r="BO5" s="246" t="s">
        <v>600</v>
      </c>
      <c r="BP5" s="246" t="s">
        <v>478</v>
      </c>
      <c r="BQ5" s="246" t="s">
        <v>507</v>
      </c>
      <c r="BR5" s="246" t="s">
        <v>599</v>
      </c>
      <c r="BS5" s="246" t="s">
        <v>600</v>
      </c>
      <c r="BT5" s="246" t="s">
        <v>478</v>
      </c>
      <c r="BU5" s="246" t="s">
        <v>507</v>
      </c>
    </row>
    <row r="6" spans="1:73" ht="80.25" customHeight="1" x14ac:dyDescent="0.3">
      <c r="D6" s="573" t="s">
        <v>169</v>
      </c>
      <c r="E6" s="573" t="s">
        <v>690</v>
      </c>
      <c r="F6" s="97" t="s">
        <v>176</v>
      </c>
      <c r="G6" s="192">
        <v>1</v>
      </c>
      <c r="H6" s="110" t="s">
        <v>170</v>
      </c>
      <c r="I6" s="110" t="s">
        <v>601</v>
      </c>
      <c r="J6" s="123" t="s">
        <v>859</v>
      </c>
      <c r="K6" s="124" t="s">
        <v>915</v>
      </c>
      <c r="L6" s="125" t="s">
        <v>924</v>
      </c>
      <c r="M6" s="125" t="s">
        <v>916</v>
      </c>
      <c r="N6" s="110" t="s">
        <v>366</v>
      </c>
      <c r="O6" s="110"/>
      <c r="P6" s="110" t="s">
        <v>830</v>
      </c>
      <c r="Q6" s="342" t="s">
        <v>29</v>
      </c>
      <c r="R6" s="110" t="s">
        <v>365</v>
      </c>
      <c r="S6" s="110"/>
      <c r="T6" s="343">
        <v>1</v>
      </c>
      <c r="U6" s="113"/>
      <c r="V6" s="343"/>
      <c r="W6" s="343"/>
      <c r="X6" s="343"/>
      <c r="Y6" s="343"/>
      <c r="Z6" s="344">
        <v>100</v>
      </c>
      <c r="AA6" s="345">
        <v>100</v>
      </c>
      <c r="AB6" s="180">
        <f t="shared" ref="AB6:AB11" si="0">IF(Z6="N/A","No aplica",IF(Z6&gt;=(0),AA6/Z6))</f>
        <v>1</v>
      </c>
      <c r="AC6" s="180" t="str">
        <f>IF(Z6="N/A","No aplica",IF(AA6&gt;=((0.9999*Z6)/1),"Cumple la meta establecida",IF(AA6&gt;=((0.84999*Z6)/1),"Cumple parcialmente la meta establecida",IF(AA6&lt;((0.84999*Z6)/1),"No cumple la meta establecida"))))</f>
        <v>Cumple la meta establecida</v>
      </c>
      <c r="AD6" s="345">
        <v>100</v>
      </c>
      <c r="AE6" s="345">
        <v>100</v>
      </c>
      <c r="AF6" s="180">
        <f>IF(AD6="N/A","No aplica",IF(AD6&gt;=(0),-(AE6-AD6)))</f>
        <v>0</v>
      </c>
      <c r="AG6" s="180" t="str">
        <f>IF(AD6="N/A","No aplica",IF(AF6&lt;=(0.1),"Cumple la meta establecida",IF(AF6&lt;(0.15),"Cumple parcialmente la meta establecida",IF(AF6&gt;=(0.15),"No cumple la meta establecida"))))</f>
        <v>Cumple la meta establecida</v>
      </c>
      <c r="AH6" s="346">
        <v>1</v>
      </c>
      <c r="AI6" s="346">
        <f>141/141</f>
        <v>1</v>
      </c>
      <c r="AJ6" s="180">
        <f>IF(AH6="N/A","No aplica",IF(AH6&gt;=(0),-(AI6-AH6)))</f>
        <v>0</v>
      </c>
      <c r="AK6" s="180" t="str">
        <f>IF(AH6="N/A","No aplica",IF(AJ6&lt;=(0.1),"Cumple la meta establecida",IF(AJ6&lt;(0.15),"Cumple parcialmente la meta establecida",IF(AJ6&gt;=(0.15),"No cumple la meta establecida"))))</f>
        <v>Cumple la meta establecida</v>
      </c>
      <c r="AL6" s="181">
        <v>1</v>
      </c>
      <c r="AM6" s="181">
        <v>1</v>
      </c>
      <c r="AN6" s="180">
        <f>IF(AL6="N/A","No aplica",IF(AL6&gt;=(0),-(AM6-AL6)))</f>
        <v>0</v>
      </c>
      <c r="AO6" s="180" t="str">
        <f>IF(AL6="N/A","No aplica",IF(AN6&lt;=(0.1),"Cumple la meta establecida",IF(AN6&lt;(0.15),"Cumple parcialmente la meta establecida",IF(AN6&gt;=(0.15),"No cumple la meta establecida"))))</f>
        <v>Cumple la meta establecida</v>
      </c>
      <c r="AP6" s="181">
        <v>1</v>
      </c>
      <c r="AQ6" s="181">
        <v>1</v>
      </c>
      <c r="AR6" s="180">
        <f>IF(AP6="N/A","No aplica",IF(AP6&gt;=(0),-(AQ6-AP6)))</f>
        <v>0</v>
      </c>
      <c r="AS6" s="180" t="str">
        <f>IF(AP6="N/A","No aplica",IF(AR6&lt;=(0.1),"Cumple la meta establecida",IF(AR6&lt;(0.15),"Cumple parcialmente la meta establecida",IF(AR6&gt;=(0.15),"No cumple la meta establecida"))))</f>
        <v>Cumple la meta establecida</v>
      </c>
      <c r="AT6" s="181">
        <v>1</v>
      </c>
      <c r="AU6" s="181">
        <v>1</v>
      </c>
      <c r="AV6" s="180">
        <f>IF(AT6="N/A","No aplica",IF(AT6&gt;=(0),-(AU6-AT6)))</f>
        <v>0</v>
      </c>
      <c r="AW6" s="180" t="str">
        <f>IF(AT6="N/A","No aplica",IF(AV6&lt;=(0.1),"Cumple la meta establecida",IF(AV6&lt;(0.15),"Cumple parcialmente la meta establecida",IF(AV6&gt;=(0.15),"No cumple la meta establecida"))))</f>
        <v>Cumple la meta establecida</v>
      </c>
      <c r="AX6" s="181">
        <v>1</v>
      </c>
      <c r="AY6" s="181">
        <v>1</v>
      </c>
      <c r="AZ6" s="180">
        <f>IF(AX6="N/A","No aplica",IF(AX6&gt;=(0),-(AY6-AX6)))</f>
        <v>0</v>
      </c>
      <c r="BA6" s="180" t="str">
        <f>IF(AX6="N/A","No aplica",IF(AZ6&lt;=(0.1),"Cumple la meta establecida",IF(AZ6&lt;(0.15),"Cumple parcialmente la meta establecida",IF(AZ6&gt;=(0.15),"No cumple la meta establecida"))))</f>
        <v>Cumple la meta establecida</v>
      </c>
      <c r="BB6" s="181">
        <v>1</v>
      </c>
      <c r="BC6" s="181">
        <v>1</v>
      </c>
      <c r="BD6" s="180">
        <f>IF(BB6="N/A","No aplica",IF(BB6&gt;=(0),-(BC6-BB6)))</f>
        <v>0</v>
      </c>
      <c r="BE6" s="180" t="str">
        <f>IF(BB6="N/A","No aplica",IF(BD6&lt;=(0.1),"Cumple la meta establecida",IF(BD6&lt;(0.15),"Cumple parcialmente la meta establecida",IF(BD6&gt;=(0.15),"No cumple la meta establecida"))))</f>
        <v>Cumple la meta establecida</v>
      </c>
      <c r="BF6" s="181">
        <v>1</v>
      </c>
      <c r="BG6" s="181">
        <v>1</v>
      </c>
      <c r="BH6" s="180">
        <f>IF(BF6="N/A","No aplica",IF(BF6&gt;=(0),-(BG6-BF6)))</f>
        <v>0</v>
      </c>
      <c r="BI6" s="180" t="str">
        <f>IF(BF6="N/A","No aplica",IF(BH6&lt;=(0.1),"Cumple la meta establecida",IF(BH6&lt;(0.15),"Cumple parcialmente la meta establecida",IF(BH6&gt;=(0.15),"No cumple la meta establecida"))))</f>
        <v>Cumple la meta establecida</v>
      </c>
      <c r="BJ6" s="181">
        <v>1</v>
      </c>
      <c r="BK6" s="181">
        <v>1</v>
      </c>
      <c r="BL6" s="180">
        <f>IF(BJ6="N/A","No aplica",IF(BJ6&gt;=(0),-(BK6-BJ6)))</f>
        <v>0</v>
      </c>
      <c r="BM6" s="180" t="str">
        <f>IF(BJ6="N/A","No aplica",IF(BL6&lt;=(0.1),"Cumple la meta establecida",IF(BL6&lt;(0.15),"Cumple parcialmente la meta establecida",IF(BL6&gt;=(0.15),"No cumple la meta establecida"))))</f>
        <v>Cumple la meta establecida</v>
      </c>
      <c r="BN6" s="181">
        <v>1</v>
      </c>
      <c r="BO6" s="181">
        <v>1</v>
      </c>
      <c r="BP6" s="180">
        <f>IF(BN6="N/A","No aplica",IF(BN6&gt;=(0),-(BO6-BN6)))</f>
        <v>0</v>
      </c>
      <c r="BQ6" s="180" t="str">
        <f>IF(BN6="N/A","No aplica",IF(BP6&lt;=(0.1),"Cumple la meta establecida",IF(BP6&lt;(0.15),"Cumple parcialmente la meta establecida",IF(BP6&gt;=(0.15),"No cumple la meta establecida"))))</f>
        <v>Cumple la meta establecida</v>
      </c>
      <c r="BR6" s="181">
        <v>1</v>
      </c>
      <c r="BS6" s="181">
        <v>1</v>
      </c>
      <c r="BT6" s="180">
        <f>IF(BR6="N/A","No aplica",IF(BR6&gt;=(0),-(BS6-BR6)))</f>
        <v>0</v>
      </c>
      <c r="BU6" s="180" t="str">
        <f>IF(BR6="N/A","No aplica",IF(BT6&lt;=(0.1),"Cumple la meta establecida",IF(BT6&lt;(0.15),"Cumple parcialmente la meta establecida",IF(BT6&gt;=(0.15),"No cumple la meta establecida"))))</f>
        <v>Cumple la meta establecida</v>
      </c>
    </row>
    <row r="7" spans="1:73" ht="64.5" customHeight="1" x14ac:dyDescent="0.3">
      <c r="D7" s="573"/>
      <c r="E7" s="573"/>
      <c r="F7" s="97" t="s">
        <v>177</v>
      </c>
      <c r="G7" s="192">
        <v>1</v>
      </c>
      <c r="H7" s="110" t="s">
        <v>171</v>
      </c>
      <c r="I7" s="178" t="s">
        <v>645</v>
      </c>
      <c r="J7" s="123" t="s">
        <v>859</v>
      </c>
      <c r="K7" s="124" t="s">
        <v>915</v>
      </c>
      <c r="L7" s="125" t="s">
        <v>924</v>
      </c>
      <c r="M7" s="125" t="s">
        <v>916</v>
      </c>
      <c r="N7" s="177" t="s">
        <v>368</v>
      </c>
      <c r="O7" s="177"/>
      <c r="P7" s="177" t="s">
        <v>367</v>
      </c>
      <c r="Q7" s="347" t="s">
        <v>29</v>
      </c>
      <c r="R7" s="177" t="s">
        <v>365</v>
      </c>
      <c r="S7" s="177"/>
      <c r="T7" s="348" t="s">
        <v>689</v>
      </c>
      <c r="U7" s="348"/>
      <c r="V7" s="342"/>
      <c r="W7" s="342"/>
      <c r="X7" s="342"/>
      <c r="Y7" s="342"/>
      <c r="Z7" s="344">
        <v>100</v>
      </c>
      <c r="AA7" s="345">
        <v>100</v>
      </c>
      <c r="AB7" s="180">
        <f t="shared" si="0"/>
        <v>1</v>
      </c>
      <c r="AC7" s="180" t="str">
        <f t="shared" ref="AC7:AC12" si="1">IF(Z7="N/A","No aplica",IF(AA7&gt;=((0.9999*Z7)/1),"Cumple la meta establecida",IF(AA7&gt;=((0.84999*Z7)/1),"Cumple parcialmente la meta establecida",IF(AA7&lt;((0.84999*Z7)/1),"No cumple la meta establecida"))))</f>
        <v>Cumple la meta establecida</v>
      </c>
      <c r="AD7" s="345">
        <v>1</v>
      </c>
      <c r="AE7" s="345">
        <f>2531/2531</f>
        <v>1</v>
      </c>
      <c r="AF7" s="180">
        <f t="shared" ref="AF7:AF12" si="2">IF(AD7="N/A","No aplica",IF(AD7&gt;=(0),-(AE7-AD7)))</f>
        <v>0</v>
      </c>
      <c r="AG7" s="180" t="str">
        <f t="shared" ref="AG7:AG12" si="3">IF(AD7="N/A","No aplica",IF(AF7&lt;=(0.1),"Cumple la meta establecida",IF(AF7&lt;(0.15),"Cumple parcialmente la meta establecida",IF(AF7&gt;=(0.15),"No cumple la meta establecida"))))</f>
        <v>Cumple la meta establecida</v>
      </c>
      <c r="AH7" s="346">
        <v>1</v>
      </c>
      <c r="AI7" s="184" t="s">
        <v>603</v>
      </c>
      <c r="AJ7" s="180" t="e">
        <f t="shared" ref="AJ7:AJ12" si="4">IF(AH7="N/A","No aplica",IF(AH7&gt;=(0),-(AI7-AH7)))</f>
        <v>#VALUE!</v>
      </c>
      <c r="AK7" s="180" t="e">
        <f t="shared" ref="AK7:AK12" si="5">IF(AH7="N/A","No aplica",IF(AJ7&lt;=(0.1),"Cumple la meta establecida",IF(AJ7&lt;(0.15),"Cumple parcialmente la meta establecida",IF(AJ7&gt;=(0.15),"No cumple la meta establecida"))))</f>
        <v>#VALUE!</v>
      </c>
      <c r="AL7" s="181">
        <v>1</v>
      </c>
      <c r="AM7" s="181">
        <v>1</v>
      </c>
      <c r="AN7" s="180">
        <f t="shared" ref="AN7:AN12" si="6">IF(AL7="N/A","No aplica",IF(AL7&gt;=(0),-(AM7-AL7)))</f>
        <v>0</v>
      </c>
      <c r="AO7" s="180" t="str">
        <f t="shared" ref="AO7:AO12" si="7">IF(AL7="N/A","No aplica",IF(AN7&lt;=(0.1),"Cumple la meta establecida",IF(AN7&lt;(0.15),"Cumple parcialmente la meta establecida",IF(AN7&gt;=(0.15),"No cumple la meta establecida"))))</f>
        <v>Cumple la meta establecida</v>
      </c>
      <c r="AP7" s="181">
        <v>1</v>
      </c>
      <c r="AQ7" s="181">
        <v>1</v>
      </c>
      <c r="AR7" s="180">
        <f t="shared" ref="AR7:AR12" si="8">IF(AP7="N/A","No aplica",IF(AP7&gt;=(0),-(AQ7-AP7)))</f>
        <v>0</v>
      </c>
      <c r="AS7" s="180" t="str">
        <f t="shared" ref="AS7:AS12" si="9">IF(AP7="N/A","No aplica",IF(AR7&lt;=(0.1),"Cumple la meta establecida",IF(AR7&lt;(0.15),"Cumple parcialmente la meta establecida",IF(AR7&gt;=(0.15),"No cumple la meta establecida"))))</f>
        <v>Cumple la meta establecida</v>
      </c>
      <c r="AT7" s="181">
        <v>1</v>
      </c>
      <c r="AU7" s="181">
        <v>1</v>
      </c>
      <c r="AV7" s="180">
        <f t="shared" ref="AV7:AV12" si="10">IF(AT7="N/A","No aplica",IF(AT7&gt;=(0),-(AU7-AT7)))</f>
        <v>0</v>
      </c>
      <c r="AW7" s="180" t="str">
        <f t="shared" ref="AW7:AW12" si="11">IF(AT7="N/A","No aplica",IF(AV7&lt;=(0.1),"Cumple la meta establecida",IF(AV7&lt;(0.15),"Cumple parcialmente la meta establecida",IF(AV7&gt;=(0.15),"No cumple la meta establecida"))))</f>
        <v>Cumple la meta establecida</v>
      </c>
      <c r="AX7" s="181">
        <v>1</v>
      </c>
      <c r="AY7" s="181">
        <v>1</v>
      </c>
      <c r="AZ7" s="180">
        <f t="shared" ref="AZ7:AZ12" si="12">IF(AX7="N/A","No aplica",IF(AX7&gt;=(0),-(AY7-AX7)))</f>
        <v>0</v>
      </c>
      <c r="BA7" s="180" t="str">
        <f t="shared" ref="BA7:BA12" si="13">IF(AX7="N/A","No aplica",IF(AZ7&lt;=(0.1),"Cumple la meta establecida",IF(AZ7&lt;(0.15),"Cumple parcialmente la meta establecida",IF(AZ7&gt;=(0.15),"No cumple la meta establecida"))))</f>
        <v>Cumple la meta establecida</v>
      </c>
      <c r="BB7" s="181">
        <v>1</v>
      </c>
      <c r="BC7" s="181">
        <v>1</v>
      </c>
      <c r="BD7" s="180">
        <f t="shared" ref="BD7:BD12" si="14">IF(BB7="N/A","No aplica",IF(BB7&gt;=(0),-(BC7-BB7)))</f>
        <v>0</v>
      </c>
      <c r="BE7" s="180" t="str">
        <f t="shared" ref="BE7:BE12" si="15">IF(BB7="N/A","No aplica",IF(BD7&lt;=(0.1),"Cumple la meta establecida",IF(BD7&lt;(0.15),"Cumple parcialmente la meta establecida",IF(BD7&gt;=(0.15),"No cumple la meta establecida"))))</f>
        <v>Cumple la meta establecida</v>
      </c>
      <c r="BF7" s="181">
        <v>1</v>
      </c>
      <c r="BG7" s="181">
        <v>1</v>
      </c>
      <c r="BH7" s="180">
        <f t="shared" ref="BH7:BH12" si="16">IF(BF7="N/A","No aplica",IF(BF7&gt;=(0),-(BG7-BF7)))</f>
        <v>0</v>
      </c>
      <c r="BI7" s="180" t="str">
        <f t="shared" ref="BI7:BI12" si="17">IF(BF7="N/A","No aplica",IF(BH7&lt;=(0.1),"Cumple la meta establecida",IF(BH7&lt;(0.15),"Cumple parcialmente la meta establecida",IF(BH7&gt;=(0.15),"No cumple la meta establecida"))))</f>
        <v>Cumple la meta establecida</v>
      </c>
      <c r="BJ7" s="181">
        <v>1</v>
      </c>
      <c r="BK7" s="181">
        <v>1</v>
      </c>
      <c r="BL7" s="180">
        <f t="shared" ref="BL7:BL12" si="18">IF(BJ7="N/A","No aplica",IF(BJ7&gt;=(0),-(BK7-BJ7)))</f>
        <v>0</v>
      </c>
      <c r="BM7" s="180" t="str">
        <f t="shared" ref="BM7:BM12" si="19">IF(BJ7="N/A","No aplica",IF(BL7&lt;=(0.1),"Cumple la meta establecida",IF(BL7&lt;(0.15),"Cumple parcialmente la meta establecida",IF(BL7&gt;=(0.15),"No cumple la meta establecida"))))</f>
        <v>Cumple la meta establecida</v>
      </c>
      <c r="BN7" s="181">
        <v>1</v>
      </c>
      <c r="BO7" s="181">
        <v>1</v>
      </c>
      <c r="BP7" s="180">
        <f t="shared" ref="BP7:BP12" si="20">IF(BN7="N/A","No aplica",IF(BN7&gt;=(0),-(BO7-BN7)))</f>
        <v>0</v>
      </c>
      <c r="BQ7" s="180" t="str">
        <f t="shared" ref="BQ7:BQ12" si="21">IF(BN7="N/A","No aplica",IF(BP7&lt;=(0.1),"Cumple la meta establecida",IF(BP7&lt;(0.15),"Cumple parcialmente la meta establecida",IF(BP7&gt;=(0.15),"No cumple la meta establecida"))))</f>
        <v>Cumple la meta establecida</v>
      </c>
      <c r="BR7" s="181">
        <v>1</v>
      </c>
      <c r="BS7" s="181">
        <v>1</v>
      </c>
      <c r="BT7" s="180">
        <f t="shared" ref="BT7:BT12" si="22">IF(BR7="N/A","No aplica",IF(BR7&gt;=(0),-(BS7-BR7)))</f>
        <v>0</v>
      </c>
      <c r="BU7" s="180" t="str">
        <f t="shared" ref="BU7:BU12" si="23">IF(BR7="N/A","No aplica",IF(BT7&lt;=(0.1),"Cumple la meta establecida",IF(BT7&lt;(0.15),"Cumple parcialmente la meta establecida",IF(BT7&gt;=(0.15),"No cumple la meta establecida"))))</f>
        <v>Cumple la meta establecida</v>
      </c>
    </row>
    <row r="8" spans="1:73" ht="65.25" customHeight="1" x14ac:dyDescent="0.3">
      <c r="D8" s="573"/>
      <c r="E8" s="573"/>
      <c r="F8" s="579" t="s">
        <v>178</v>
      </c>
      <c r="G8" s="578">
        <v>1</v>
      </c>
      <c r="H8" s="547" t="s">
        <v>172</v>
      </c>
      <c r="I8" s="178" t="s">
        <v>646</v>
      </c>
      <c r="J8" s="116" t="s">
        <v>905</v>
      </c>
      <c r="K8" s="117" t="s">
        <v>914</v>
      </c>
      <c r="L8" s="117" t="s">
        <v>913</v>
      </c>
      <c r="M8" s="111" t="s">
        <v>903</v>
      </c>
      <c r="N8" s="177" t="s">
        <v>647</v>
      </c>
      <c r="O8" s="177"/>
      <c r="P8" s="177" t="s">
        <v>371</v>
      </c>
      <c r="Q8" s="347" t="s">
        <v>29</v>
      </c>
      <c r="R8" s="177" t="s">
        <v>365</v>
      </c>
      <c r="S8" s="177"/>
      <c r="T8" s="179" t="s">
        <v>372</v>
      </c>
      <c r="U8" s="179"/>
      <c r="V8" s="342"/>
      <c r="W8" s="342"/>
      <c r="X8" s="342"/>
      <c r="Y8" s="342"/>
      <c r="Z8" s="297">
        <v>1</v>
      </c>
      <c r="AA8" s="297">
        <f>10478542.16/7073312.28</f>
        <v>1.4814194178346103</v>
      </c>
      <c r="AB8" s="180">
        <f t="shared" si="0"/>
        <v>1.4814194178346103</v>
      </c>
      <c r="AC8" s="180" t="str">
        <f t="shared" si="1"/>
        <v>Cumple la meta establecida</v>
      </c>
      <c r="AD8" s="344">
        <v>1</v>
      </c>
      <c r="AE8" s="344">
        <f>12002747.44/8097280.75</f>
        <v>1.4823183004985963</v>
      </c>
      <c r="AF8" s="180">
        <f t="shared" si="2"/>
        <v>-0.48231830049859625</v>
      </c>
      <c r="AG8" s="180" t="str">
        <f t="shared" si="3"/>
        <v>Cumple la meta establecida</v>
      </c>
      <c r="AH8" s="297">
        <v>1</v>
      </c>
      <c r="AI8" s="297">
        <f>11150891.06/6058900.08</f>
        <v>1.8404150774508234</v>
      </c>
      <c r="AJ8" s="180">
        <f t="shared" si="4"/>
        <v>-0.84041507745082344</v>
      </c>
      <c r="AK8" s="180" t="str">
        <f t="shared" si="5"/>
        <v>Cumple la meta establecida</v>
      </c>
      <c r="AL8" s="181">
        <v>1</v>
      </c>
      <c r="AM8" s="181">
        <v>1</v>
      </c>
      <c r="AN8" s="180">
        <f t="shared" si="6"/>
        <v>0</v>
      </c>
      <c r="AO8" s="180" t="str">
        <f t="shared" si="7"/>
        <v>Cumple la meta establecida</v>
      </c>
      <c r="AP8" s="181">
        <v>1</v>
      </c>
      <c r="AQ8" s="181">
        <v>1</v>
      </c>
      <c r="AR8" s="180">
        <f t="shared" si="8"/>
        <v>0</v>
      </c>
      <c r="AS8" s="180" t="str">
        <f t="shared" si="9"/>
        <v>Cumple la meta establecida</v>
      </c>
      <c r="AT8" s="181">
        <v>1</v>
      </c>
      <c r="AU8" s="181">
        <v>1</v>
      </c>
      <c r="AV8" s="180">
        <f t="shared" si="10"/>
        <v>0</v>
      </c>
      <c r="AW8" s="180" t="str">
        <f t="shared" si="11"/>
        <v>Cumple la meta establecida</v>
      </c>
      <c r="AX8" s="181">
        <v>1</v>
      </c>
      <c r="AY8" s="181">
        <v>1</v>
      </c>
      <c r="AZ8" s="180">
        <f t="shared" si="12"/>
        <v>0</v>
      </c>
      <c r="BA8" s="180" t="str">
        <f t="shared" si="13"/>
        <v>Cumple la meta establecida</v>
      </c>
      <c r="BB8" s="181">
        <v>1</v>
      </c>
      <c r="BC8" s="181">
        <v>1</v>
      </c>
      <c r="BD8" s="180">
        <f t="shared" si="14"/>
        <v>0</v>
      </c>
      <c r="BE8" s="180" t="str">
        <f t="shared" si="15"/>
        <v>Cumple la meta establecida</v>
      </c>
      <c r="BF8" s="181">
        <v>1</v>
      </c>
      <c r="BG8" s="181">
        <v>1</v>
      </c>
      <c r="BH8" s="180">
        <f t="shared" si="16"/>
        <v>0</v>
      </c>
      <c r="BI8" s="180" t="str">
        <f t="shared" si="17"/>
        <v>Cumple la meta establecida</v>
      </c>
      <c r="BJ8" s="181">
        <v>1</v>
      </c>
      <c r="BK8" s="181">
        <v>1</v>
      </c>
      <c r="BL8" s="180">
        <f t="shared" si="18"/>
        <v>0</v>
      </c>
      <c r="BM8" s="180" t="str">
        <f t="shared" si="19"/>
        <v>Cumple la meta establecida</v>
      </c>
      <c r="BN8" s="181">
        <v>1</v>
      </c>
      <c r="BO8" s="181">
        <v>1</v>
      </c>
      <c r="BP8" s="180">
        <f t="shared" si="20"/>
        <v>0</v>
      </c>
      <c r="BQ8" s="180" t="str">
        <f t="shared" si="21"/>
        <v>Cumple la meta establecida</v>
      </c>
      <c r="BR8" s="181">
        <v>1</v>
      </c>
      <c r="BS8" s="181">
        <v>1</v>
      </c>
      <c r="BT8" s="180">
        <f t="shared" si="22"/>
        <v>0</v>
      </c>
      <c r="BU8" s="180" t="str">
        <f t="shared" si="23"/>
        <v>Cumple la meta establecida</v>
      </c>
    </row>
    <row r="9" spans="1:73" ht="70.5" customHeight="1" x14ac:dyDescent="0.3">
      <c r="D9" s="573"/>
      <c r="E9" s="573"/>
      <c r="F9" s="579"/>
      <c r="G9" s="578"/>
      <c r="H9" s="547"/>
      <c r="I9" s="178" t="s">
        <v>648</v>
      </c>
      <c r="J9" s="116" t="s">
        <v>905</v>
      </c>
      <c r="K9" s="117" t="s">
        <v>914</v>
      </c>
      <c r="L9" s="117" t="s">
        <v>913</v>
      </c>
      <c r="M9" s="111" t="s">
        <v>903</v>
      </c>
      <c r="N9" s="177" t="s">
        <v>828</v>
      </c>
      <c r="O9" s="177"/>
      <c r="P9" s="177" t="s">
        <v>369</v>
      </c>
      <c r="Q9" s="347" t="s">
        <v>29</v>
      </c>
      <c r="R9" s="177" t="s">
        <v>365</v>
      </c>
      <c r="S9" s="177"/>
      <c r="T9" s="179" t="s">
        <v>373</v>
      </c>
      <c r="U9" s="179"/>
      <c r="V9" s="342"/>
      <c r="W9" s="342"/>
      <c r="X9" s="342"/>
      <c r="Y9" s="342"/>
      <c r="Z9" s="297">
        <v>1</v>
      </c>
      <c r="AA9" s="297">
        <f>43941197.05/-7958716.19</f>
        <v>-5.5211413500598763</v>
      </c>
      <c r="AB9" s="180">
        <f t="shared" si="0"/>
        <v>-5.5211413500598763</v>
      </c>
      <c r="AC9" s="180" t="str">
        <f t="shared" si="1"/>
        <v>No cumple la meta establecida</v>
      </c>
      <c r="AD9" s="344">
        <v>1</v>
      </c>
      <c r="AE9" s="344">
        <f>43917636.42/-6825053.7</f>
        <v>-6.4347678934745964</v>
      </c>
      <c r="AF9" s="180">
        <f t="shared" si="2"/>
        <v>7.4347678934745964</v>
      </c>
      <c r="AG9" s="180" t="str">
        <f t="shared" si="3"/>
        <v>No cumple la meta establecida</v>
      </c>
      <c r="AH9" s="297">
        <v>1</v>
      </c>
      <c r="AI9" s="297">
        <f>52214464.34/-6730599.13</f>
        <v>-7.7577736144271014</v>
      </c>
      <c r="AJ9" s="180">
        <f t="shared" si="4"/>
        <v>8.7577736144271014</v>
      </c>
      <c r="AK9" s="180" t="str">
        <f t="shared" si="5"/>
        <v>No cumple la meta establecida</v>
      </c>
      <c r="AL9" s="181">
        <v>1</v>
      </c>
      <c r="AM9" s="181">
        <v>1</v>
      </c>
      <c r="AN9" s="180">
        <f t="shared" si="6"/>
        <v>0</v>
      </c>
      <c r="AO9" s="180" t="str">
        <f t="shared" si="7"/>
        <v>Cumple la meta establecida</v>
      </c>
      <c r="AP9" s="181">
        <v>1</v>
      </c>
      <c r="AQ9" s="181">
        <v>1</v>
      </c>
      <c r="AR9" s="180">
        <f t="shared" si="8"/>
        <v>0</v>
      </c>
      <c r="AS9" s="180" t="str">
        <f t="shared" si="9"/>
        <v>Cumple la meta establecida</v>
      </c>
      <c r="AT9" s="181">
        <v>1</v>
      </c>
      <c r="AU9" s="181">
        <v>1</v>
      </c>
      <c r="AV9" s="180">
        <f t="shared" si="10"/>
        <v>0</v>
      </c>
      <c r="AW9" s="180" t="str">
        <f t="shared" si="11"/>
        <v>Cumple la meta establecida</v>
      </c>
      <c r="AX9" s="181">
        <v>1</v>
      </c>
      <c r="AY9" s="181">
        <v>1</v>
      </c>
      <c r="AZ9" s="180">
        <f t="shared" si="12"/>
        <v>0</v>
      </c>
      <c r="BA9" s="180" t="str">
        <f t="shared" si="13"/>
        <v>Cumple la meta establecida</v>
      </c>
      <c r="BB9" s="181">
        <v>1</v>
      </c>
      <c r="BC9" s="181">
        <v>1</v>
      </c>
      <c r="BD9" s="180">
        <f t="shared" si="14"/>
        <v>0</v>
      </c>
      <c r="BE9" s="180" t="str">
        <f t="shared" si="15"/>
        <v>Cumple la meta establecida</v>
      </c>
      <c r="BF9" s="181">
        <v>1</v>
      </c>
      <c r="BG9" s="181">
        <v>1</v>
      </c>
      <c r="BH9" s="180">
        <f t="shared" si="16"/>
        <v>0</v>
      </c>
      <c r="BI9" s="180" t="str">
        <f t="shared" si="17"/>
        <v>Cumple la meta establecida</v>
      </c>
      <c r="BJ9" s="181">
        <v>1</v>
      </c>
      <c r="BK9" s="181">
        <v>1</v>
      </c>
      <c r="BL9" s="180">
        <f t="shared" si="18"/>
        <v>0</v>
      </c>
      <c r="BM9" s="180" t="str">
        <f t="shared" si="19"/>
        <v>Cumple la meta establecida</v>
      </c>
      <c r="BN9" s="181">
        <v>1</v>
      </c>
      <c r="BO9" s="181">
        <v>1</v>
      </c>
      <c r="BP9" s="180">
        <f t="shared" si="20"/>
        <v>0</v>
      </c>
      <c r="BQ9" s="180" t="str">
        <f t="shared" si="21"/>
        <v>Cumple la meta establecida</v>
      </c>
      <c r="BR9" s="181">
        <v>1</v>
      </c>
      <c r="BS9" s="181">
        <v>1</v>
      </c>
      <c r="BT9" s="180">
        <f t="shared" si="22"/>
        <v>0</v>
      </c>
      <c r="BU9" s="180" t="str">
        <f t="shared" si="23"/>
        <v>Cumple la meta establecida</v>
      </c>
    </row>
    <row r="10" spans="1:73" ht="70.5" customHeight="1" x14ac:dyDescent="0.3">
      <c r="D10" s="573"/>
      <c r="E10" s="573"/>
      <c r="F10" s="579"/>
      <c r="G10" s="578"/>
      <c r="H10" s="547"/>
      <c r="I10" s="178" t="s">
        <v>649</v>
      </c>
      <c r="J10" s="116" t="s">
        <v>905</v>
      </c>
      <c r="K10" s="117" t="s">
        <v>914</v>
      </c>
      <c r="L10" s="117" t="s">
        <v>913</v>
      </c>
      <c r="M10" s="111" t="s">
        <v>903</v>
      </c>
      <c r="N10" s="177" t="s">
        <v>829</v>
      </c>
      <c r="O10" s="177"/>
      <c r="P10" s="178" t="s">
        <v>370</v>
      </c>
      <c r="Q10" s="347" t="s">
        <v>29</v>
      </c>
      <c r="R10" s="177" t="s">
        <v>365</v>
      </c>
      <c r="S10" s="177"/>
      <c r="T10" s="179" t="s">
        <v>374</v>
      </c>
      <c r="U10" s="179"/>
      <c r="V10" s="342"/>
      <c r="W10" s="342"/>
      <c r="X10" s="342"/>
      <c r="Y10" s="342"/>
      <c r="Z10" s="297">
        <v>0.9</v>
      </c>
      <c r="AA10" s="297">
        <f>-7958716.79/35982480.26</f>
        <v>-0.22118310723697734</v>
      </c>
      <c r="AB10" s="180">
        <f t="shared" si="0"/>
        <v>-0.24575900804108594</v>
      </c>
      <c r="AC10" s="180" t="str">
        <f t="shared" si="1"/>
        <v>No cumple la meta establecida</v>
      </c>
      <c r="AD10" s="344">
        <v>0.9</v>
      </c>
      <c r="AE10" s="344">
        <f>-6825053.7/37090475.15</f>
        <v>-0.18401095355069885</v>
      </c>
      <c r="AF10" s="180">
        <f t="shared" si="2"/>
        <v>1.084010953550699</v>
      </c>
      <c r="AG10" s="180" t="str">
        <f t="shared" si="3"/>
        <v>No cumple la meta establecida</v>
      </c>
      <c r="AH10" s="297">
        <v>0.9</v>
      </c>
      <c r="AI10" s="297">
        <f>-6730599.13/45438226.3</f>
        <v>-0.14812636139364446</v>
      </c>
      <c r="AJ10" s="180">
        <f t="shared" si="4"/>
        <v>1.0481263613936445</v>
      </c>
      <c r="AK10" s="180" t="str">
        <f t="shared" si="5"/>
        <v>No cumple la meta establecida</v>
      </c>
      <c r="AL10" s="181">
        <v>1</v>
      </c>
      <c r="AM10" s="181">
        <v>1</v>
      </c>
      <c r="AN10" s="180">
        <f t="shared" si="6"/>
        <v>0</v>
      </c>
      <c r="AO10" s="180" t="str">
        <f t="shared" si="7"/>
        <v>Cumple la meta establecida</v>
      </c>
      <c r="AP10" s="181">
        <v>1</v>
      </c>
      <c r="AQ10" s="181">
        <v>1</v>
      </c>
      <c r="AR10" s="180">
        <f t="shared" si="8"/>
        <v>0</v>
      </c>
      <c r="AS10" s="180" t="str">
        <f t="shared" si="9"/>
        <v>Cumple la meta establecida</v>
      </c>
      <c r="AT10" s="181">
        <v>1</v>
      </c>
      <c r="AU10" s="181">
        <v>1</v>
      </c>
      <c r="AV10" s="180">
        <f t="shared" si="10"/>
        <v>0</v>
      </c>
      <c r="AW10" s="180" t="str">
        <f t="shared" si="11"/>
        <v>Cumple la meta establecida</v>
      </c>
      <c r="AX10" s="181">
        <v>1</v>
      </c>
      <c r="AY10" s="181">
        <v>1</v>
      </c>
      <c r="AZ10" s="180">
        <f t="shared" si="12"/>
        <v>0</v>
      </c>
      <c r="BA10" s="180" t="str">
        <f t="shared" si="13"/>
        <v>Cumple la meta establecida</v>
      </c>
      <c r="BB10" s="181">
        <v>1</v>
      </c>
      <c r="BC10" s="181">
        <v>1</v>
      </c>
      <c r="BD10" s="180">
        <f t="shared" si="14"/>
        <v>0</v>
      </c>
      <c r="BE10" s="180" t="str">
        <f t="shared" si="15"/>
        <v>Cumple la meta establecida</v>
      </c>
      <c r="BF10" s="181">
        <v>1</v>
      </c>
      <c r="BG10" s="181">
        <v>1</v>
      </c>
      <c r="BH10" s="180">
        <f t="shared" si="16"/>
        <v>0</v>
      </c>
      <c r="BI10" s="180" t="str">
        <f t="shared" si="17"/>
        <v>Cumple la meta establecida</v>
      </c>
      <c r="BJ10" s="181">
        <v>1</v>
      </c>
      <c r="BK10" s="181">
        <v>1</v>
      </c>
      <c r="BL10" s="180">
        <f t="shared" si="18"/>
        <v>0</v>
      </c>
      <c r="BM10" s="180" t="str">
        <f t="shared" si="19"/>
        <v>Cumple la meta establecida</v>
      </c>
      <c r="BN10" s="181">
        <v>1</v>
      </c>
      <c r="BO10" s="181">
        <v>1</v>
      </c>
      <c r="BP10" s="180">
        <f t="shared" si="20"/>
        <v>0</v>
      </c>
      <c r="BQ10" s="180" t="str">
        <f t="shared" si="21"/>
        <v>Cumple la meta establecida</v>
      </c>
      <c r="BR10" s="181">
        <v>1</v>
      </c>
      <c r="BS10" s="181">
        <v>1</v>
      </c>
      <c r="BT10" s="180">
        <f t="shared" si="22"/>
        <v>0</v>
      </c>
      <c r="BU10" s="180" t="str">
        <f t="shared" si="23"/>
        <v>Cumple la meta establecida</v>
      </c>
    </row>
    <row r="11" spans="1:73" ht="77.25" customHeight="1" x14ac:dyDescent="0.3">
      <c r="D11" s="573"/>
      <c r="E11" s="573"/>
      <c r="F11" s="97" t="s">
        <v>179</v>
      </c>
      <c r="G11" s="192">
        <v>1</v>
      </c>
      <c r="H11" s="110" t="s">
        <v>173</v>
      </c>
      <c r="I11" s="178" t="s">
        <v>602</v>
      </c>
      <c r="J11" s="123" t="s">
        <v>859</v>
      </c>
      <c r="K11" s="124" t="s">
        <v>915</v>
      </c>
      <c r="L11" s="125" t="s">
        <v>924</v>
      </c>
      <c r="M11" s="125" t="s">
        <v>916</v>
      </c>
      <c r="N11" s="177" t="s">
        <v>375</v>
      </c>
      <c r="O11" s="177"/>
      <c r="P11" s="178" t="s">
        <v>376</v>
      </c>
      <c r="Q11" s="347" t="s">
        <v>36</v>
      </c>
      <c r="R11" s="177" t="s">
        <v>365</v>
      </c>
      <c r="S11" s="177"/>
      <c r="T11" s="348">
        <v>1</v>
      </c>
      <c r="U11" s="348"/>
      <c r="V11" s="342"/>
      <c r="W11" s="342"/>
      <c r="X11" s="342"/>
      <c r="Y11" s="342"/>
      <c r="Z11" s="297" t="s">
        <v>856</v>
      </c>
      <c r="AA11" s="297" t="s">
        <v>856</v>
      </c>
      <c r="AB11" s="180" t="e">
        <f t="shared" si="0"/>
        <v>#VALUE!</v>
      </c>
      <c r="AC11" s="180" t="e">
        <f t="shared" si="1"/>
        <v>#VALUE!</v>
      </c>
      <c r="AD11" s="344" t="s">
        <v>856</v>
      </c>
      <c r="AE11" s="344" t="s">
        <v>856</v>
      </c>
      <c r="AF11" s="180" t="e">
        <f t="shared" si="2"/>
        <v>#VALUE!</v>
      </c>
      <c r="AG11" s="180" t="e">
        <f t="shared" si="3"/>
        <v>#VALUE!</v>
      </c>
      <c r="AH11" s="297"/>
      <c r="AI11" s="297"/>
      <c r="AJ11" s="180">
        <f t="shared" si="4"/>
        <v>0</v>
      </c>
      <c r="AK11" s="180" t="str">
        <f t="shared" si="5"/>
        <v>Cumple la meta establecida</v>
      </c>
      <c r="AL11" s="181">
        <v>1</v>
      </c>
      <c r="AM11" s="181">
        <v>1</v>
      </c>
      <c r="AN11" s="180">
        <f t="shared" si="6"/>
        <v>0</v>
      </c>
      <c r="AO11" s="180" t="str">
        <f t="shared" si="7"/>
        <v>Cumple la meta establecida</v>
      </c>
      <c r="AP11" s="181">
        <v>1</v>
      </c>
      <c r="AQ11" s="181">
        <v>1</v>
      </c>
      <c r="AR11" s="180">
        <f t="shared" si="8"/>
        <v>0</v>
      </c>
      <c r="AS11" s="180" t="str">
        <f t="shared" si="9"/>
        <v>Cumple la meta establecida</v>
      </c>
      <c r="AT11" s="181">
        <v>1</v>
      </c>
      <c r="AU11" s="181">
        <v>1</v>
      </c>
      <c r="AV11" s="180">
        <f t="shared" si="10"/>
        <v>0</v>
      </c>
      <c r="AW11" s="180" t="str">
        <f t="shared" si="11"/>
        <v>Cumple la meta establecida</v>
      </c>
      <c r="AX11" s="181">
        <v>1</v>
      </c>
      <c r="AY11" s="181">
        <v>1</v>
      </c>
      <c r="AZ11" s="180">
        <f t="shared" si="12"/>
        <v>0</v>
      </c>
      <c r="BA11" s="180" t="str">
        <f t="shared" si="13"/>
        <v>Cumple la meta establecida</v>
      </c>
      <c r="BB11" s="181">
        <v>1</v>
      </c>
      <c r="BC11" s="181">
        <v>1</v>
      </c>
      <c r="BD11" s="180">
        <f t="shared" si="14"/>
        <v>0</v>
      </c>
      <c r="BE11" s="180" t="str">
        <f t="shared" si="15"/>
        <v>Cumple la meta establecida</v>
      </c>
      <c r="BF11" s="181">
        <v>1</v>
      </c>
      <c r="BG11" s="181">
        <v>1</v>
      </c>
      <c r="BH11" s="180">
        <f t="shared" si="16"/>
        <v>0</v>
      </c>
      <c r="BI11" s="180" t="str">
        <f t="shared" si="17"/>
        <v>Cumple la meta establecida</v>
      </c>
      <c r="BJ11" s="181">
        <v>1</v>
      </c>
      <c r="BK11" s="181">
        <v>1</v>
      </c>
      <c r="BL11" s="180">
        <f t="shared" si="18"/>
        <v>0</v>
      </c>
      <c r="BM11" s="180" t="str">
        <f t="shared" si="19"/>
        <v>Cumple la meta establecida</v>
      </c>
      <c r="BN11" s="181">
        <v>1</v>
      </c>
      <c r="BO11" s="181">
        <v>1</v>
      </c>
      <c r="BP11" s="180">
        <f t="shared" si="20"/>
        <v>0</v>
      </c>
      <c r="BQ11" s="180" t="str">
        <f t="shared" si="21"/>
        <v>Cumple la meta establecida</v>
      </c>
      <c r="BR11" s="181">
        <v>1</v>
      </c>
      <c r="BS11" s="181">
        <v>1</v>
      </c>
      <c r="BT11" s="180">
        <f t="shared" si="22"/>
        <v>0</v>
      </c>
      <c r="BU11" s="180" t="str">
        <f t="shared" si="23"/>
        <v>Cumple la meta establecida</v>
      </c>
    </row>
    <row r="12" spans="1:73" ht="104.25" customHeight="1" x14ac:dyDescent="0.3">
      <c r="D12" s="573"/>
      <c r="E12" s="573"/>
      <c r="F12" s="97" t="s">
        <v>180</v>
      </c>
      <c r="G12" s="192">
        <v>1</v>
      </c>
      <c r="H12" s="110" t="s">
        <v>174</v>
      </c>
      <c r="I12" s="178" t="s">
        <v>650</v>
      </c>
      <c r="J12" s="123" t="s">
        <v>859</v>
      </c>
      <c r="K12" s="124" t="s">
        <v>915</v>
      </c>
      <c r="L12" s="125" t="s">
        <v>924</v>
      </c>
      <c r="M12" s="125" t="s">
        <v>916</v>
      </c>
      <c r="N12" s="177" t="s">
        <v>827</v>
      </c>
      <c r="O12" s="177"/>
      <c r="P12" s="178" t="s">
        <v>651</v>
      </c>
      <c r="Q12" s="347" t="s">
        <v>36</v>
      </c>
      <c r="R12" s="177" t="s">
        <v>365</v>
      </c>
      <c r="S12" s="177"/>
      <c r="T12" s="348">
        <v>1</v>
      </c>
      <c r="U12" s="348"/>
      <c r="V12" s="342"/>
      <c r="W12" s="342"/>
      <c r="X12" s="342"/>
      <c r="Y12" s="342"/>
      <c r="Z12" s="344">
        <v>100</v>
      </c>
      <c r="AA12" s="345">
        <v>100</v>
      </c>
      <c r="AB12" s="180"/>
      <c r="AC12" s="180" t="str">
        <f t="shared" si="1"/>
        <v>Cumple la meta establecida</v>
      </c>
      <c r="AD12" s="344">
        <v>100</v>
      </c>
      <c r="AE12" s="345">
        <v>100</v>
      </c>
      <c r="AF12" s="180">
        <f t="shared" si="2"/>
        <v>0</v>
      </c>
      <c r="AG12" s="180" t="str">
        <f t="shared" si="3"/>
        <v>Cumple la meta establecida</v>
      </c>
      <c r="AH12" s="309">
        <v>1</v>
      </c>
      <c r="AI12" s="346">
        <f>2/2</f>
        <v>1</v>
      </c>
      <c r="AJ12" s="180">
        <f t="shared" si="4"/>
        <v>0</v>
      </c>
      <c r="AK12" s="180" t="str">
        <f t="shared" si="5"/>
        <v>Cumple la meta establecida</v>
      </c>
      <c r="AL12" s="181">
        <v>1</v>
      </c>
      <c r="AM12" s="181">
        <v>1</v>
      </c>
      <c r="AN12" s="180">
        <f t="shared" si="6"/>
        <v>0</v>
      </c>
      <c r="AO12" s="180" t="str">
        <f t="shared" si="7"/>
        <v>Cumple la meta establecida</v>
      </c>
      <c r="AP12" s="181">
        <v>1</v>
      </c>
      <c r="AQ12" s="181">
        <v>1</v>
      </c>
      <c r="AR12" s="180">
        <f t="shared" si="8"/>
        <v>0</v>
      </c>
      <c r="AS12" s="180" t="str">
        <f t="shared" si="9"/>
        <v>Cumple la meta establecida</v>
      </c>
      <c r="AT12" s="181">
        <v>1</v>
      </c>
      <c r="AU12" s="181">
        <v>1</v>
      </c>
      <c r="AV12" s="180">
        <f t="shared" si="10"/>
        <v>0</v>
      </c>
      <c r="AW12" s="180" t="str">
        <f t="shared" si="11"/>
        <v>Cumple la meta establecida</v>
      </c>
      <c r="AX12" s="181">
        <v>1</v>
      </c>
      <c r="AY12" s="181">
        <v>1</v>
      </c>
      <c r="AZ12" s="180">
        <f t="shared" si="12"/>
        <v>0</v>
      </c>
      <c r="BA12" s="180" t="str">
        <f t="shared" si="13"/>
        <v>Cumple la meta establecida</v>
      </c>
      <c r="BB12" s="181">
        <v>1</v>
      </c>
      <c r="BC12" s="181">
        <v>1</v>
      </c>
      <c r="BD12" s="180">
        <f t="shared" si="14"/>
        <v>0</v>
      </c>
      <c r="BE12" s="180" t="str">
        <f t="shared" si="15"/>
        <v>Cumple la meta establecida</v>
      </c>
      <c r="BF12" s="181">
        <v>1</v>
      </c>
      <c r="BG12" s="181">
        <v>1</v>
      </c>
      <c r="BH12" s="180">
        <f t="shared" si="16"/>
        <v>0</v>
      </c>
      <c r="BI12" s="180" t="str">
        <f t="shared" si="17"/>
        <v>Cumple la meta establecida</v>
      </c>
      <c r="BJ12" s="181">
        <v>1</v>
      </c>
      <c r="BK12" s="181">
        <v>1</v>
      </c>
      <c r="BL12" s="180">
        <f t="shared" si="18"/>
        <v>0</v>
      </c>
      <c r="BM12" s="180" t="str">
        <f t="shared" si="19"/>
        <v>Cumple la meta establecida</v>
      </c>
      <c r="BN12" s="181">
        <v>1</v>
      </c>
      <c r="BO12" s="181">
        <v>1</v>
      </c>
      <c r="BP12" s="180">
        <f t="shared" si="20"/>
        <v>0</v>
      </c>
      <c r="BQ12" s="180" t="str">
        <f t="shared" si="21"/>
        <v>Cumple la meta establecida</v>
      </c>
      <c r="BR12" s="181">
        <v>1</v>
      </c>
      <c r="BS12" s="181">
        <v>1</v>
      </c>
      <c r="BT12" s="180">
        <f t="shared" si="22"/>
        <v>0</v>
      </c>
      <c r="BU12" s="180" t="str">
        <f t="shared" si="23"/>
        <v>Cumple la meta establecida</v>
      </c>
    </row>
    <row r="13" spans="1:73" ht="85.5" customHeight="1" x14ac:dyDescent="0.3">
      <c r="D13" s="573"/>
      <c r="E13" s="573"/>
      <c r="F13" s="193" t="s">
        <v>181</v>
      </c>
      <c r="G13" s="192">
        <v>1</v>
      </c>
      <c r="H13" s="110" t="s">
        <v>175</v>
      </c>
      <c r="I13" s="349"/>
      <c r="J13" s="349"/>
      <c r="K13" s="349"/>
      <c r="L13" s="349"/>
      <c r="M13" s="349"/>
      <c r="N13" s="574"/>
      <c r="O13" s="574"/>
      <c r="P13" s="574"/>
      <c r="Q13" s="574"/>
      <c r="R13" s="574"/>
      <c r="S13" s="574"/>
      <c r="T13" s="574"/>
      <c r="U13" s="574"/>
      <c r="V13" s="574"/>
      <c r="W13" s="574"/>
      <c r="X13" s="574"/>
      <c r="Y13" s="574"/>
      <c r="Z13" s="574"/>
      <c r="AA13" s="574"/>
      <c r="AB13" s="574"/>
      <c r="AC13" s="574"/>
      <c r="AD13" s="574"/>
      <c r="AE13" s="574"/>
      <c r="AF13" s="574"/>
      <c r="AG13" s="574"/>
      <c r="AH13" s="574"/>
      <c r="AI13" s="574"/>
      <c r="AJ13" s="574"/>
      <c r="AK13" s="574"/>
      <c r="AL13" s="574"/>
      <c r="AM13" s="574"/>
      <c r="AN13" s="574"/>
      <c r="AO13" s="574"/>
      <c r="AP13" s="574"/>
      <c r="AQ13" s="574"/>
      <c r="AR13" s="574"/>
      <c r="AS13" s="574"/>
      <c r="AT13" s="574"/>
      <c r="AU13" s="574"/>
      <c r="AV13" s="574"/>
      <c r="AW13" s="574"/>
      <c r="AX13" s="574"/>
      <c r="AY13" s="574"/>
      <c r="AZ13" s="574"/>
      <c r="BA13" s="574"/>
      <c r="BB13" s="574"/>
      <c r="BC13" s="574"/>
      <c r="BD13" s="574"/>
      <c r="BE13" s="574"/>
      <c r="BF13" s="574"/>
      <c r="BG13" s="574"/>
      <c r="BH13" s="574"/>
      <c r="BI13" s="574"/>
      <c r="BJ13" s="574"/>
      <c r="BK13" s="574"/>
      <c r="BL13" s="574"/>
      <c r="BM13" s="574"/>
      <c r="BN13" s="574"/>
      <c r="BO13" s="574"/>
      <c r="BP13" s="574"/>
      <c r="BQ13" s="574"/>
      <c r="BR13" s="574"/>
      <c r="BS13" s="574"/>
      <c r="BT13" s="574"/>
      <c r="BU13" s="574"/>
    </row>
    <row r="14" spans="1:73" ht="74.25" customHeight="1" x14ac:dyDescent="0.3">
      <c r="D14" s="573" t="s">
        <v>182</v>
      </c>
      <c r="E14" s="573" t="s">
        <v>652</v>
      </c>
      <c r="F14" s="193" t="s">
        <v>192</v>
      </c>
      <c r="G14" s="192">
        <v>1</v>
      </c>
      <c r="H14" s="110" t="s">
        <v>183</v>
      </c>
      <c r="I14" s="110" t="s">
        <v>592</v>
      </c>
      <c r="J14" s="123" t="s">
        <v>859</v>
      </c>
      <c r="K14" s="124" t="s">
        <v>915</v>
      </c>
      <c r="L14" s="125" t="s">
        <v>924</v>
      </c>
      <c r="M14" s="125" t="s">
        <v>916</v>
      </c>
      <c r="N14" s="110" t="s">
        <v>377</v>
      </c>
      <c r="O14" s="110">
        <v>1</v>
      </c>
      <c r="P14" s="110" t="s">
        <v>691</v>
      </c>
      <c r="Q14" s="342" t="s">
        <v>36</v>
      </c>
      <c r="R14" s="110" t="s">
        <v>378</v>
      </c>
      <c r="S14" s="110">
        <v>1</v>
      </c>
      <c r="T14" s="342">
        <v>1</v>
      </c>
      <c r="U14" s="110" t="s">
        <v>593</v>
      </c>
      <c r="V14" s="110" t="s">
        <v>653</v>
      </c>
      <c r="W14" s="110"/>
      <c r="X14" s="110"/>
      <c r="Y14" s="110"/>
      <c r="Z14" s="181" t="s">
        <v>584</v>
      </c>
      <c r="AA14" s="181" t="s">
        <v>584</v>
      </c>
      <c r="AB14" s="180" t="str">
        <f>IF(Z14="N/A","No aplica",IF(Z14&gt;=(0),AA14/Z14))</f>
        <v>No aplica</v>
      </c>
      <c r="AC14" s="180" t="str">
        <f>IF(Z14="N/A","No aplica",IF(AA14&gt;=((0.9999*Z14)/1),"Cumple la meta establecida",IF(AA14&gt;=((0.84999*Z14)/1),"Cumple parcialmente la meta establecida",IF(AA14&lt;((0.84999*Z14)/1),"No cumple la meta establecida"))))</f>
        <v>No aplica</v>
      </c>
      <c r="AD14" s="181" t="s">
        <v>584</v>
      </c>
      <c r="AE14" s="181" t="s">
        <v>584</v>
      </c>
      <c r="AF14" s="180" t="str">
        <f>IF(AD14="N/A","No aplica",IF(AD14&gt;=(0),-(AE14-AD14)))</f>
        <v>No aplica</v>
      </c>
      <c r="AG14" s="180" t="str">
        <f>IF(AD14="N/A","No aplica",IF(AF14&lt;=(0.1),"Cumple la meta establecida",IF(AF14&lt;(0.15),"Cumple parcialmente la meta establecida",IF(AF14&gt;=(0.15),"No cumple la meta establecida"))))</f>
        <v>No aplica</v>
      </c>
      <c r="AH14" s="181" t="s">
        <v>584</v>
      </c>
      <c r="AI14" s="181" t="s">
        <v>584</v>
      </c>
      <c r="AJ14" s="180" t="str">
        <f>IF(AH14="N/A","No aplica",IF(AH14&gt;=(0),-(AI14-AH14)))</f>
        <v>No aplica</v>
      </c>
      <c r="AK14" s="180" t="str">
        <f>IF(AH14="N/A","No aplica",IF(AJ14&lt;=(0.1),"Cumple la meta establecida",IF(AJ14&lt;(0.15),"Cumple parcialmente la meta establecida",IF(AJ14&gt;=(0.15),"No cumple la meta establecida"))))</f>
        <v>No aplica</v>
      </c>
      <c r="AL14" s="181">
        <v>1</v>
      </c>
      <c r="AM14" s="181">
        <v>1</v>
      </c>
      <c r="AN14" s="180">
        <f>IF(AL14="N/A","No aplica",IF(AL14&gt;=(0),-(AM14-AL14)))</f>
        <v>0</v>
      </c>
      <c r="AO14" s="180" t="str">
        <f>IF(AL14="N/A","No aplica",IF(AN14&lt;=(0.1),"Cumple la meta establecida",IF(AN14&lt;(0.15),"Cumple parcialmente la meta establecida",IF(AN14&gt;=(0.15),"No cumple la meta establecida"))))</f>
        <v>Cumple la meta establecida</v>
      </c>
      <c r="AP14" s="181">
        <v>1</v>
      </c>
      <c r="AQ14" s="181">
        <v>1</v>
      </c>
      <c r="AR14" s="180">
        <f>IF(AP14="N/A","No aplica",IF(AP14&gt;=(0),-(AQ14-AP14)))</f>
        <v>0</v>
      </c>
      <c r="AS14" s="180" t="str">
        <f>IF(AP14="N/A","No aplica",IF(AR14&lt;=(0.1),"Cumple la meta establecida",IF(AR14&lt;(0.15),"Cumple parcialmente la meta establecida",IF(AR14&gt;=(0.15),"No cumple la meta establecida"))))</f>
        <v>Cumple la meta establecida</v>
      </c>
      <c r="AT14" s="181">
        <v>1</v>
      </c>
      <c r="AU14" s="181">
        <v>1</v>
      </c>
      <c r="AV14" s="180">
        <f>IF(AT14="N/A","No aplica",IF(AT14&gt;=(0),-(AU14-AT14)))</f>
        <v>0</v>
      </c>
      <c r="AW14" s="180" t="str">
        <f>IF(AT14="N/A","No aplica",IF(AV14&lt;=(0.1),"Cumple la meta establecida",IF(AV14&lt;(0.15),"Cumple parcialmente la meta establecida",IF(AV14&gt;=(0.15),"No cumple la meta establecida"))))</f>
        <v>Cumple la meta establecida</v>
      </c>
      <c r="AX14" s="181">
        <v>1</v>
      </c>
      <c r="AY14" s="181">
        <v>1</v>
      </c>
      <c r="AZ14" s="180">
        <f>IF(AX14="N/A","No aplica",IF(AX14&gt;=(0),-(AY14-AX14)))</f>
        <v>0</v>
      </c>
      <c r="BA14" s="180" t="str">
        <f>IF(AX14="N/A","No aplica",IF(AZ14&lt;=(0.1),"Cumple la meta establecida",IF(AZ14&lt;(0.15),"Cumple parcialmente la meta establecida",IF(AZ14&gt;=(0.15),"No cumple la meta establecida"))))</f>
        <v>Cumple la meta establecida</v>
      </c>
      <c r="BB14" s="181">
        <v>1</v>
      </c>
      <c r="BC14" s="181">
        <v>1</v>
      </c>
      <c r="BD14" s="180">
        <f>IF(BB14="N/A","No aplica",IF(BB14&gt;=(0),-(BC14-BB14)))</f>
        <v>0</v>
      </c>
      <c r="BE14" s="180" t="str">
        <f>IF(BB14="N/A","No aplica",IF(BD14&lt;=(0.1),"Cumple la meta establecida",IF(BD14&lt;(0.15),"Cumple parcialmente la meta establecida",IF(BD14&gt;=(0.15),"No cumple la meta establecida"))))</f>
        <v>Cumple la meta establecida</v>
      </c>
      <c r="BF14" s="181">
        <v>1</v>
      </c>
      <c r="BG14" s="181">
        <v>1</v>
      </c>
      <c r="BH14" s="180">
        <f>IF(BF14="N/A","No aplica",IF(BF14&gt;=(0),-(BG14-BF14)))</f>
        <v>0</v>
      </c>
      <c r="BI14" s="180" t="str">
        <f>IF(BF14="N/A","No aplica",IF(BH14&lt;=(0.1),"Cumple la meta establecida",IF(BH14&lt;(0.15),"Cumple parcialmente la meta establecida",IF(BH14&gt;=(0.15),"No cumple la meta establecida"))))</f>
        <v>Cumple la meta establecida</v>
      </c>
      <c r="BJ14" s="181">
        <v>1</v>
      </c>
      <c r="BK14" s="181">
        <v>1</v>
      </c>
      <c r="BL14" s="180">
        <f>IF(BJ14="N/A","No aplica",IF(BJ14&gt;=(0),-(BK14-BJ14)))</f>
        <v>0</v>
      </c>
      <c r="BM14" s="180" t="str">
        <f>IF(BJ14="N/A","No aplica",IF(BL14&lt;=(0.1),"Cumple la meta establecida",IF(BL14&lt;(0.15),"Cumple parcialmente la meta establecida",IF(BL14&gt;=(0.15),"No cumple la meta establecida"))))</f>
        <v>Cumple la meta establecida</v>
      </c>
      <c r="BN14" s="181">
        <v>1</v>
      </c>
      <c r="BO14" s="181">
        <v>1</v>
      </c>
      <c r="BP14" s="180">
        <f>IF(BN14="N/A","No aplica",IF(BN14&gt;=(0),-(BO14-BN14)))</f>
        <v>0</v>
      </c>
      <c r="BQ14" s="180" t="str">
        <f>IF(BN14="N/A","No aplica",IF(BP14&lt;=(0.1),"Cumple la meta establecida",IF(BP14&lt;(0.15),"Cumple parcialmente la meta establecida",IF(BP14&gt;=(0.15),"No cumple la meta establecida"))))</f>
        <v>Cumple la meta establecida</v>
      </c>
      <c r="BR14" s="181">
        <v>1</v>
      </c>
      <c r="BS14" s="181">
        <v>1</v>
      </c>
      <c r="BT14" s="180">
        <f>IF(BR14="N/A","No aplica",IF(BR14&gt;=(0),-(BS14-BR14)))</f>
        <v>0</v>
      </c>
      <c r="BU14" s="180" t="str">
        <f>IF(BR14="N/A","No aplica",IF(BT14&lt;=(0.1),"Cumple la meta establecida",IF(BT14&lt;(0.15),"Cumple parcialmente la meta establecida",IF(BT14&gt;=(0.15),"No cumple la meta establecida"))))</f>
        <v>Cumple la meta establecida</v>
      </c>
    </row>
    <row r="15" spans="1:73" ht="90" customHeight="1" x14ac:dyDescent="0.3">
      <c r="D15" s="573"/>
      <c r="E15" s="573"/>
      <c r="F15" s="193" t="s">
        <v>193</v>
      </c>
      <c r="G15" s="192">
        <v>1</v>
      </c>
      <c r="H15" s="110" t="s">
        <v>184</v>
      </c>
      <c r="I15" s="110" t="s">
        <v>826</v>
      </c>
      <c r="J15" s="123" t="s">
        <v>859</v>
      </c>
      <c r="K15" s="124" t="s">
        <v>915</v>
      </c>
      <c r="L15" s="125" t="s">
        <v>924</v>
      </c>
      <c r="M15" s="125" t="s">
        <v>916</v>
      </c>
      <c r="N15" s="110" t="s">
        <v>377</v>
      </c>
      <c r="O15" s="110">
        <v>12</v>
      </c>
      <c r="P15" s="110" t="s">
        <v>587</v>
      </c>
      <c r="Q15" s="342" t="s">
        <v>29</v>
      </c>
      <c r="R15" s="110" t="s">
        <v>378</v>
      </c>
      <c r="S15" s="110">
        <v>12</v>
      </c>
      <c r="T15" s="342">
        <v>12</v>
      </c>
      <c r="U15" s="110" t="s">
        <v>588</v>
      </c>
      <c r="V15" s="110" t="s">
        <v>654</v>
      </c>
      <c r="W15" s="110"/>
      <c r="X15" s="110"/>
      <c r="Y15" s="110"/>
      <c r="Z15" s="181">
        <v>1</v>
      </c>
      <c r="AA15" s="181">
        <v>1</v>
      </c>
      <c r="AB15" s="180">
        <f>IF(Z15="N/A","No aplica",IF(Z15&gt;=(0),AA15/Z15))</f>
        <v>1</v>
      </c>
      <c r="AC15" s="180" t="str">
        <f>IF(Z15="N/A","No aplica",IF(AA15&gt;=((0.9999*Z15)/1),"Cumple la meta establecida",IF(AA15&gt;=((0.84999*Z15)/1),"Cumple parcialmente la meta establecida",IF(AA15&lt;((0.84999*Z15)/1),"No cumple la meta establecida"))))</f>
        <v>Cumple la meta establecida</v>
      </c>
      <c r="AD15" s="181">
        <v>1</v>
      </c>
      <c r="AE15" s="181">
        <v>1</v>
      </c>
      <c r="AF15" s="180">
        <f>IF(AD15="N/A","No aplica",IF(AD15&gt;=(0),-(AE15-AD15)))</f>
        <v>0</v>
      </c>
      <c r="AG15" s="180" t="str">
        <f>IF(AD15="N/A","No aplica",IF(AF15&lt;=(0.1),"Cumple la meta establecida",IF(AF15&lt;(0.15),"Cumple parcialmente la meta establecida",IF(AF15&gt;=(0.15),"No cumple la meta establecida"))))</f>
        <v>Cumple la meta establecida</v>
      </c>
      <c r="AH15" s="181">
        <v>1</v>
      </c>
      <c r="AI15" s="181">
        <v>1</v>
      </c>
      <c r="AJ15" s="180">
        <f>IF(AH15="N/A","No aplica",IF(AH15&gt;=(0),-(AI15-AH15)))</f>
        <v>0</v>
      </c>
      <c r="AK15" s="180" t="str">
        <f>IF(AH15="N/A","No aplica",IF(AJ15&lt;=(0.1),"Cumple la meta establecida",IF(AJ15&lt;(0.15),"Cumple parcialmente la meta establecida",IF(AJ15&gt;=(0.15),"No cumple la meta establecida"))))</f>
        <v>Cumple la meta establecida</v>
      </c>
      <c r="AL15" s="181">
        <v>1</v>
      </c>
      <c r="AM15" s="181">
        <v>1</v>
      </c>
      <c r="AN15" s="180">
        <f>IF(AL15="N/A","No aplica",IF(AL15&gt;=(0),-(AM15-AL15)))</f>
        <v>0</v>
      </c>
      <c r="AO15" s="180" t="str">
        <f>IF(AL15="N/A","No aplica",IF(AN15&lt;=(0.1),"Cumple la meta establecida",IF(AN15&lt;(0.15),"Cumple parcialmente la meta establecida",IF(AN15&gt;=(0.15),"No cumple la meta establecida"))))</f>
        <v>Cumple la meta establecida</v>
      </c>
      <c r="AP15" s="181">
        <v>1</v>
      </c>
      <c r="AQ15" s="181">
        <v>1</v>
      </c>
      <c r="AR15" s="180">
        <f>IF(AP15="N/A","No aplica",IF(AP15&gt;=(0),-(AQ15-AP15)))</f>
        <v>0</v>
      </c>
      <c r="AS15" s="180" t="str">
        <f>IF(AP15="N/A","No aplica",IF(AR15&lt;=(0.1),"Cumple la meta establecida",IF(AR15&lt;(0.15),"Cumple parcialmente la meta establecida",IF(AR15&gt;=(0.15),"No cumple la meta establecida"))))</f>
        <v>Cumple la meta establecida</v>
      </c>
      <c r="AT15" s="181">
        <v>1</v>
      </c>
      <c r="AU15" s="181">
        <v>1</v>
      </c>
      <c r="AV15" s="180">
        <f>IF(AT15="N/A","No aplica",IF(AT15&gt;=(0),-(AU15-AT15)))</f>
        <v>0</v>
      </c>
      <c r="AW15" s="180" t="str">
        <f>IF(AT15="N/A","No aplica",IF(AV15&lt;=(0.1),"Cumple la meta establecida",IF(AV15&lt;(0.15),"Cumple parcialmente la meta establecida",IF(AV15&gt;=(0.15),"No cumple la meta establecida"))))</f>
        <v>Cumple la meta establecida</v>
      </c>
      <c r="AX15" s="181">
        <v>1</v>
      </c>
      <c r="AY15" s="181">
        <v>1</v>
      </c>
      <c r="AZ15" s="180">
        <f>IF(AX15="N/A","No aplica",IF(AX15&gt;=(0),-(AY15-AX15)))</f>
        <v>0</v>
      </c>
      <c r="BA15" s="180" t="str">
        <f>IF(AX15="N/A","No aplica",IF(AZ15&lt;=(0.1),"Cumple la meta establecida",IF(AZ15&lt;(0.15),"Cumple parcialmente la meta establecida",IF(AZ15&gt;=(0.15),"No cumple la meta establecida"))))</f>
        <v>Cumple la meta establecida</v>
      </c>
      <c r="BB15" s="181">
        <v>1</v>
      </c>
      <c r="BC15" s="181">
        <v>1</v>
      </c>
      <c r="BD15" s="180">
        <f>IF(BB15="N/A","No aplica",IF(BB15&gt;=(0),-(BC15-BB15)))</f>
        <v>0</v>
      </c>
      <c r="BE15" s="180" t="str">
        <f>IF(BB15="N/A","No aplica",IF(BD15&lt;=(0.1),"Cumple la meta establecida",IF(BD15&lt;(0.15),"Cumple parcialmente la meta establecida",IF(BD15&gt;=(0.15),"No cumple la meta establecida"))))</f>
        <v>Cumple la meta establecida</v>
      </c>
      <c r="BF15" s="181">
        <v>1</v>
      </c>
      <c r="BG15" s="181">
        <v>1</v>
      </c>
      <c r="BH15" s="180">
        <f>IF(BF15="N/A","No aplica",IF(BF15&gt;=(0),-(BG15-BF15)))</f>
        <v>0</v>
      </c>
      <c r="BI15" s="180" t="str">
        <f>IF(BF15="N/A","No aplica",IF(BH15&lt;=(0.1),"Cumple la meta establecida",IF(BH15&lt;(0.15),"Cumple parcialmente la meta establecida",IF(BH15&gt;=(0.15),"No cumple la meta establecida"))))</f>
        <v>Cumple la meta establecida</v>
      </c>
      <c r="BJ15" s="181">
        <v>1</v>
      </c>
      <c r="BK15" s="181">
        <v>1</v>
      </c>
      <c r="BL15" s="180">
        <f>IF(BJ15="N/A","No aplica",IF(BJ15&gt;=(0),-(BK15-BJ15)))</f>
        <v>0</v>
      </c>
      <c r="BM15" s="180" t="str">
        <f>IF(BJ15="N/A","No aplica",IF(BL15&lt;=(0.1),"Cumple la meta establecida",IF(BL15&lt;(0.15),"Cumple parcialmente la meta establecida",IF(BL15&gt;=(0.15),"No cumple la meta establecida"))))</f>
        <v>Cumple la meta establecida</v>
      </c>
      <c r="BN15" s="181">
        <v>1</v>
      </c>
      <c r="BO15" s="181">
        <v>1</v>
      </c>
      <c r="BP15" s="180">
        <f>IF(BN15="N/A","No aplica",IF(BN15&gt;=(0),-(BO15-BN15)))</f>
        <v>0</v>
      </c>
      <c r="BQ15" s="180" t="str">
        <f>IF(BN15="N/A","No aplica",IF(BP15&lt;=(0.1),"Cumple la meta establecida",IF(BP15&lt;(0.15),"Cumple parcialmente la meta establecida",IF(BP15&gt;=(0.15),"No cumple la meta establecida"))))</f>
        <v>Cumple la meta establecida</v>
      </c>
      <c r="BR15" s="181">
        <v>1</v>
      </c>
      <c r="BS15" s="181">
        <v>1</v>
      </c>
      <c r="BT15" s="180">
        <f>IF(BR15="N/A","No aplica",IF(BR15&gt;=(0),-(BS15-BR15)))</f>
        <v>0</v>
      </c>
      <c r="BU15" s="180" t="str">
        <f>IF(BR15="N/A","No aplica",IF(BT15&lt;=(0.1),"Cumple la meta establecida",IF(BT15&lt;(0.15),"Cumple parcialmente la meta establecida",IF(BT15&gt;=(0.15),"No cumple la meta establecida"))))</f>
        <v>Cumple la meta establecida</v>
      </c>
    </row>
    <row r="16" spans="1:73" ht="93.75" customHeight="1" x14ac:dyDescent="0.3">
      <c r="D16" s="573"/>
      <c r="E16" s="573"/>
      <c r="F16" s="193" t="s">
        <v>194</v>
      </c>
      <c r="G16" s="192">
        <v>1</v>
      </c>
      <c r="H16" s="110" t="s">
        <v>185</v>
      </c>
      <c r="I16" s="110" t="s">
        <v>589</v>
      </c>
      <c r="J16" s="123" t="s">
        <v>859</v>
      </c>
      <c r="K16" s="124" t="s">
        <v>915</v>
      </c>
      <c r="L16" s="125" t="s">
        <v>924</v>
      </c>
      <c r="M16" s="125" t="s">
        <v>916</v>
      </c>
      <c r="N16" s="110" t="s">
        <v>377</v>
      </c>
      <c r="O16" s="110">
        <v>1</v>
      </c>
      <c r="P16" s="110" t="s">
        <v>831</v>
      </c>
      <c r="Q16" s="342" t="s">
        <v>36</v>
      </c>
      <c r="R16" s="110" t="s">
        <v>378</v>
      </c>
      <c r="S16" s="110">
        <v>1</v>
      </c>
      <c r="T16" s="342">
        <v>1</v>
      </c>
      <c r="U16" s="110" t="s">
        <v>590</v>
      </c>
      <c r="V16" s="110" t="s">
        <v>655</v>
      </c>
      <c r="W16" s="110"/>
      <c r="X16" s="110"/>
      <c r="Y16" s="110"/>
      <c r="Z16" s="181" t="s">
        <v>584</v>
      </c>
      <c r="AA16" s="181" t="s">
        <v>584</v>
      </c>
      <c r="AB16" s="180" t="str">
        <f>IF(Z16="N/A","No aplica",IF(Z16&gt;=(0),AA16/Z16))</f>
        <v>No aplica</v>
      </c>
      <c r="AC16" s="180" t="str">
        <f>IF(Z16="N/A","No aplica",IF(AA16&gt;=((0.9999*Z16)/1),"Cumple la meta establecida",IF(AA16&gt;=((0.84999*Z16)/1),"Cumple parcialmente la meta establecida",IF(AA16&lt;((0.84999*Z16)/1),"No cumple la meta establecida"))))</f>
        <v>No aplica</v>
      </c>
      <c r="AD16" s="181">
        <v>1</v>
      </c>
      <c r="AE16" s="181">
        <v>1</v>
      </c>
      <c r="AF16" s="180">
        <f>IF(AD16="N/A","No aplica",IF(AD16&gt;=(0),-(AE16-AD16)))</f>
        <v>0</v>
      </c>
      <c r="AG16" s="180" t="str">
        <f>IF(AD16="N/A","No aplica",IF(AF16&lt;=(0.1),"Cumple la meta establecida",IF(AF16&lt;(0.15),"Cumple parcialmente la meta establecida",IF(AF16&gt;=(0.15),"No cumple la meta establecida"))))</f>
        <v>Cumple la meta establecida</v>
      </c>
      <c r="AH16" s="181" t="s">
        <v>584</v>
      </c>
      <c r="AI16" s="181" t="s">
        <v>584</v>
      </c>
      <c r="AJ16" s="180" t="str">
        <f>IF(AH16="N/A","No aplica",IF(AH16&gt;=(0),-(AI16-AH16)))</f>
        <v>No aplica</v>
      </c>
      <c r="AK16" s="180" t="str">
        <f>IF(AH16="N/A","No aplica",IF(AJ16&lt;=(0.1),"Cumple la meta establecida",IF(AJ16&lt;(0.15),"Cumple parcialmente la meta establecida",IF(AJ16&gt;=(0.15),"No cumple la meta establecida"))))</f>
        <v>No aplica</v>
      </c>
      <c r="AL16" s="181">
        <v>1</v>
      </c>
      <c r="AM16" s="181">
        <v>1</v>
      </c>
      <c r="AN16" s="180">
        <f>IF(AL16="N/A","No aplica",IF(AL16&gt;=(0),-(AM16-AL16)))</f>
        <v>0</v>
      </c>
      <c r="AO16" s="180" t="str">
        <f>IF(AL16="N/A","No aplica",IF(AN16&lt;=(0.1),"Cumple la meta establecida",IF(AN16&lt;(0.15),"Cumple parcialmente la meta establecida",IF(AN16&gt;=(0.15),"No cumple la meta establecida"))))</f>
        <v>Cumple la meta establecida</v>
      </c>
      <c r="AP16" s="181">
        <v>1</v>
      </c>
      <c r="AQ16" s="181">
        <v>1</v>
      </c>
      <c r="AR16" s="180">
        <f>IF(AP16="N/A","No aplica",IF(AP16&gt;=(0),-(AQ16-AP16)))</f>
        <v>0</v>
      </c>
      <c r="AS16" s="180" t="str">
        <f>IF(AP16="N/A","No aplica",IF(AR16&lt;=(0.1),"Cumple la meta establecida",IF(AR16&lt;(0.15),"Cumple parcialmente la meta establecida",IF(AR16&gt;=(0.15),"No cumple la meta establecida"))))</f>
        <v>Cumple la meta establecida</v>
      </c>
      <c r="AT16" s="181">
        <v>1</v>
      </c>
      <c r="AU16" s="181">
        <v>1</v>
      </c>
      <c r="AV16" s="180">
        <f>IF(AT16="N/A","No aplica",IF(AT16&gt;=(0),-(AU16-AT16)))</f>
        <v>0</v>
      </c>
      <c r="AW16" s="180" t="str">
        <f>IF(AT16="N/A","No aplica",IF(AV16&lt;=(0.1),"Cumple la meta establecida",IF(AV16&lt;(0.15),"Cumple parcialmente la meta establecida",IF(AV16&gt;=(0.15),"No cumple la meta establecida"))))</f>
        <v>Cumple la meta establecida</v>
      </c>
      <c r="AX16" s="181">
        <v>1</v>
      </c>
      <c r="AY16" s="181">
        <v>1</v>
      </c>
      <c r="AZ16" s="180">
        <f>IF(AX16="N/A","No aplica",IF(AX16&gt;=(0),-(AY16-AX16)))</f>
        <v>0</v>
      </c>
      <c r="BA16" s="180" t="str">
        <f>IF(AX16="N/A","No aplica",IF(AZ16&lt;=(0.1),"Cumple la meta establecida",IF(AZ16&lt;(0.15),"Cumple parcialmente la meta establecida",IF(AZ16&gt;=(0.15),"No cumple la meta establecida"))))</f>
        <v>Cumple la meta establecida</v>
      </c>
      <c r="BB16" s="181">
        <v>1</v>
      </c>
      <c r="BC16" s="181">
        <v>1</v>
      </c>
      <c r="BD16" s="180">
        <f>IF(BB16="N/A","No aplica",IF(BB16&gt;=(0),-(BC16-BB16)))</f>
        <v>0</v>
      </c>
      <c r="BE16" s="180" t="str">
        <f>IF(BB16="N/A","No aplica",IF(BD16&lt;=(0.1),"Cumple la meta establecida",IF(BD16&lt;(0.15),"Cumple parcialmente la meta establecida",IF(BD16&gt;=(0.15),"No cumple la meta establecida"))))</f>
        <v>Cumple la meta establecida</v>
      </c>
      <c r="BF16" s="181">
        <v>1</v>
      </c>
      <c r="BG16" s="181">
        <v>1</v>
      </c>
      <c r="BH16" s="180">
        <f>IF(BF16="N/A","No aplica",IF(BF16&gt;=(0),-(BG16-BF16)))</f>
        <v>0</v>
      </c>
      <c r="BI16" s="180" t="str">
        <f>IF(BF16="N/A","No aplica",IF(BH16&lt;=(0.1),"Cumple la meta establecida",IF(BH16&lt;(0.15),"Cumple parcialmente la meta establecida",IF(BH16&gt;=(0.15),"No cumple la meta establecida"))))</f>
        <v>Cumple la meta establecida</v>
      </c>
      <c r="BJ16" s="181">
        <v>1</v>
      </c>
      <c r="BK16" s="181">
        <v>1</v>
      </c>
      <c r="BL16" s="180">
        <f>IF(BJ16="N/A","No aplica",IF(BJ16&gt;=(0),-(BK16-BJ16)))</f>
        <v>0</v>
      </c>
      <c r="BM16" s="180" t="str">
        <f>IF(BJ16="N/A","No aplica",IF(BL16&lt;=(0.1),"Cumple la meta establecida",IF(BL16&lt;(0.15),"Cumple parcialmente la meta establecida",IF(BL16&gt;=(0.15),"No cumple la meta establecida"))))</f>
        <v>Cumple la meta establecida</v>
      </c>
      <c r="BN16" s="181">
        <v>1</v>
      </c>
      <c r="BO16" s="181">
        <v>1</v>
      </c>
      <c r="BP16" s="180">
        <f>IF(BN16="N/A","No aplica",IF(BN16&gt;=(0),-(BO16-BN16)))</f>
        <v>0</v>
      </c>
      <c r="BQ16" s="180" t="str">
        <f>IF(BN16="N/A","No aplica",IF(BP16&lt;=(0.1),"Cumple la meta establecida",IF(BP16&lt;(0.15),"Cumple parcialmente la meta establecida",IF(BP16&gt;=(0.15),"No cumple la meta establecida"))))</f>
        <v>Cumple la meta establecida</v>
      </c>
      <c r="BR16" s="181">
        <v>1</v>
      </c>
      <c r="BS16" s="181">
        <v>1</v>
      </c>
      <c r="BT16" s="180">
        <f>IF(BR16="N/A","No aplica",IF(BR16&gt;=(0),-(BS16-BR16)))</f>
        <v>0</v>
      </c>
      <c r="BU16" s="180" t="str">
        <f>IF(BR16="N/A","No aplica",IF(BT16&lt;=(0.1),"Cumple la meta establecida",IF(BT16&lt;(0.15),"Cumple parcialmente la meta establecida",IF(BT16&gt;=(0.15),"No cumple la meta establecida"))))</f>
        <v>Cumple la meta establecida</v>
      </c>
    </row>
    <row r="17" spans="4:73" ht="106.5" customHeight="1" x14ac:dyDescent="0.3">
      <c r="D17" s="573"/>
      <c r="E17" s="573"/>
      <c r="F17" s="193" t="s">
        <v>195</v>
      </c>
      <c r="G17" s="192">
        <v>1</v>
      </c>
      <c r="H17" s="110" t="s">
        <v>186</v>
      </c>
      <c r="I17" s="110" t="s">
        <v>591</v>
      </c>
      <c r="J17" s="123" t="s">
        <v>859</v>
      </c>
      <c r="K17" s="124" t="s">
        <v>915</v>
      </c>
      <c r="L17" s="125" t="s">
        <v>925</v>
      </c>
      <c r="M17" s="125" t="s">
        <v>916</v>
      </c>
      <c r="N17" s="110" t="s">
        <v>379</v>
      </c>
      <c r="O17" s="110">
        <v>12</v>
      </c>
      <c r="P17" s="110" t="s">
        <v>832</v>
      </c>
      <c r="Q17" s="342" t="s">
        <v>29</v>
      </c>
      <c r="R17" s="110" t="s">
        <v>378</v>
      </c>
      <c r="S17" s="110">
        <v>12</v>
      </c>
      <c r="T17" s="342">
        <v>12</v>
      </c>
      <c r="U17" s="110" t="s">
        <v>588</v>
      </c>
      <c r="V17" s="110" t="s">
        <v>656</v>
      </c>
      <c r="W17" s="110"/>
      <c r="X17" s="110"/>
      <c r="Y17" s="110"/>
      <c r="Z17" s="181">
        <v>1</v>
      </c>
      <c r="AA17" s="181">
        <v>1</v>
      </c>
      <c r="AB17" s="180">
        <f>IF(Z17="N/A","No aplica",IF(Z17&gt;=(0),AA17/Z17))</f>
        <v>1</v>
      </c>
      <c r="AC17" s="180" t="str">
        <f>IF(Z17="N/A","No aplica",IF(AA17&gt;=((0.9999*Z17)/1),"Cumple la meta establecida",IF(AA17&gt;=((0.84999*Z17)/1),"Cumple parcialmente la meta establecida",IF(AA17&lt;((0.84999*Z17)/1),"No cumple la meta establecida"))))</f>
        <v>Cumple la meta establecida</v>
      </c>
      <c r="AD17" s="181">
        <v>1</v>
      </c>
      <c r="AE17" s="181">
        <v>1</v>
      </c>
      <c r="AF17" s="180">
        <f>IF(AD17="N/A","No aplica",IF(AD17&gt;=(0),-(AE17-AD17)))</f>
        <v>0</v>
      </c>
      <c r="AG17" s="180" t="str">
        <f>IF(AD17="N/A","No aplica",IF(AF17&lt;=(0.1),"Cumple la meta establecida",IF(AF17&lt;(0.15),"Cumple parcialmente la meta establecida",IF(AF17&gt;=(0.15),"No cumple la meta establecida"))))</f>
        <v>Cumple la meta establecida</v>
      </c>
      <c r="AH17" s="181">
        <v>1</v>
      </c>
      <c r="AI17" s="181">
        <v>1</v>
      </c>
      <c r="AJ17" s="180">
        <f>IF(AH17="N/A","No aplica",IF(AH17&gt;=(0),-(AI17-AH17)))</f>
        <v>0</v>
      </c>
      <c r="AK17" s="180" t="str">
        <f>IF(AH17="N/A","No aplica",IF(AJ17&lt;=(0.1),"Cumple la meta establecida",IF(AJ17&lt;(0.15),"Cumple parcialmente la meta establecida",IF(AJ17&gt;=(0.15),"No cumple la meta establecida"))))</f>
        <v>Cumple la meta establecida</v>
      </c>
      <c r="AL17" s="181">
        <v>1</v>
      </c>
      <c r="AM17" s="181">
        <v>1</v>
      </c>
      <c r="AN17" s="180">
        <f>IF(AL17="N/A","No aplica",IF(AL17&gt;=(0),-(AM17-AL17)))</f>
        <v>0</v>
      </c>
      <c r="AO17" s="180" t="str">
        <f>IF(AL17="N/A","No aplica",IF(AN17&lt;=(0.1),"Cumple la meta establecida",IF(AN17&lt;(0.15),"Cumple parcialmente la meta establecida",IF(AN17&gt;=(0.15),"No cumple la meta establecida"))))</f>
        <v>Cumple la meta establecida</v>
      </c>
      <c r="AP17" s="181">
        <v>1</v>
      </c>
      <c r="AQ17" s="181">
        <v>1</v>
      </c>
      <c r="AR17" s="180">
        <f>IF(AP17="N/A","No aplica",IF(AP17&gt;=(0),-(AQ17-AP17)))</f>
        <v>0</v>
      </c>
      <c r="AS17" s="180" t="str">
        <f>IF(AP17="N/A","No aplica",IF(AR17&lt;=(0.1),"Cumple la meta establecida",IF(AR17&lt;(0.15),"Cumple parcialmente la meta establecida",IF(AR17&gt;=(0.15),"No cumple la meta establecida"))))</f>
        <v>Cumple la meta establecida</v>
      </c>
      <c r="AT17" s="181">
        <v>1</v>
      </c>
      <c r="AU17" s="181">
        <v>1</v>
      </c>
      <c r="AV17" s="180">
        <f>IF(AT17="N/A","No aplica",IF(AT17&gt;=(0),-(AU17-AT17)))</f>
        <v>0</v>
      </c>
      <c r="AW17" s="180" t="str">
        <f>IF(AT17="N/A","No aplica",IF(AV17&lt;=(0.1),"Cumple la meta establecida",IF(AV17&lt;(0.15),"Cumple parcialmente la meta establecida",IF(AV17&gt;=(0.15),"No cumple la meta establecida"))))</f>
        <v>Cumple la meta establecida</v>
      </c>
      <c r="AX17" s="181">
        <v>1</v>
      </c>
      <c r="AY17" s="181">
        <v>1</v>
      </c>
      <c r="AZ17" s="180">
        <f>IF(AX17="N/A","No aplica",IF(AX17&gt;=(0),-(AY17-AX17)))</f>
        <v>0</v>
      </c>
      <c r="BA17" s="180" t="str">
        <f>IF(AX17="N/A","No aplica",IF(AZ17&lt;=(0.1),"Cumple la meta establecida",IF(AZ17&lt;(0.15),"Cumple parcialmente la meta establecida",IF(AZ17&gt;=(0.15),"No cumple la meta establecida"))))</f>
        <v>Cumple la meta establecida</v>
      </c>
      <c r="BB17" s="181">
        <v>1</v>
      </c>
      <c r="BC17" s="181">
        <v>1</v>
      </c>
      <c r="BD17" s="180">
        <f>IF(BB17="N/A","No aplica",IF(BB17&gt;=(0),-(BC17-BB17)))</f>
        <v>0</v>
      </c>
      <c r="BE17" s="180" t="str">
        <f>IF(BB17="N/A","No aplica",IF(BD17&lt;=(0.1),"Cumple la meta establecida",IF(BD17&lt;(0.15),"Cumple parcialmente la meta establecida",IF(BD17&gt;=(0.15),"No cumple la meta establecida"))))</f>
        <v>Cumple la meta establecida</v>
      </c>
      <c r="BF17" s="181">
        <v>1</v>
      </c>
      <c r="BG17" s="181">
        <v>1</v>
      </c>
      <c r="BH17" s="180">
        <f>IF(BF17="N/A","No aplica",IF(BF17&gt;=(0),-(BG17-BF17)))</f>
        <v>0</v>
      </c>
      <c r="BI17" s="180" t="str">
        <f>IF(BF17="N/A","No aplica",IF(BH17&lt;=(0.1),"Cumple la meta establecida",IF(BH17&lt;(0.15),"Cumple parcialmente la meta establecida",IF(BH17&gt;=(0.15),"No cumple la meta establecida"))))</f>
        <v>Cumple la meta establecida</v>
      </c>
      <c r="BJ17" s="181">
        <v>1</v>
      </c>
      <c r="BK17" s="181">
        <v>1</v>
      </c>
      <c r="BL17" s="180">
        <f>IF(BJ17="N/A","No aplica",IF(BJ17&gt;=(0),-(BK17-BJ17)))</f>
        <v>0</v>
      </c>
      <c r="BM17" s="180" t="str">
        <f>IF(BJ17="N/A","No aplica",IF(BL17&lt;=(0.1),"Cumple la meta establecida",IF(BL17&lt;(0.15),"Cumple parcialmente la meta establecida",IF(BL17&gt;=(0.15),"No cumple la meta establecida"))))</f>
        <v>Cumple la meta establecida</v>
      </c>
      <c r="BN17" s="181">
        <v>1</v>
      </c>
      <c r="BO17" s="181">
        <v>1</v>
      </c>
      <c r="BP17" s="180">
        <f>IF(BN17="N/A","No aplica",IF(BN17&gt;=(0),-(BO17-BN17)))</f>
        <v>0</v>
      </c>
      <c r="BQ17" s="180" t="str">
        <f>IF(BN17="N/A","No aplica",IF(BP17&lt;=(0.1),"Cumple la meta establecida",IF(BP17&lt;(0.15),"Cumple parcialmente la meta establecida",IF(BP17&gt;=(0.15),"No cumple la meta establecida"))))</f>
        <v>Cumple la meta establecida</v>
      </c>
      <c r="BR17" s="181">
        <v>1</v>
      </c>
      <c r="BS17" s="181">
        <v>1</v>
      </c>
      <c r="BT17" s="180">
        <f>IF(BR17="N/A","No aplica",IF(BR17&gt;=(0),-(BS17-BR17)))</f>
        <v>0</v>
      </c>
      <c r="BU17" s="180" t="str">
        <f>IF(BR17="N/A","No aplica",IF(BT17&lt;=(0.1),"Cumple la meta establecida",IF(BT17&lt;(0.15),"Cumple parcialmente la meta establecida",IF(BT17&gt;=(0.15),"No cumple la meta establecida"))))</f>
        <v>Cumple la meta establecida</v>
      </c>
    </row>
    <row r="18" spans="4:73" ht="33" x14ac:dyDescent="0.3">
      <c r="D18" s="573"/>
      <c r="E18" s="573"/>
      <c r="F18" s="350" t="s">
        <v>196</v>
      </c>
      <c r="G18" s="197">
        <v>1</v>
      </c>
      <c r="H18" s="178" t="s">
        <v>187</v>
      </c>
      <c r="I18" s="178"/>
      <c r="J18" s="178"/>
      <c r="K18" s="178"/>
      <c r="L18" s="178"/>
      <c r="M18" s="178"/>
      <c r="N18" s="574"/>
      <c r="O18" s="574"/>
      <c r="P18" s="574"/>
      <c r="Q18" s="574"/>
      <c r="R18" s="574"/>
      <c r="S18" s="574"/>
      <c r="T18" s="574"/>
      <c r="U18" s="574"/>
      <c r="V18" s="574"/>
      <c r="W18" s="574"/>
      <c r="X18" s="574"/>
      <c r="Y18" s="574"/>
      <c r="Z18" s="574"/>
      <c r="AA18" s="574"/>
      <c r="AB18" s="574"/>
      <c r="AC18" s="574"/>
      <c r="AD18" s="574"/>
      <c r="AE18" s="574"/>
      <c r="AF18" s="574"/>
      <c r="AG18" s="574"/>
      <c r="AH18" s="574"/>
      <c r="AI18" s="574"/>
      <c r="AJ18" s="574"/>
      <c r="AK18" s="574"/>
      <c r="AL18" s="574"/>
      <c r="AM18" s="574"/>
      <c r="AN18" s="574"/>
      <c r="AO18" s="574"/>
      <c r="AP18" s="574"/>
      <c r="AQ18" s="574"/>
      <c r="AR18" s="574"/>
      <c r="AS18" s="574"/>
      <c r="AT18" s="574"/>
      <c r="AU18" s="574"/>
      <c r="AV18" s="574"/>
      <c r="AW18" s="574"/>
      <c r="AX18" s="574"/>
      <c r="AY18" s="574"/>
      <c r="AZ18" s="574"/>
      <c r="BA18" s="574"/>
      <c r="BB18" s="574"/>
      <c r="BC18" s="574"/>
      <c r="BD18" s="574"/>
      <c r="BE18" s="574"/>
      <c r="BF18" s="574"/>
      <c r="BG18" s="574"/>
      <c r="BH18" s="574"/>
      <c r="BI18" s="574"/>
      <c r="BJ18" s="574"/>
      <c r="BK18" s="574"/>
      <c r="BL18" s="574"/>
      <c r="BM18" s="574"/>
      <c r="BN18" s="574"/>
      <c r="BO18" s="574"/>
      <c r="BP18" s="574"/>
      <c r="BQ18" s="574"/>
      <c r="BR18" s="574"/>
      <c r="BS18" s="574"/>
      <c r="BT18" s="574"/>
      <c r="BU18" s="574"/>
    </row>
    <row r="19" spans="4:73" ht="51.75" customHeight="1" x14ac:dyDescent="0.3">
      <c r="D19" s="573"/>
      <c r="E19" s="573"/>
      <c r="F19" s="350" t="s">
        <v>197</v>
      </c>
      <c r="G19" s="197">
        <v>1</v>
      </c>
      <c r="H19" s="178" t="s">
        <v>188</v>
      </c>
      <c r="I19" s="178"/>
      <c r="J19" s="178"/>
      <c r="K19" s="178"/>
      <c r="L19" s="178"/>
      <c r="M19" s="178"/>
      <c r="N19" s="574"/>
      <c r="O19" s="574"/>
      <c r="P19" s="574"/>
      <c r="Q19" s="574"/>
      <c r="R19" s="574"/>
      <c r="S19" s="574"/>
      <c r="T19" s="574"/>
      <c r="U19" s="574"/>
      <c r="V19" s="574"/>
      <c r="W19" s="574"/>
      <c r="X19" s="574"/>
      <c r="Y19" s="574"/>
      <c r="Z19" s="574"/>
      <c r="AA19" s="574"/>
      <c r="AB19" s="574"/>
      <c r="AC19" s="574"/>
      <c r="AD19" s="574"/>
      <c r="AE19" s="574"/>
      <c r="AF19" s="574"/>
      <c r="AG19" s="574"/>
      <c r="AH19" s="574"/>
      <c r="AI19" s="574"/>
      <c r="AJ19" s="574"/>
      <c r="AK19" s="574"/>
      <c r="AL19" s="574"/>
      <c r="AM19" s="574"/>
      <c r="AN19" s="574"/>
      <c r="AO19" s="574"/>
      <c r="AP19" s="574"/>
      <c r="AQ19" s="574"/>
      <c r="AR19" s="574"/>
      <c r="AS19" s="574"/>
      <c r="AT19" s="574"/>
      <c r="AU19" s="574"/>
      <c r="AV19" s="574"/>
      <c r="AW19" s="574"/>
      <c r="AX19" s="574"/>
      <c r="AY19" s="574"/>
      <c r="AZ19" s="574"/>
      <c r="BA19" s="574"/>
      <c r="BB19" s="574"/>
      <c r="BC19" s="574"/>
      <c r="BD19" s="574"/>
      <c r="BE19" s="574"/>
      <c r="BF19" s="574"/>
      <c r="BG19" s="574"/>
      <c r="BH19" s="574"/>
      <c r="BI19" s="574"/>
      <c r="BJ19" s="574"/>
      <c r="BK19" s="574"/>
      <c r="BL19" s="574"/>
      <c r="BM19" s="574"/>
      <c r="BN19" s="574"/>
      <c r="BO19" s="574"/>
      <c r="BP19" s="574"/>
      <c r="BQ19" s="574"/>
      <c r="BR19" s="574"/>
      <c r="BS19" s="574"/>
      <c r="BT19" s="574"/>
      <c r="BU19" s="574"/>
    </row>
    <row r="20" spans="4:73" ht="38.25" customHeight="1" x14ac:dyDescent="0.3">
      <c r="D20" s="573"/>
      <c r="E20" s="573"/>
      <c r="F20" s="350" t="s">
        <v>198</v>
      </c>
      <c r="G20" s="197">
        <v>1</v>
      </c>
      <c r="H20" s="178" t="s">
        <v>189</v>
      </c>
      <c r="I20" s="178"/>
      <c r="J20" s="178"/>
      <c r="K20" s="178"/>
      <c r="L20" s="178"/>
      <c r="M20" s="178"/>
      <c r="N20" s="574"/>
      <c r="O20" s="574"/>
      <c r="P20" s="574"/>
      <c r="Q20" s="574"/>
      <c r="R20" s="574"/>
      <c r="S20" s="574"/>
      <c r="T20" s="574"/>
      <c r="U20" s="574"/>
      <c r="V20" s="574"/>
      <c r="W20" s="574"/>
      <c r="X20" s="574"/>
      <c r="Y20" s="574"/>
      <c r="Z20" s="574"/>
      <c r="AA20" s="574"/>
      <c r="AB20" s="574"/>
      <c r="AC20" s="574"/>
      <c r="AD20" s="574"/>
      <c r="AE20" s="574"/>
      <c r="AF20" s="574"/>
      <c r="AG20" s="574"/>
      <c r="AH20" s="574"/>
      <c r="AI20" s="574"/>
      <c r="AJ20" s="574"/>
      <c r="AK20" s="574"/>
      <c r="AL20" s="574"/>
      <c r="AM20" s="574"/>
      <c r="AN20" s="574"/>
      <c r="AO20" s="574"/>
      <c r="AP20" s="574"/>
      <c r="AQ20" s="574"/>
      <c r="AR20" s="574"/>
      <c r="AS20" s="574"/>
      <c r="AT20" s="574"/>
      <c r="AU20" s="574"/>
      <c r="AV20" s="574"/>
      <c r="AW20" s="574"/>
      <c r="AX20" s="574"/>
      <c r="AY20" s="574"/>
      <c r="AZ20" s="574"/>
      <c r="BA20" s="574"/>
      <c r="BB20" s="574"/>
      <c r="BC20" s="574"/>
      <c r="BD20" s="574"/>
      <c r="BE20" s="574"/>
      <c r="BF20" s="574"/>
      <c r="BG20" s="574"/>
      <c r="BH20" s="574"/>
      <c r="BI20" s="574"/>
      <c r="BJ20" s="574"/>
      <c r="BK20" s="574"/>
      <c r="BL20" s="574"/>
      <c r="BM20" s="574"/>
      <c r="BN20" s="574"/>
      <c r="BO20" s="574"/>
      <c r="BP20" s="574"/>
      <c r="BQ20" s="574"/>
      <c r="BR20" s="574"/>
      <c r="BS20" s="574"/>
      <c r="BT20" s="574"/>
      <c r="BU20" s="574"/>
    </row>
    <row r="21" spans="4:73" x14ac:dyDescent="0.3">
      <c r="D21" s="573"/>
      <c r="E21" s="573"/>
      <c r="F21" s="350" t="s">
        <v>199</v>
      </c>
      <c r="G21" s="197">
        <v>1</v>
      </c>
      <c r="H21" s="178" t="s">
        <v>190</v>
      </c>
      <c r="I21" s="178"/>
      <c r="J21" s="178"/>
      <c r="K21" s="178"/>
      <c r="L21" s="178"/>
      <c r="M21" s="178"/>
      <c r="N21" s="574"/>
      <c r="O21" s="574"/>
      <c r="P21" s="574"/>
      <c r="Q21" s="574"/>
      <c r="R21" s="574"/>
      <c r="S21" s="574"/>
      <c r="T21" s="574"/>
      <c r="U21" s="574"/>
      <c r="V21" s="574"/>
      <c r="W21" s="574"/>
      <c r="X21" s="574"/>
      <c r="Y21" s="574"/>
      <c r="Z21" s="574"/>
      <c r="AA21" s="574"/>
      <c r="AB21" s="574"/>
      <c r="AC21" s="574"/>
      <c r="AD21" s="574"/>
      <c r="AE21" s="574"/>
      <c r="AF21" s="574"/>
      <c r="AG21" s="574"/>
      <c r="AH21" s="574"/>
      <c r="AI21" s="574"/>
      <c r="AJ21" s="574"/>
      <c r="AK21" s="574"/>
      <c r="AL21" s="574"/>
      <c r="AM21" s="574"/>
      <c r="AN21" s="574"/>
      <c r="AO21" s="574"/>
      <c r="AP21" s="574"/>
      <c r="AQ21" s="574"/>
      <c r="AR21" s="574"/>
      <c r="AS21" s="574"/>
      <c r="AT21" s="574"/>
      <c r="AU21" s="574"/>
      <c r="AV21" s="574"/>
      <c r="AW21" s="574"/>
      <c r="AX21" s="574"/>
      <c r="AY21" s="574"/>
      <c r="AZ21" s="574"/>
      <c r="BA21" s="574"/>
      <c r="BB21" s="574"/>
      <c r="BC21" s="574"/>
      <c r="BD21" s="574"/>
      <c r="BE21" s="574"/>
      <c r="BF21" s="574"/>
      <c r="BG21" s="574"/>
      <c r="BH21" s="574"/>
      <c r="BI21" s="574"/>
      <c r="BJ21" s="574"/>
      <c r="BK21" s="574"/>
      <c r="BL21" s="574"/>
      <c r="BM21" s="574"/>
      <c r="BN21" s="574"/>
      <c r="BO21" s="574"/>
      <c r="BP21" s="574"/>
      <c r="BQ21" s="574"/>
      <c r="BR21" s="574"/>
      <c r="BS21" s="574"/>
      <c r="BT21" s="574"/>
      <c r="BU21" s="574"/>
    </row>
    <row r="22" spans="4:73" x14ac:dyDescent="0.3">
      <c r="D22" s="573"/>
      <c r="E22" s="573"/>
      <c r="F22" s="350" t="s">
        <v>200</v>
      </c>
      <c r="G22" s="197">
        <v>1</v>
      </c>
      <c r="H22" s="178" t="s">
        <v>191</v>
      </c>
      <c r="I22" s="178"/>
      <c r="J22" s="178"/>
      <c r="K22" s="178"/>
      <c r="L22" s="178"/>
      <c r="M22" s="178"/>
      <c r="N22" s="574"/>
      <c r="O22" s="574"/>
      <c r="P22" s="574"/>
      <c r="Q22" s="574"/>
      <c r="R22" s="574"/>
      <c r="S22" s="574"/>
      <c r="T22" s="574"/>
      <c r="U22" s="574"/>
      <c r="V22" s="574"/>
      <c r="W22" s="574"/>
      <c r="X22" s="574"/>
      <c r="Y22" s="574"/>
      <c r="Z22" s="574"/>
      <c r="AA22" s="574"/>
      <c r="AB22" s="574"/>
      <c r="AC22" s="574"/>
      <c r="AD22" s="574"/>
      <c r="AE22" s="574"/>
      <c r="AF22" s="574"/>
      <c r="AG22" s="574"/>
      <c r="AH22" s="574"/>
      <c r="AI22" s="574"/>
      <c r="AJ22" s="574"/>
      <c r="AK22" s="574"/>
      <c r="AL22" s="574"/>
      <c r="AM22" s="574"/>
      <c r="AN22" s="574"/>
      <c r="AO22" s="574"/>
      <c r="AP22" s="574"/>
      <c r="AQ22" s="574"/>
      <c r="AR22" s="574"/>
      <c r="AS22" s="574"/>
      <c r="AT22" s="574"/>
      <c r="AU22" s="574"/>
      <c r="AV22" s="574"/>
      <c r="AW22" s="574"/>
      <c r="AX22" s="574"/>
      <c r="AY22" s="574"/>
      <c r="AZ22" s="574"/>
      <c r="BA22" s="574"/>
      <c r="BB22" s="574"/>
      <c r="BC22" s="574"/>
      <c r="BD22" s="574"/>
      <c r="BE22" s="574"/>
      <c r="BF22" s="574"/>
      <c r="BG22" s="574"/>
      <c r="BH22" s="574"/>
      <c r="BI22" s="574"/>
      <c r="BJ22" s="574"/>
      <c r="BK22" s="574"/>
      <c r="BL22" s="574"/>
      <c r="BM22" s="574"/>
      <c r="BN22" s="574"/>
      <c r="BO22" s="574"/>
      <c r="BP22" s="574"/>
      <c r="BQ22" s="574"/>
      <c r="BR22" s="574"/>
      <c r="BS22" s="574"/>
      <c r="BT22" s="574"/>
      <c r="BU22" s="574"/>
    </row>
    <row r="23" spans="4:73" ht="153.75" customHeight="1" x14ac:dyDescent="0.3">
      <c r="D23" s="573" t="s">
        <v>201</v>
      </c>
      <c r="E23" s="573" t="s">
        <v>657</v>
      </c>
      <c r="F23" s="193" t="s">
        <v>206</v>
      </c>
      <c r="G23" s="192">
        <v>1</v>
      </c>
      <c r="H23" s="110" t="s">
        <v>202</v>
      </c>
      <c r="I23" s="110" t="s">
        <v>921</v>
      </c>
      <c r="J23" s="147" t="s">
        <v>918</v>
      </c>
      <c r="K23" s="148" t="s">
        <v>919</v>
      </c>
      <c r="L23" s="148" t="s">
        <v>920</v>
      </c>
      <c r="M23" s="111" t="s">
        <v>903</v>
      </c>
      <c r="N23" s="342" t="s">
        <v>377</v>
      </c>
      <c r="O23" s="342"/>
      <c r="P23" s="110" t="s">
        <v>1640</v>
      </c>
      <c r="Q23" s="342" t="s">
        <v>380</v>
      </c>
      <c r="R23" s="342" t="s">
        <v>658</v>
      </c>
      <c r="S23" s="342"/>
      <c r="T23" s="342">
        <v>52</v>
      </c>
      <c r="U23" s="342"/>
      <c r="V23" s="342"/>
      <c r="W23" s="342"/>
      <c r="X23" s="342"/>
      <c r="Y23" s="342"/>
      <c r="Z23" s="181">
        <v>4</v>
      </c>
      <c r="AA23" s="181">
        <v>4</v>
      </c>
      <c r="AB23" s="180">
        <f>IF(Z23="N/A","No aplica",IF(Z23&gt;=(0),AA23/Z23))</f>
        <v>1</v>
      </c>
      <c r="AC23" s="180" t="str">
        <f t="shared" ref="AC23:AC26" si="24">IF(Z23="N/A","No aplica",IF(AA23&gt;=((0.9999*Z23)/1),"Cumple",IF(AA23&gt;=((0.84999*Z23)/1),"Cumple parcialmente",IF(AA23&lt;((0.84999*Z23)/1),"No cumple"))))</f>
        <v>Cumple</v>
      </c>
      <c r="AD23" s="181">
        <v>4</v>
      </c>
      <c r="AE23" s="181">
        <v>4</v>
      </c>
      <c r="AF23" s="180">
        <f>IF(AD23="N/A","No aplica",IF(AD23&gt;=(0),AE23/AD23))</f>
        <v>1</v>
      </c>
      <c r="AG23" s="180" t="str">
        <f t="shared" ref="AG23:AG26" si="25">IF(AD23="N/A","No aplica",IF(AE23&gt;=((0.9999*AD23)/1),"Cumple",IF(AE23&gt;=((0.84999*AD23)/1),"Cumple parcialmente",IF(AE23&lt;((0.84999*AD23)/1),"No cumple"))))</f>
        <v>Cumple</v>
      </c>
      <c r="AH23" s="181">
        <v>4</v>
      </c>
      <c r="AI23" s="181">
        <v>4</v>
      </c>
      <c r="AJ23" s="180">
        <f>IF(AH23="N/A","No aplica",IF(AH23&gt;=(0),AI23/AH23))</f>
        <v>1</v>
      </c>
      <c r="AK23" s="182" t="str">
        <f>IF(AH23="N/A","No aplica",IF(AI23&gt;=((0.9999*AH23)/1),"Cumple",IF(AI23&gt;=((0.84999*AH23)/1),"Cumple parcialmente",IF(AI23&lt;((0.84999*AH23)/1),"No cumple"))))</f>
        <v>Cumple</v>
      </c>
      <c r="AL23" s="181">
        <v>1</v>
      </c>
      <c r="AM23" s="181">
        <v>1</v>
      </c>
      <c r="AN23" s="180">
        <f>IF(AL23="N/A","No aplica",IF(AL23&gt;=(0),-(AM23-AL23)))</f>
        <v>0</v>
      </c>
      <c r="AO23" s="180" t="str">
        <f>IF(AL23="N/A","No aplica",IF(AN23&lt;=(0.1),"Cumple la meta establecida",IF(AN23&lt;(0.15),"Cumple parcialmente la meta establecida",IF(AN23&gt;=(0.15),"No cumple la meta establecida"))))</f>
        <v>Cumple la meta establecida</v>
      </c>
      <c r="AP23" s="181">
        <v>1</v>
      </c>
      <c r="AQ23" s="181">
        <v>1</v>
      </c>
      <c r="AR23" s="180">
        <f>IF(AP23="N/A","No aplica",IF(AP23&gt;=(0),-(AQ23-AP23)))</f>
        <v>0</v>
      </c>
      <c r="AS23" s="180" t="str">
        <f>IF(AP23="N/A","No aplica",IF(AR23&lt;=(0.1),"Cumple la meta establecida",IF(AR23&lt;(0.15),"Cumple parcialmente la meta establecida",IF(AR23&gt;=(0.15),"No cumple la meta establecida"))))</f>
        <v>Cumple la meta establecida</v>
      </c>
      <c r="AT23" s="181">
        <v>1</v>
      </c>
      <c r="AU23" s="181">
        <v>1</v>
      </c>
      <c r="AV23" s="180">
        <f>IF(AT23="N/A","No aplica",IF(AT23&gt;=(0),-(AU23-AT23)))</f>
        <v>0</v>
      </c>
      <c r="AW23" s="180" t="str">
        <f>IF(AT23="N/A","No aplica",IF(AV23&lt;=(0.1),"Cumple la meta establecida",IF(AV23&lt;(0.15),"Cumple parcialmente la meta establecida",IF(AV23&gt;=(0.15),"No cumple la meta establecida"))))</f>
        <v>Cumple la meta establecida</v>
      </c>
      <c r="AX23" s="181">
        <v>1</v>
      </c>
      <c r="AY23" s="181">
        <v>1</v>
      </c>
      <c r="AZ23" s="180">
        <f>IF(AX23="N/A","No aplica",IF(AX23&gt;=(0),-(AY23-AX23)))</f>
        <v>0</v>
      </c>
      <c r="BA23" s="180" t="str">
        <f>IF(AX23="N/A","No aplica",IF(AZ23&lt;=(0.1),"Cumple la meta establecida",IF(AZ23&lt;(0.15),"Cumple parcialmente la meta establecida",IF(AZ23&gt;=(0.15),"No cumple la meta establecida"))))</f>
        <v>Cumple la meta establecida</v>
      </c>
      <c r="BB23" s="181">
        <v>1</v>
      </c>
      <c r="BC23" s="181">
        <v>1</v>
      </c>
      <c r="BD23" s="180">
        <f>IF(BB23="N/A","No aplica",IF(BB23&gt;=(0),-(BC23-BB23)))</f>
        <v>0</v>
      </c>
      <c r="BE23" s="180" t="str">
        <f>IF(BB23="N/A","No aplica",IF(BD23&lt;=(0.1),"Cumple la meta establecida",IF(BD23&lt;(0.15),"Cumple parcialmente la meta establecida",IF(BD23&gt;=(0.15),"No cumple la meta establecida"))))</f>
        <v>Cumple la meta establecida</v>
      </c>
      <c r="BF23" s="181">
        <v>1</v>
      </c>
      <c r="BG23" s="181">
        <v>1</v>
      </c>
      <c r="BH23" s="180">
        <f>IF(BF23="N/A","No aplica",IF(BF23&gt;=(0),-(BG23-BF23)))</f>
        <v>0</v>
      </c>
      <c r="BI23" s="180" t="str">
        <f>IF(BF23="N/A","No aplica",IF(BH23&lt;=(0.1),"Cumple la meta establecida",IF(BH23&lt;(0.15),"Cumple parcialmente la meta establecida",IF(BH23&gt;=(0.15),"No cumple la meta establecida"))))</f>
        <v>Cumple la meta establecida</v>
      </c>
      <c r="BJ23" s="181">
        <v>1</v>
      </c>
      <c r="BK23" s="181">
        <v>1</v>
      </c>
      <c r="BL23" s="180">
        <f>IF(BJ23="N/A","No aplica",IF(BJ23&gt;=(0),-(BK23-BJ23)))</f>
        <v>0</v>
      </c>
      <c r="BM23" s="180" t="str">
        <f>IF(BJ23="N/A","No aplica",IF(BL23&lt;=(0.1),"Cumple la meta establecida",IF(BL23&lt;(0.15),"Cumple parcialmente la meta establecida",IF(BL23&gt;=(0.15),"No cumple la meta establecida"))))</f>
        <v>Cumple la meta establecida</v>
      </c>
      <c r="BN23" s="181">
        <v>1</v>
      </c>
      <c r="BO23" s="181">
        <v>1</v>
      </c>
      <c r="BP23" s="180">
        <f>IF(BN23="N/A","No aplica",IF(BN23&gt;=(0),-(BO23-BN23)))</f>
        <v>0</v>
      </c>
      <c r="BQ23" s="180" t="str">
        <f>IF(BN23="N/A","No aplica",IF(BP23&lt;=(0.1),"Cumple la meta establecida",IF(BP23&lt;(0.15),"Cumple parcialmente la meta establecida",IF(BP23&gt;=(0.15),"No cumple la meta establecida"))))</f>
        <v>Cumple la meta establecida</v>
      </c>
      <c r="BR23" s="181">
        <v>1</v>
      </c>
      <c r="BS23" s="181">
        <v>1</v>
      </c>
      <c r="BT23" s="180">
        <f>IF(BR23="N/A","No aplica",IF(BR23&gt;=(0),-(BS23-BR23)))</f>
        <v>0</v>
      </c>
      <c r="BU23" s="180" t="str">
        <f>IF(BR23="N/A","No aplica",IF(BT23&lt;=(0.1),"Cumple la meta establecida",IF(BT23&lt;(0.15),"Cumple parcialmente la meta establecida",IF(BT23&gt;=(0.15),"No cumple la meta establecida"))))</f>
        <v>Cumple la meta establecida</v>
      </c>
    </row>
    <row r="24" spans="4:73" ht="73.5" customHeight="1" x14ac:dyDescent="0.3">
      <c r="D24" s="573"/>
      <c r="E24" s="573"/>
      <c r="F24" s="193" t="s">
        <v>207</v>
      </c>
      <c r="G24" s="192">
        <v>1</v>
      </c>
      <c r="H24" s="110" t="s">
        <v>203</v>
      </c>
      <c r="I24" s="110" t="s">
        <v>921</v>
      </c>
      <c r="J24" s="147" t="s">
        <v>918</v>
      </c>
      <c r="K24" s="148" t="s">
        <v>919</v>
      </c>
      <c r="L24" s="148" t="s">
        <v>920</v>
      </c>
      <c r="M24" s="111" t="s">
        <v>903</v>
      </c>
      <c r="N24" s="342" t="s">
        <v>377</v>
      </c>
      <c r="O24" s="342"/>
      <c r="P24" s="110" t="s">
        <v>659</v>
      </c>
      <c r="Q24" s="342" t="s">
        <v>381</v>
      </c>
      <c r="R24" s="342" t="s">
        <v>658</v>
      </c>
      <c r="S24" s="342"/>
      <c r="T24" s="342">
        <v>1</v>
      </c>
      <c r="U24" s="342"/>
      <c r="V24" s="342"/>
      <c r="W24" s="342"/>
      <c r="X24" s="342"/>
      <c r="Y24" s="342"/>
      <c r="Z24" s="181">
        <v>20</v>
      </c>
      <c r="AA24" s="181">
        <v>20</v>
      </c>
      <c r="AB24" s="180">
        <f>IF(Z24="N/A","No aplica",IF(Z24&gt;=(0),AA24/Z24))</f>
        <v>1</v>
      </c>
      <c r="AC24" s="180" t="str">
        <f t="shared" si="24"/>
        <v>Cumple</v>
      </c>
      <c r="AD24" s="181">
        <v>20</v>
      </c>
      <c r="AE24" s="181">
        <v>20</v>
      </c>
      <c r="AF24" s="180">
        <f>IF(AD24="N/A","No aplica",IF(AD24&gt;=(0),AE24/AD24))</f>
        <v>1</v>
      </c>
      <c r="AG24" s="180" t="str">
        <f t="shared" si="25"/>
        <v>Cumple</v>
      </c>
      <c r="AH24" s="181">
        <v>20</v>
      </c>
      <c r="AI24" s="181">
        <v>20</v>
      </c>
      <c r="AJ24" s="180">
        <f>IF(AH24="N/A","No aplica",IF(AH24&gt;=(0),AI24/AH24))</f>
        <v>1</v>
      </c>
      <c r="AK24" s="182" t="str">
        <f t="shared" ref="AK24:AK26" si="26">IF(AH24="N/A","No aplica",IF(AI24&gt;=((0.9999*AH24)/1),"Cumple",IF(AI24&gt;=((0.84999*AH24)/1),"Cumple parcialmente",IF(AI24&lt;((0.84999*AH24)/1),"No cumple"))))</f>
        <v>Cumple</v>
      </c>
      <c r="AL24" s="181">
        <v>1</v>
      </c>
      <c r="AM24" s="181">
        <v>1</v>
      </c>
      <c r="AN24" s="180">
        <f>IF(AL24="N/A","No aplica",IF(AL24&gt;=(0),-(AM24-AL24)))</f>
        <v>0</v>
      </c>
      <c r="AO24" s="180" t="str">
        <f>IF(AL24="N/A","No aplica",IF(AN24&lt;=(0.1),"Cumple la meta establecida",IF(AN24&lt;(0.15),"Cumple parcialmente la meta establecida",IF(AN24&gt;=(0.15),"No cumple la meta establecida"))))</f>
        <v>Cumple la meta establecida</v>
      </c>
      <c r="AP24" s="181">
        <v>1</v>
      </c>
      <c r="AQ24" s="181">
        <v>1</v>
      </c>
      <c r="AR24" s="180">
        <f>IF(AP24="N/A","No aplica",IF(AP24&gt;=(0),-(AQ24-AP24)))</f>
        <v>0</v>
      </c>
      <c r="AS24" s="180" t="str">
        <f>IF(AP24="N/A","No aplica",IF(AR24&lt;=(0.1),"Cumple la meta establecida",IF(AR24&lt;(0.15),"Cumple parcialmente la meta establecida",IF(AR24&gt;=(0.15),"No cumple la meta establecida"))))</f>
        <v>Cumple la meta establecida</v>
      </c>
      <c r="AT24" s="181">
        <v>1</v>
      </c>
      <c r="AU24" s="181">
        <v>1</v>
      </c>
      <c r="AV24" s="180">
        <f>IF(AT24="N/A","No aplica",IF(AT24&gt;=(0),-(AU24-AT24)))</f>
        <v>0</v>
      </c>
      <c r="AW24" s="180" t="str">
        <f>IF(AT24="N/A","No aplica",IF(AV24&lt;=(0.1),"Cumple la meta establecida",IF(AV24&lt;(0.15),"Cumple parcialmente la meta establecida",IF(AV24&gt;=(0.15),"No cumple la meta establecida"))))</f>
        <v>Cumple la meta establecida</v>
      </c>
      <c r="AX24" s="181">
        <v>1</v>
      </c>
      <c r="AY24" s="181">
        <v>1</v>
      </c>
      <c r="AZ24" s="180">
        <f>IF(AX24="N/A","No aplica",IF(AX24&gt;=(0),-(AY24-AX24)))</f>
        <v>0</v>
      </c>
      <c r="BA24" s="180" t="str">
        <f>IF(AX24="N/A","No aplica",IF(AZ24&lt;=(0.1),"Cumple la meta establecida",IF(AZ24&lt;(0.15),"Cumple parcialmente la meta establecida",IF(AZ24&gt;=(0.15),"No cumple la meta establecida"))))</f>
        <v>Cumple la meta establecida</v>
      </c>
      <c r="BB24" s="181">
        <v>1</v>
      </c>
      <c r="BC24" s="181">
        <v>1</v>
      </c>
      <c r="BD24" s="180">
        <f>IF(BB24="N/A","No aplica",IF(BB24&gt;=(0),-(BC24-BB24)))</f>
        <v>0</v>
      </c>
      <c r="BE24" s="180" t="str">
        <f>IF(BB24="N/A","No aplica",IF(BD24&lt;=(0.1),"Cumple la meta establecida",IF(BD24&lt;(0.15),"Cumple parcialmente la meta establecida",IF(BD24&gt;=(0.15),"No cumple la meta establecida"))))</f>
        <v>Cumple la meta establecida</v>
      </c>
      <c r="BF24" s="181">
        <v>1</v>
      </c>
      <c r="BG24" s="181">
        <v>1</v>
      </c>
      <c r="BH24" s="180">
        <f>IF(BF24="N/A","No aplica",IF(BF24&gt;=(0),-(BG24-BF24)))</f>
        <v>0</v>
      </c>
      <c r="BI24" s="180" t="str">
        <f>IF(BF24="N/A","No aplica",IF(BH24&lt;=(0.1),"Cumple la meta establecida",IF(BH24&lt;(0.15),"Cumple parcialmente la meta establecida",IF(BH24&gt;=(0.15),"No cumple la meta establecida"))))</f>
        <v>Cumple la meta establecida</v>
      </c>
      <c r="BJ24" s="181">
        <v>1</v>
      </c>
      <c r="BK24" s="181">
        <v>1</v>
      </c>
      <c r="BL24" s="180">
        <f>IF(BJ24="N/A","No aplica",IF(BJ24&gt;=(0),-(BK24-BJ24)))</f>
        <v>0</v>
      </c>
      <c r="BM24" s="180" t="str">
        <f>IF(BJ24="N/A","No aplica",IF(BL24&lt;=(0.1),"Cumple la meta establecida",IF(BL24&lt;(0.15),"Cumple parcialmente la meta establecida",IF(BL24&gt;=(0.15),"No cumple la meta establecida"))))</f>
        <v>Cumple la meta establecida</v>
      </c>
      <c r="BN24" s="181">
        <v>1</v>
      </c>
      <c r="BO24" s="181">
        <v>1</v>
      </c>
      <c r="BP24" s="180">
        <f>IF(BN24="N/A","No aplica",IF(BN24&gt;=(0),-(BO24-BN24)))</f>
        <v>0</v>
      </c>
      <c r="BQ24" s="180" t="str">
        <f>IF(BN24="N/A","No aplica",IF(BP24&lt;=(0.1),"Cumple la meta establecida",IF(BP24&lt;(0.15),"Cumple parcialmente la meta establecida",IF(BP24&gt;=(0.15),"No cumple la meta establecida"))))</f>
        <v>Cumple la meta establecida</v>
      </c>
      <c r="BR24" s="181">
        <v>1</v>
      </c>
      <c r="BS24" s="181">
        <v>1</v>
      </c>
      <c r="BT24" s="180">
        <f>IF(BR24="N/A","No aplica",IF(BR24&gt;=(0),-(BS24-BR24)))</f>
        <v>0</v>
      </c>
      <c r="BU24" s="180" t="str">
        <f>IF(BR24="N/A","No aplica",IF(BT24&lt;=(0.1),"Cumple la meta establecida",IF(BT24&lt;(0.15),"Cumple parcialmente la meta establecida",IF(BT24&gt;=(0.15),"No cumple la meta establecida"))))</f>
        <v>Cumple la meta establecida</v>
      </c>
    </row>
    <row r="25" spans="4:73" ht="109.5" customHeight="1" x14ac:dyDescent="0.3">
      <c r="D25" s="573"/>
      <c r="E25" s="573"/>
      <c r="F25" s="193" t="s">
        <v>208</v>
      </c>
      <c r="G25" s="192">
        <v>1</v>
      </c>
      <c r="H25" s="110" t="s">
        <v>204</v>
      </c>
      <c r="I25" s="110" t="s">
        <v>921</v>
      </c>
      <c r="J25" s="123" t="s">
        <v>859</v>
      </c>
      <c r="K25" s="124" t="s">
        <v>915</v>
      </c>
      <c r="L25" s="125" t="s">
        <v>924</v>
      </c>
      <c r="M25" s="125" t="s">
        <v>916</v>
      </c>
      <c r="N25" s="110" t="s">
        <v>692</v>
      </c>
      <c r="O25" s="110"/>
      <c r="P25" s="110" t="s">
        <v>833</v>
      </c>
      <c r="Q25" s="342" t="s">
        <v>29</v>
      </c>
      <c r="R25" s="342" t="s">
        <v>658</v>
      </c>
      <c r="S25" s="342"/>
      <c r="T25" s="343">
        <v>1</v>
      </c>
      <c r="U25" s="343"/>
      <c r="V25" s="342"/>
      <c r="W25" s="342"/>
      <c r="X25" s="342"/>
      <c r="Y25" s="342"/>
      <c r="Z25" s="181">
        <v>100</v>
      </c>
      <c r="AA25" s="181">
        <v>112</v>
      </c>
      <c r="AB25" s="180">
        <f>IF(Z25="N/A","No aplica",IF(Z25&gt;=(0),AA25/Z25))</f>
        <v>1.1200000000000001</v>
      </c>
      <c r="AC25" s="180" t="str">
        <f t="shared" si="24"/>
        <v>Cumple</v>
      </c>
      <c r="AD25" s="181">
        <v>100</v>
      </c>
      <c r="AE25" s="181">
        <v>111</v>
      </c>
      <c r="AF25" s="180">
        <f>IF(AD25="N/A","No aplica",IF(AD25&gt;=(0),AE25/AD25))</f>
        <v>1.1100000000000001</v>
      </c>
      <c r="AG25" s="180" t="str">
        <f t="shared" si="25"/>
        <v>Cumple</v>
      </c>
      <c r="AH25" s="181">
        <v>100</v>
      </c>
      <c r="AI25" s="181">
        <v>102</v>
      </c>
      <c r="AJ25" s="180">
        <f>IF(AH25="N/A","No aplica",IF(AH25&gt;=(0),AI25/AH25))</f>
        <v>1.02</v>
      </c>
      <c r="AK25" s="182" t="str">
        <f t="shared" si="26"/>
        <v>Cumple</v>
      </c>
      <c r="AL25" s="181">
        <v>1</v>
      </c>
      <c r="AM25" s="181">
        <v>1</v>
      </c>
      <c r="AN25" s="180">
        <f>IF(AL25="N/A","No aplica",IF(AL25&gt;=(0),-(AM25-AL25)))</f>
        <v>0</v>
      </c>
      <c r="AO25" s="180" t="str">
        <f>IF(AL25="N/A","No aplica",IF(AN25&lt;=(0.1),"Cumple la meta establecida",IF(AN25&lt;(0.15),"Cumple parcialmente la meta establecida",IF(AN25&gt;=(0.15),"No cumple la meta establecida"))))</f>
        <v>Cumple la meta establecida</v>
      </c>
      <c r="AP25" s="181">
        <v>1</v>
      </c>
      <c r="AQ25" s="181">
        <v>1</v>
      </c>
      <c r="AR25" s="180">
        <f>IF(AP25="N/A","No aplica",IF(AP25&gt;=(0),-(AQ25-AP25)))</f>
        <v>0</v>
      </c>
      <c r="AS25" s="180" t="str">
        <f>IF(AP25="N/A","No aplica",IF(AR25&lt;=(0.1),"Cumple la meta establecida",IF(AR25&lt;(0.15),"Cumple parcialmente la meta establecida",IF(AR25&gt;=(0.15),"No cumple la meta establecida"))))</f>
        <v>Cumple la meta establecida</v>
      </c>
      <c r="AT25" s="181">
        <v>1</v>
      </c>
      <c r="AU25" s="181">
        <v>1</v>
      </c>
      <c r="AV25" s="180">
        <f>IF(AT25="N/A","No aplica",IF(AT25&gt;=(0),-(AU25-AT25)))</f>
        <v>0</v>
      </c>
      <c r="AW25" s="180" t="str">
        <f>IF(AT25="N/A","No aplica",IF(AV25&lt;=(0.1),"Cumple la meta establecida",IF(AV25&lt;(0.15),"Cumple parcialmente la meta establecida",IF(AV25&gt;=(0.15),"No cumple la meta establecida"))))</f>
        <v>Cumple la meta establecida</v>
      </c>
      <c r="AX25" s="181">
        <v>1</v>
      </c>
      <c r="AY25" s="181">
        <v>1</v>
      </c>
      <c r="AZ25" s="180">
        <f>IF(AX25="N/A","No aplica",IF(AX25&gt;=(0),-(AY25-AX25)))</f>
        <v>0</v>
      </c>
      <c r="BA25" s="180" t="str">
        <f>IF(AX25="N/A","No aplica",IF(AZ25&lt;=(0.1),"Cumple la meta establecida",IF(AZ25&lt;(0.15),"Cumple parcialmente la meta establecida",IF(AZ25&gt;=(0.15),"No cumple la meta establecida"))))</f>
        <v>Cumple la meta establecida</v>
      </c>
      <c r="BB25" s="181">
        <v>1</v>
      </c>
      <c r="BC25" s="181">
        <v>1</v>
      </c>
      <c r="BD25" s="180">
        <f>IF(BB25="N/A","No aplica",IF(BB25&gt;=(0),-(BC25-BB25)))</f>
        <v>0</v>
      </c>
      <c r="BE25" s="180" t="str">
        <f>IF(BB25="N/A","No aplica",IF(BD25&lt;=(0.1),"Cumple la meta establecida",IF(BD25&lt;(0.15),"Cumple parcialmente la meta establecida",IF(BD25&gt;=(0.15),"No cumple la meta establecida"))))</f>
        <v>Cumple la meta establecida</v>
      </c>
      <c r="BF25" s="181">
        <v>1</v>
      </c>
      <c r="BG25" s="181">
        <v>1</v>
      </c>
      <c r="BH25" s="180">
        <f>IF(BF25="N/A","No aplica",IF(BF25&gt;=(0),-(BG25-BF25)))</f>
        <v>0</v>
      </c>
      <c r="BI25" s="180" t="str">
        <f>IF(BF25="N/A","No aplica",IF(BH25&lt;=(0.1),"Cumple la meta establecida",IF(BH25&lt;(0.15),"Cumple parcialmente la meta establecida",IF(BH25&gt;=(0.15),"No cumple la meta establecida"))))</f>
        <v>Cumple la meta establecida</v>
      </c>
      <c r="BJ25" s="181">
        <v>1</v>
      </c>
      <c r="BK25" s="181">
        <v>1</v>
      </c>
      <c r="BL25" s="180">
        <f>IF(BJ25="N/A","No aplica",IF(BJ25&gt;=(0),-(BK25-BJ25)))</f>
        <v>0</v>
      </c>
      <c r="BM25" s="180" t="str">
        <f>IF(BJ25="N/A","No aplica",IF(BL25&lt;=(0.1),"Cumple la meta establecida",IF(BL25&lt;(0.15),"Cumple parcialmente la meta establecida",IF(BL25&gt;=(0.15),"No cumple la meta establecida"))))</f>
        <v>Cumple la meta establecida</v>
      </c>
      <c r="BN25" s="181">
        <v>1</v>
      </c>
      <c r="BO25" s="181">
        <v>1</v>
      </c>
      <c r="BP25" s="180">
        <f>IF(BN25="N/A","No aplica",IF(BN25&gt;=(0),-(BO25-BN25)))</f>
        <v>0</v>
      </c>
      <c r="BQ25" s="180" t="str">
        <f>IF(BN25="N/A","No aplica",IF(BP25&lt;=(0.1),"Cumple la meta establecida",IF(BP25&lt;(0.15),"Cumple parcialmente la meta establecida",IF(BP25&gt;=(0.15),"No cumple la meta establecida"))))</f>
        <v>Cumple la meta establecida</v>
      </c>
      <c r="BR25" s="181">
        <v>1</v>
      </c>
      <c r="BS25" s="181">
        <v>1</v>
      </c>
      <c r="BT25" s="180">
        <f>IF(BR25="N/A","No aplica",IF(BR25&gt;=(0),-(BS25-BR25)))</f>
        <v>0</v>
      </c>
      <c r="BU25" s="180" t="str">
        <f>IF(BR25="N/A","No aplica",IF(BT25&lt;=(0.1),"Cumple la meta establecida",IF(BT25&lt;(0.15),"Cumple parcialmente la meta establecida",IF(BT25&gt;=(0.15),"No cumple la meta establecida"))))</f>
        <v>Cumple la meta establecida</v>
      </c>
    </row>
    <row r="26" spans="4:73" ht="66.75" customHeight="1" x14ac:dyDescent="0.3">
      <c r="D26" s="573"/>
      <c r="E26" s="573"/>
      <c r="F26" s="193" t="s">
        <v>209</v>
      </c>
      <c r="G26" s="192">
        <v>1</v>
      </c>
      <c r="H26" s="110" t="s">
        <v>205</v>
      </c>
      <c r="I26" s="110" t="s">
        <v>921</v>
      </c>
      <c r="J26" s="147" t="s">
        <v>918</v>
      </c>
      <c r="K26" s="148" t="s">
        <v>919</v>
      </c>
      <c r="L26" s="148" t="s">
        <v>920</v>
      </c>
      <c r="M26" s="111" t="s">
        <v>903</v>
      </c>
      <c r="N26" s="110" t="s">
        <v>377</v>
      </c>
      <c r="O26" s="110"/>
      <c r="P26" s="110" t="s">
        <v>383</v>
      </c>
      <c r="Q26" s="342" t="s">
        <v>381</v>
      </c>
      <c r="R26" s="110" t="s">
        <v>382</v>
      </c>
      <c r="S26" s="342"/>
      <c r="T26" s="342">
        <v>1</v>
      </c>
      <c r="U26" s="342"/>
      <c r="V26" s="342"/>
      <c r="W26" s="342"/>
      <c r="X26" s="342"/>
      <c r="Y26" s="342"/>
      <c r="Z26" s="181">
        <v>20</v>
      </c>
      <c r="AA26" s="181">
        <v>20</v>
      </c>
      <c r="AB26" s="180">
        <f>IF(Z26="N/A","No aplica",IF(Z26&gt;=(0),AA26/Z26))</f>
        <v>1</v>
      </c>
      <c r="AC26" s="180" t="str">
        <f t="shared" si="24"/>
        <v>Cumple</v>
      </c>
      <c r="AD26" s="181">
        <v>20</v>
      </c>
      <c r="AE26" s="181">
        <v>20</v>
      </c>
      <c r="AF26" s="180">
        <f>IF(AD26="N/A","No aplica",IF(AD26&gt;=(0),AE26/AD26))</f>
        <v>1</v>
      </c>
      <c r="AG26" s="180" t="str">
        <f t="shared" si="25"/>
        <v>Cumple</v>
      </c>
      <c r="AH26" s="181">
        <v>20</v>
      </c>
      <c r="AI26" s="181">
        <v>20</v>
      </c>
      <c r="AJ26" s="180">
        <f>IF(AH26="N/A","No aplica",IF(AH26&gt;=(0),AI26/AH26))</f>
        <v>1</v>
      </c>
      <c r="AK26" s="182" t="str">
        <f t="shared" si="26"/>
        <v>Cumple</v>
      </c>
      <c r="AL26" s="181">
        <v>1</v>
      </c>
      <c r="AM26" s="181">
        <v>1</v>
      </c>
      <c r="AN26" s="180">
        <f>IF(AL26="N/A","No aplica",IF(AL26&gt;=(0),-(AM26-AL26)))</f>
        <v>0</v>
      </c>
      <c r="AO26" s="180" t="str">
        <f>IF(AL26="N/A","No aplica",IF(AN26&lt;=(0.1),"Cumple la meta establecida",IF(AN26&lt;(0.15),"Cumple parcialmente la meta establecida",IF(AN26&gt;=(0.15),"No cumple la meta establecida"))))</f>
        <v>Cumple la meta establecida</v>
      </c>
      <c r="AP26" s="181">
        <v>1</v>
      </c>
      <c r="AQ26" s="181">
        <v>1</v>
      </c>
      <c r="AR26" s="180">
        <f>IF(AP26="N/A","No aplica",IF(AP26&gt;=(0),-(AQ26-AP26)))</f>
        <v>0</v>
      </c>
      <c r="AS26" s="180" t="str">
        <f>IF(AP26="N/A","No aplica",IF(AR26&lt;=(0.1),"Cumple la meta establecida",IF(AR26&lt;(0.15),"Cumple parcialmente la meta establecida",IF(AR26&gt;=(0.15),"No cumple la meta establecida"))))</f>
        <v>Cumple la meta establecida</v>
      </c>
      <c r="AT26" s="181">
        <v>1</v>
      </c>
      <c r="AU26" s="181">
        <v>1</v>
      </c>
      <c r="AV26" s="180">
        <f>IF(AT26="N/A","No aplica",IF(AT26&gt;=(0),-(AU26-AT26)))</f>
        <v>0</v>
      </c>
      <c r="AW26" s="180" t="str">
        <f>IF(AT26="N/A","No aplica",IF(AV26&lt;=(0.1),"Cumple la meta establecida",IF(AV26&lt;(0.15),"Cumple parcialmente la meta establecida",IF(AV26&gt;=(0.15),"No cumple la meta establecida"))))</f>
        <v>Cumple la meta establecida</v>
      </c>
      <c r="AX26" s="181">
        <v>1</v>
      </c>
      <c r="AY26" s="181">
        <v>1</v>
      </c>
      <c r="AZ26" s="180">
        <f>IF(AX26="N/A","No aplica",IF(AX26&gt;=(0),-(AY26-AX26)))</f>
        <v>0</v>
      </c>
      <c r="BA26" s="180" t="str">
        <f>IF(AX26="N/A","No aplica",IF(AZ26&lt;=(0.1),"Cumple la meta establecida",IF(AZ26&lt;(0.15),"Cumple parcialmente la meta establecida",IF(AZ26&gt;=(0.15),"No cumple la meta establecida"))))</f>
        <v>Cumple la meta establecida</v>
      </c>
      <c r="BB26" s="181">
        <v>1</v>
      </c>
      <c r="BC26" s="181">
        <v>1</v>
      </c>
      <c r="BD26" s="180">
        <f>IF(BB26="N/A","No aplica",IF(BB26&gt;=(0),-(BC26-BB26)))</f>
        <v>0</v>
      </c>
      <c r="BE26" s="180" t="str">
        <f>IF(BB26="N/A","No aplica",IF(BD26&lt;=(0.1),"Cumple la meta establecida",IF(BD26&lt;(0.15),"Cumple parcialmente la meta establecida",IF(BD26&gt;=(0.15),"No cumple la meta establecida"))))</f>
        <v>Cumple la meta establecida</v>
      </c>
      <c r="BF26" s="181">
        <v>1</v>
      </c>
      <c r="BG26" s="181">
        <v>1</v>
      </c>
      <c r="BH26" s="180">
        <f>IF(BF26="N/A","No aplica",IF(BF26&gt;=(0),-(BG26-BF26)))</f>
        <v>0</v>
      </c>
      <c r="BI26" s="180" t="str">
        <f>IF(BF26="N/A","No aplica",IF(BH26&lt;=(0.1),"Cumple la meta establecida",IF(BH26&lt;(0.15),"Cumple parcialmente la meta establecida",IF(BH26&gt;=(0.15),"No cumple la meta establecida"))))</f>
        <v>Cumple la meta establecida</v>
      </c>
      <c r="BJ26" s="181">
        <v>1</v>
      </c>
      <c r="BK26" s="181">
        <v>1</v>
      </c>
      <c r="BL26" s="180">
        <f>IF(BJ26="N/A","No aplica",IF(BJ26&gt;=(0),-(BK26-BJ26)))</f>
        <v>0</v>
      </c>
      <c r="BM26" s="180" t="str">
        <f>IF(BJ26="N/A","No aplica",IF(BL26&lt;=(0.1),"Cumple la meta establecida",IF(BL26&lt;(0.15),"Cumple parcialmente la meta establecida",IF(BL26&gt;=(0.15),"No cumple la meta establecida"))))</f>
        <v>Cumple la meta establecida</v>
      </c>
      <c r="BN26" s="181">
        <v>1</v>
      </c>
      <c r="BO26" s="181">
        <v>1</v>
      </c>
      <c r="BP26" s="180">
        <f>IF(BN26="N/A","No aplica",IF(BN26&gt;=(0),-(BO26-BN26)))</f>
        <v>0</v>
      </c>
      <c r="BQ26" s="180" t="str">
        <f>IF(BN26="N/A","No aplica",IF(BP26&lt;=(0.1),"Cumple la meta establecida",IF(BP26&lt;(0.15),"Cumple parcialmente la meta establecida",IF(BP26&gt;=(0.15),"No cumple la meta establecida"))))</f>
        <v>Cumple la meta establecida</v>
      </c>
      <c r="BR26" s="181">
        <v>1</v>
      </c>
      <c r="BS26" s="181">
        <v>1</v>
      </c>
      <c r="BT26" s="180">
        <f>IF(BR26="N/A","No aplica",IF(BR26&gt;=(0),-(BS26-BR26)))</f>
        <v>0</v>
      </c>
      <c r="BU26" s="180" t="str">
        <f>IF(BR26="N/A","No aplica",IF(BT26&lt;=(0.1),"Cumple la meta establecida",IF(BT26&lt;(0.15),"Cumple parcialmente la meta establecida",IF(BT26&gt;=(0.15),"No cumple la meta establecida"))))</f>
        <v>Cumple la meta establecida</v>
      </c>
    </row>
    <row r="27" spans="4:73" ht="60" customHeight="1" x14ac:dyDescent="0.3">
      <c r="D27" s="573" t="s">
        <v>210</v>
      </c>
      <c r="E27" s="573" t="s">
        <v>657</v>
      </c>
      <c r="F27" s="193" t="s">
        <v>213</v>
      </c>
      <c r="G27" s="192">
        <v>1</v>
      </c>
      <c r="H27" s="110" t="s">
        <v>212</v>
      </c>
      <c r="I27" s="110"/>
      <c r="J27" s="110"/>
      <c r="K27" s="110"/>
      <c r="L27" s="110"/>
      <c r="M27" s="110"/>
      <c r="N27" s="574"/>
      <c r="O27" s="574"/>
      <c r="P27" s="574"/>
      <c r="Q27" s="574"/>
      <c r="R27" s="574"/>
      <c r="S27" s="574"/>
      <c r="T27" s="574"/>
      <c r="U27" s="574"/>
      <c r="V27" s="574"/>
      <c r="W27" s="574"/>
      <c r="X27" s="574"/>
      <c r="Y27" s="574"/>
      <c r="Z27" s="574"/>
      <c r="AA27" s="574"/>
      <c r="AB27" s="574"/>
      <c r="AC27" s="574"/>
      <c r="AD27" s="574"/>
      <c r="AE27" s="574"/>
      <c r="AF27" s="574"/>
      <c r="AG27" s="574"/>
      <c r="AH27" s="574"/>
      <c r="AI27" s="574"/>
      <c r="AJ27" s="574"/>
      <c r="AK27" s="574"/>
      <c r="AL27" s="574"/>
      <c r="AM27" s="574"/>
      <c r="AN27" s="574"/>
      <c r="AO27" s="574"/>
      <c r="AP27" s="574"/>
      <c r="AQ27" s="574"/>
      <c r="AR27" s="574"/>
      <c r="AS27" s="574"/>
      <c r="AT27" s="574"/>
      <c r="AU27" s="574"/>
      <c r="AV27" s="574"/>
      <c r="AW27" s="574"/>
      <c r="AX27" s="574"/>
      <c r="AY27" s="574"/>
      <c r="AZ27" s="574"/>
      <c r="BA27" s="574"/>
      <c r="BB27" s="574"/>
      <c r="BC27" s="574"/>
      <c r="BD27" s="574"/>
      <c r="BE27" s="574"/>
      <c r="BF27" s="574"/>
      <c r="BG27" s="574"/>
      <c r="BH27" s="574"/>
      <c r="BI27" s="574"/>
      <c r="BJ27" s="574"/>
      <c r="BK27" s="574"/>
      <c r="BL27" s="574"/>
      <c r="BM27" s="574"/>
      <c r="BN27" s="574"/>
      <c r="BO27" s="574"/>
      <c r="BP27" s="574"/>
      <c r="BQ27" s="574"/>
      <c r="BR27" s="574"/>
      <c r="BS27" s="574"/>
      <c r="BT27" s="574"/>
      <c r="BU27" s="574"/>
    </row>
    <row r="28" spans="4:73" ht="86.25" customHeight="1" x14ac:dyDescent="0.3">
      <c r="D28" s="573"/>
      <c r="E28" s="573"/>
      <c r="F28" s="193" t="s">
        <v>214</v>
      </c>
      <c r="G28" s="192">
        <v>1</v>
      </c>
      <c r="H28" s="110" t="s">
        <v>211</v>
      </c>
      <c r="I28" s="110" t="s">
        <v>921</v>
      </c>
      <c r="J28" s="123" t="s">
        <v>859</v>
      </c>
      <c r="K28" s="124" t="s">
        <v>915</v>
      </c>
      <c r="L28" s="125" t="s">
        <v>924</v>
      </c>
      <c r="M28" s="125" t="s">
        <v>916</v>
      </c>
      <c r="N28" s="110" t="s">
        <v>384</v>
      </c>
      <c r="O28" s="110"/>
      <c r="P28" s="110" t="s">
        <v>385</v>
      </c>
      <c r="Q28" s="342" t="s">
        <v>29</v>
      </c>
      <c r="R28" s="342" t="s">
        <v>660</v>
      </c>
      <c r="S28" s="342"/>
      <c r="T28" s="343">
        <v>1</v>
      </c>
      <c r="U28" s="343"/>
      <c r="V28" s="342"/>
      <c r="W28" s="342"/>
      <c r="X28" s="342"/>
      <c r="Y28" s="342"/>
      <c r="Z28" s="181" t="s">
        <v>584</v>
      </c>
      <c r="AA28" s="181" t="s">
        <v>584</v>
      </c>
      <c r="AB28" s="180" t="str">
        <f>IF(Z28="N/A","No aplica",IF(Z28&gt;=(0),AA28/Z28))</f>
        <v>No aplica</v>
      </c>
      <c r="AC28" s="180" t="str">
        <f>IF(Z28="N/A","No aplica",IF(AA28&gt;=((0.9999*Z28)/1),"Cumple la meta establecida",IF(AA28&gt;=((0.84999*Z28)/1),"Cumple parcialmente la meta establecida",IF(AA28&lt;((0.84999*Z28)/1),"No cumple la meta establecida"))))</f>
        <v>No aplica</v>
      </c>
      <c r="AD28" s="181">
        <v>1</v>
      </c>
      <c r="AE28" s="181">
        <v>1</v>
      </c>
      <c r="AF28" s="180">
        <f>IF(AD28="N/A","No aplica",IF(AD28&gt;=(0),-(AE28-AD28)))</f>
        <v>0</v>
      </c>
      <c r="AG28" s="180" t="str">
        <f>IF(AD28="N/A","No aplica",IF(AF28&lt;=(0.1),"Cumple la meta establecida",IF(AF28&lt;(0.15),"Cumple parcialmente la meta establecida",IF(AF28&gt;=(0.15),"No cumple la meta establecida"))))</f>
        <v>Cumple la meta establecida</v>
      </c>
      <c r="AH28" s="181" t="s">
        <v>584</v>
      </c>
      <c r="AI28" s="181" t="s">
        <v>584</v>
      </c>
      <c r="AJ28" s="180" t="str">
        <f>IF(AH28="N/A","No aplica",IF(AH28&gt;=(0),-(AI28-AH28)))</f>
        <v>No aplica</v>
      </c>
      <c r="AK28" s="180" t="str">
        <f>IF(AH28="N/A","No aplica",IF(AJ28&lt;=(0.1),"Cumple la meta establecida",IF(AJ28&lt;(0.15),"Cumple parcialmente la meta establecida",IF(AJ28&gt;=(0.15),"No cumple la meta establecida"))))</f>
        <v>No aplica</v>
      </c>
      <c r="AL28" s="181">
        <v>1</v>
      </c>
      <c r="AM28" s="181">
        <v>1</v>
      </c>
      <c r="AN28" s="180">
        <f>IF(AL28="N/A","No aplica",IF(AL28&gt;=(0),-(AM28-AL28)))</f>
        <v>0</v>
      </c>
      <c r="AO28" s="180" t="str">
        <f>IF(AL28="N/A","No aplica",IF(AN28&lt;=(0.1),"Cumple la meta establecida",IF(AN28&lt;(0.15),"Cumple parcialmente la meta establecida",IF(AN28&gt;=(0.15),"No cumple la meta establecida"))))</f>
        <v>Cumple la meta establecida</v>
      </c>
      <c r="AP28" s="181">
        <v>1</v>
      </c>
      <c r="AQ28" s="181">
        <v>1</v>
      </c>
      <c r="AR28" s="180">
        <f>IF(AP28="N/A","No aplica",IF(AP28&gt;=(0),-(AQ28-AP28)))</f>
        <v>0</v>
      </c>
      <c r="AS28" s="180" t="str">
        <f>IF(AP28="N/A","No aplica",IF(AR28&lt;=(0.1),"Cumple la meta establecida",IF(AR28&lt;(0.15),"Cumple parcialmente la meta establecida",IF(AR28&gt;=(0.15),"No cumple la meta establecida"))))</f>
        <v>Cumple la meta establecida</v>
      </c>
      <c r="AT28" s="181">
        <v>1</v>
      </c>
      <c r="AU28" s="181">
        <v>1</v>
      </c>
      <c r="AV28" s="180">
        <f>IF(AT28="N/A","No aplica",IF(AT28&gt;=(0),-(AU28-AT28)))</f>
        <v>0</v>
      </c>
      <c r="AW28" s="180" t="str">
        <f>IF(AT28="N/A","No aplica",IF(AV28&lt;=(0.1),"Cumple la meta establecida",IF(AV28&lt;(0.15),"Cumple parcialmente la meta establecida",IF(AV28&gt;=(0.15),"No cumple la meta establecida"))))</f>
        <v>Cumple la meta establecida</v>
      </c>
      <c r="AX28" s="181">
        <v>1</v>
      </c>
      <c r="AY28" s="181">
        <v>1</v>
      </c>
      <c r="AZ28" s="180">
        <f>IF(AX28="N/A","No aplica",IF(AX28&gt;=(0),-(AY28-AX28)))</f>
        <v>0</v>
      </c>
      <c r="BA28" s="180" t="str">
        <f>IF(AX28="N/A","No aplica",IF(AZ28&lt;=(0.1),"Cumple la meta establecida",IF(AZ28&lt;(0.15),"Cumple parcialmente la meta establecida",IF(AZ28&gt;=(0.15),"No cumple la meta establecida"))))</f>
        <v>Cumple la meta establecida</v>
      </c>
      <c r="BB28" s="181">
        <v>1</v>
      </c>
      <c r="BC28" s="181">
        <v>1</v>
      </c>
      <c r="BD28" s="180">
        <f>IF(BB28="N/A","No aplica",IF(BB28&gt;=(0),-(BC28-BB28)))</f>
        <v>0</v>
      </c>
      <c r="BE28" s="180" t="str">
        <f>IF(BB28="N/A","No aplica",IF(BD28&lt;=(0.1),"Cumple la meta establecida",IF(BD28&lt;(0.15),"Cumple parcialmente la meta establecida",IF(BD28&gt;=(0.15),"No cumple la meta establecida"))))</f>
        <v>Cumple la meta establecida</v>
      </c>
      <c r="BF28" s="181">
        <v>1</v>
      </c>
      <c r="BG28" s="181">
        <v>1</v>
      </c>
      <c r="BH28" s="180">
        <f>IF(BF28="N/A","No aplica",IF(BF28&gt;=(0),-(BG28-BF28)))</f>
        <v>0</v>
      </c>
      <c r="BI28" s="180" t="str">
        <f>IF(BF28="N/A","No aplica",IF(BH28&lt;=(0.1),"Cumple la meta establecida",IF(BH28&lt;(0.15),"Cumple parcialmente la meta establecida",IF(BH28&gt;=(0.15),"No cumple la meta establecida"))))</f>
        <v>Cumple la meta establecida</v>
      </c>
      <c r="BJ28" s="181">
        <v>1</v>
      </c>
      <c r="BK28" s="181">
        <v>1</v>
      </c>
      <c r="BL28" s="180">
        <f>IF(BJ28="N/A","No aplica",IF(BJ28&gt;=(0),-(BK28-BJ28)))</f>
        <v>0</v>
      </c>
      <c r="BM28" s="180" t="str">
        <f>IF(BJ28="N/A","No aplica",IF(BL28&lt;=(0.1),"Cumple la meta establecida",IF(BL28&lt;(0.15),"Cumple parcialmente la meta establecida",IF(BL28&gt;=(0.15),"No cumple la meta establecida"))))</f>
        <v>Cumple la meta establecida</v>
      </c>
      <c r="BN28" s="181">
        <v>1</v>
      </c>
      <c r="BO28" s="181">
        <v>1</v>
      </c>
      <c r="BP28" s="180">
        <f>BO28/BN28</f>
        <v>1</v>
      </c>
      <c r="BQ28" s="180" t="str">
        <f>IF(BO28="","Llenar datos en Metas y Resultados",IF(BO28&gt;=((0.9999*BN28)/1),"Cumple la meta establecida",IF(BO28&gt;=((0.84999*BN28)/1),"Cumple parcialmente la meta establecida",IF(BO28&lt;((0.84999*BN28)/1),"No cumple la meta establecida"))))</f>
        <v>Cumple la meta establecida</v>
      </c>
      <c r="BR28" s="181">
        <v>1</v>
      </c>
      <c r="BS28" s="181">
        <v>1</v>
      </c>
      <c r="BT28" s="180">
        <f>IF(BR28="N/A","No aplica",IF(BR28&gt;=(0),-(BS28-BR28)))</f>
        <v>0</v>
      </c>
      <c r="BU28" s="180" t="str">
        <f>IF(BR28="N/A","No aplica",IF(BT28&lt;=(0.1),"Cumple la meta establecida",IF(BT28&lt;(0.15),"Cumple parcialmente la meta establecida",IF(BT28&gt;=(0.15),"No cumple la meta establecida"))))</f>
        <v>Cumple la meta establecida</v>
      </c>
    </row>
    <row r="29" spans="4:73" ht="27.75" customHeight="1" x14ac:dyDescent="0.3"/>
    <row r="30" spans="4:73" x14ac:dyDescent="0.3">
      <c r="D30" s="245" t="s">
        <v>741</v>
      </c>
    </row>
    <row r="31" spans="4:73" ht="82.5" x14ac:dyDescent="0.3">
      <c r="D31" s="245" t="s">
        <v>742</v>
      </c>
      <c r="AC31" s="169" t="s">
        <v>594</v>
      </c>
      <c r="AG31" s="289" t="s">
        <v>586</v>
      </c>
      <c r="AK31" s="289" t="s">
        <v>604</v>
      </c>
      <c r="AO31" s="289" t="s">
        <v>586</v>
      </c>
      <c r="AS31" s="289" t="s">
        <v>586</v>
      </c>
      <c r="AW31" s="289" t="s">
        <v>586</v>
      </c>
      <c r="BA31" s="289" t="s">
        <v>586</v>
      </c>
      <c r="BE31" s="289" t="s">
        <v>586</v>
      </c>
      <c r="BI31" s="289" t="s">
        <v>586</v>
      </c>
      <c r="BM31" s="289" t="s">
        <v>586</v>
      </c>
      <c r="BQ31" s="289" t="s">
        <v>586</v>
      </c>
      <c r="BU31" s="289" t="s">
        <v>586</v>
      </c>
    </row>
  </sheetData>
  <mergeCells count="30">
    <mergeCell ref="I1:V1"/>
    <mergeCell ref="X4:Y4"/>
    <mergeCell ref="H8:H10"/>
    <mergeCell ref="G8:G10"/>
    <mergeCell ref="F8:F10"/>
    <mergeCell ref="I4:V4"/>
    <mergeCell ref="AX4:BA4"/>
    <mergeCell ref="BB4:BE4"/>
    <mergeCell ref="BF4:BI4"/>
    <mergeCell ref="BJ4:BM4"/>
    <mergeCell ref="AD4:AG4"/>
    <mergeCell ref="AH4:AK4"/>
    <mergeCell ref="AL4:AO4"/>
    <mergeCell ref="AP4:AS4"/>
    <mergeCell ref="BN4:BQ4"/>
    <mergeCell ref="Z3:BU3"/>
    <mergeCell ref="E27:E28"/>
    <mergeCell ref="D27:D28"/>
    <mergeCell ref="E6:E13"/>
    <mergeCell ref="D6:D13"/>
    <mergeCell ref="D14:D22"/>
    <mergeCell ref="E14:E22"/>
    <mergeCell ref="D23:D26"/>
    <mergeCell ref="E23:E26"/>
    <mergeCell ref="N13:BU13"/>
    <mergeCell ref="N18:BU22"/>
    <mergeCell ref="N27:BU27"/>
    <mergeCell ref="Z4:AC4"/>
    <mergeCell ref="BR4:BU4"/>
    <mergeCell ref="AT4:AW4"/>
  </mergeCells>
  <conditionalFormatting sqref="BQ28">
    <cfRule type="expression" dxfId="2281" priority="251">
      <formula>BO28&gt;((0.999*BN28)/1)</formula>
    </cfRule>
    <cfRule type="expression" dxfId="2280" priority="252">
      <formula>BO28&lt;((0.849999*BN28)/1)</formula>
    </cfRule>
    <cfRule type="expression" dxfId="2279" priority="253">
      <formula>BO28&gt;((0.849999*BN28)/1)</formula>
    </cfRule>
  </conditionalFormatting>
  <conditionalFormatting sqref="BE28">
    <cfRule type="expression" dxfId="2278" priority="56">
      <formula>BD28&lt;(0.1099999)</formula>
    </cfRule>
    <cfRule type="expression" dxfId="2277" priority="57">
      <formula>BD28&gt;(0.1499999)</formula>
    </cfRule>
    <cfRule type="expression" dxfId="2276" priority="58">
      <formula>BD28&lt;(0.15)</formula>
    </cfRule>
  </conditionalFormatting>
  <conditionalFormatting sqref="BU28">
    <cfRule type="expression" dxfId="2275" priority="43">
      <formula>BT28="No aplica"</formula>
    </cfRule>
  </conditionalFormatting>
  <conditionalFormatting sqref="AG6:AG12">
    <cfRule type="expression" dxfId="2274" priority="216">
      <formula>AF6&lt;(0.1099999)</formula>
    </cfRule>
    <cfRule type="expression" dxfId="2273" priority="217">
      <formula>AF6&gt;(0.1499999)</formula>
    </cfRule>
    <cfRule type="expression" dxfId="2272" priority="218">
      <formula>AF6&lt;(0.15)</formula>
    </cfRule>
  </conditionalFormatting>
  <conditionalFormatting sqref="AG6:AG12">
    <cfRule type="expression" dxfId="2271" priority="215">
      <formula>AF6="No aplica"</formula>
    </cfRule>
  </conditionalFormatting>
  <conditionalFormatting sqref="AK6:AK12">
    <cfRule type="expression" dxfId="2270" priority="212">
      <formula>AJ6&lt;(0.1099999)</formula>
    </cfRule>
    <cfRule type="expression" dxfId="2269" priority="213">
      <formula>AJ6&gt;(0.1499999)</formula>
    </cfRule>
    <cfRule type="expression" dxfId="2268" priority="214">
      <formula>AJ6&lt;(0.15)</formula>
    </cfRule>
  </conditionalFormatting>
  <conditionalFormatting sqref="AK6:AK12">
    <cfRule type="expression" dxfId="2267" priority="211">
      <formula>AJ6="No aplica"</formula>
    </cfRule>
  </conditionalFormatting>
  <conditionalFormatting sqref="AO6:AO12">
    <cfRule type="expression" dxfId="2266" priority="208">
      <formula>AN6&lt;(0.1099999)</formula>
    </cfRule>
    <cfRule type="expression" dxfId="2265" priority="209">
      <formula>AN6&gt;(0.1499999)</formula>
    </cfRule>
    <cfRule type="expression" dxfId="2264" priority="210">
      <formula>AN6&lt;(0.15)</formula>
    </cfRule>
  </conditionalFormatting>
  <conditionalFormatting sqref="AO6:AO12">
    <cfRule type="expression" dxfId="2263" priority="207">
      <formula>AN6="No aplica"</formula>
    </cfRule>
  </conditionalFormatting>
  <conditionalFormatting sqref="AS6:AS12">
    <cfRule type="expression" dxfId="2262" priority="204">
      <formula>AR6&lt;(0.1099999)</formula>
    </cfRule>
    <cfRule type="expression" dxfId="2261" priority="205">
      <formula>AR6&gt;(0.1499999)</formula>
    </cfRule>
    <cfRule type="expression" dxfId="2260" priority="206">
      <formula>AR6&lt;(0.15)</formula>
    </cfRule>
  </conditionalFormatting>
  <conditionalFormatting sqref="AS6:AS12">
    <cfRule type="expression" dxfId="2259" priority="203">
      <formula>AR6="No aplica"</formula>
    </cfRule>
  </conditionalFormatting>
  <conditionalFormatting sqref="AW6:AW12">
    <cfRule type="expression" dxfId="2258" priority="200">
      <formula>AV6&lt;(0.1099999)</formula>
    </cfRule>
    <cfRule type="expression" dxfId="2257" priority="201">
      <formula>AV6&gt;(0.1499999)</formula>
    </cfRule>
    <cfRule type="expression" dxfId="2256" priority="202">
      <formula>AV6&lt;(0.15)</formula>
    </cfRule>
  </conditionalFormatting>
  <conditionalFormatting sqref="AW6:AW12">
    <cfRule type="expression" dxfId="2255" priority="199">
      <formula>AV6="No aplica"</formula>
    </cfRule>
  </conditionalFormatting>
  <conditionalFormatting sqref="BA6:BA12">
    <cfRule type="expression" dxfId="2254" priority="196">
      <formula>AZ6&lt;(0.1099999)</formula>
    </cfRule>
    <cfRule type="expression" dxfId="2253" priority="197">
      <formula>AZ6&gt;(0.1499999)</formula>
    </cfRule>
    <cfRule type="expression" dxfId="2252" priority="198">
      <formula>AZ6&lt;(0.15)</formula>
    </cfRule>
  </conditionalFormatting>
  <conditionalFormatting sqref="BA6:BA12">
    <cfRule type="expression" dxfId="2251" priority="195">
      <formula>AZ6="No aplica"</formula>
    </cfRule>
  </conditionalFormatting>
  <conditionalFormatting sqref="BE6:BE12">
    <cfRule type="expression" dxfId="2250" priority="192">
      <formula>BD6&lt;(0.1099999)</formula>
    </cfRule>
    <cfRule type="expression" dxfId="2249" priority="193">
      <formula>BD6&gt;(0.1499999)</formula>
    </cfRule>
    <cfRule type="expression" dxfId="2248" priority="194">
      <formula>BD6&lt;(0.15)</formula>
    </cfRule>
  </conditionalFormatting>
  <conditionalFormatting sqref="BE6:BE12">
    <cfRule type="expression" dxfId="2247" priority="191">
      <formula>BD6="No aplica"</formula>
    </cfRule>
  </conditionalFormatting>
  <conditionalFormatting sqref="BI6:BI12">
    <cfRule type="expression" dxfId="2246" priority="188">
      <formula>BH6&lt;(0.1099999)</formula>
    </cfRule>
    <cfRule type="expression" dxfId="2245" priority="189">
      <formula>BH6&gt;(0.1499999)</formula>
    </cfRule>
    <cfRule type="expression" dxfId="2244" priority="190">
      <formula>BH6&lt;(0.15)</formula>
    </cfRule>
  </conditionalFormatting>
  <conditionalFormatting sqref="BI6:BI12">
    <cfRule type="expression" dxfId="2243" priority="187">
      <formula>BH6="No aplica"</formula>
    </cfRule>
  </conditionalFormatting>
  <conditionalFormatting sqref="BM6:BM12">
    <cfRule type="expression" dxfId="2242" priority="184">
      <formula>BL6&lt;(0.1099999)</formula>
    </cfRule>
    <cfRule type="expression" dxfId="2241" priority="185">
      <formula>BL6&gt;(0.1499999)</formula>
    </cfRule>
    <cfRule type="expression" dxfId="2240" priority="186">
      <formula>BL6&lt;(0.15)</formula>
    </cfRule>
  </conditionalFormatting>
  <conditionalFormatting sqref="BM6:BM12">
    <cfRule type="expression" dxfId="2239" priority="183">
      <formula>BL6="No aplica"</formula>
    </cfRule>
  </conditionalFormatting>
  <conditionalFormatting sqref="BQ6:BQ12">
    <cfRule type="expression" dxfId="2238" priority="180">
      <formula>BP6&lt;(0.1099999)</formula>
    </cfRule>
    <cfRule type="expression" dxfId="2237" priority="181">
      <formula>BP6&gt;(0.1499999)</formula>
    </cfRule>
    <cfRule type="expression" dxfId="2236" priority="182">
      <formula>BP6&lt;(0.15)</formula>
    </cfRule>
  </conditionalFormatting>
  <conditionalFormatting sqref="BQ6:BQ12">
    <cfRule type="expression" dxfId="2235" priority="179">
      <formula>BP6="No aplica"</formula>
    </cfRule>
  </conditionalFormatting>
  <conditionalFormatting sqref="BU6:BU12">
    <cfRule type="expression" dxfId="2234" priority="176">
      <formula>BT6&lt;(0.1099999)</formula>
    </cfRule>
    <cfRule type="expression" dxfId="2233" priority="177">
      <formula>BT6&gt;(0.1499999)</formula>
    </cfRule>
    <cfRule type="expression" dxfId="2232" priority="178">
      <formula>BT6&lt;(0.15)</formula>
    </cfRule>
  </conditionalFormatting>
  <conditionalFormatting sqref="BU6:BU12">
    <cfRule type="expression" dxfId="2231" priority="175">
      <formula>BT6="No aplica"</formula>
    </cfRule>
  </conditionalFormatting>
  <conditionalFormatting sqref="AG14:AG17">
    <cfRule type="expression" dxfId="2230" priority="172">
      <formula>AF14&lt;(0.1099999)</formula>
    </cfRule>
    <cfRule type="expression" dxfId="2229" priority="173">
      <formula>AF14&gt;(0.1499999)</formula>
    </cfRule>
    <cfRule type="expression" dxfId="2228" priority="174">
      <formula>AF14&lt;(0.15)</formula>
    </cfRule>
  </conditionalFormatting>
  <conditionalFormatting sqref="AG14:AG17">
    <cfRule type="expression" dxfId="2227" priority="171">
      <formula>AF14="No aplica"</formula>
    </cfRule>
  </conditionalFormatting>
  <conditionalFormatting sqref="AK14:AK17">
    <cfRule type="expression" dxfId="2226" priority="168">
      <formula>AJ14&lt;(0.1099999)</formula>
    </cfRule>
    <cfRule type="expression" dxfId="2225" priority="169">
      <formula>AJ14&gt;(0.1499999)</formula>
    </cfRule>
    <cfRule type="expression" dxfId="2224" priority="170">
      <formula>AJ14&lt;(0.15)</formula>
    </cfRule>
  </conditionalFormatting>
  <conditionalFormatting sqref="AK14:AK17">
    <cfRule type="expression" dxfId="2223" priority="167">
      <formula>AJ14="No aplica"</formula>
    </cfRule>
  </conditionalFormatting>
  <conditionalFormatting sqref="AO14:AO17">
    <cfRule type="expression" dxfId="2222" priority="164">
      <formula>AN14&lt;(0.1099999)</formula>
    </cfRule>
    <cfRule type="expression" dxfId="2221" priority="165">
      <formula>AN14&gt;(0.1499999)</formula>
    </cfRule>
    <cfRule type="expression" dxfId="2220" priority="166">
      <formula>AN14&lt;(0.15)</formula>
    </cfRule>
  </conditionalFormatting>
  <conditionalFormatting sqref="AO14:AO17">
    <cfRule type="expression" dxfId="2219" priority="163">
      <formula>AN14="No aplica"</formula>
    </cfRule>
  </conditionalFormatting>
  <conditionalFormatting sqref="AS14:AS17">
    <cfRule type="expression" dxfId="2218" priority="160">
      <formula>AR14&lt;(0.1099999)</formula>
    </cfRule>
    <cfRule type="expression" dxfId="2217" priority="161">
      <formula>AR14&gt;(0.1499999)</formula>
    </cfRule>
    <cfRule type="expression" dxfId="2216" priority="162">
      <formula>AR14&lt;(0.15)</formula>
    </cfRule>
  </conditionalFormatting>
  <conditionalFormatting sqref="AS14:AS17">
    <cfRule type="expression" dxfId="2215" priority="159">
      <formula>AR14="No aplica"</formula>
    </cfRule>
  </conditionalFormatting>
  <conditionalFormatting sqref="AW14:AW17">
    <cfRule type="expression" dxfId="2214" priority="156">
      <formula>AV14&lt;(0.1099999)</formula>
    </cfRule>
    <cfRule type="expression" dxfId="2213" priority="157">
      <formula>AV14&gt;(0.1499999)</formula>
    </cfRule>
    <cfRule type="expression" dxfId="2212" priority="158">
      <formula>AV14&lt;(0.15)</formula>
    </cfRule>
  </conditionalFormatting>
  <conditionalFormatting sqref="AW14:AW17">
    <cfRule type="expression" dxfId="2211" priority="155">
      <formula>AV14="No aplica"</formula>
    </cfRule>
  </conditionalFormatting>
  <conditionalFormatting sqref="BA14:BA17">
    <cfRule type="expression" dxfId="2210" priority="152">
      <formula>AZ14&lt;(0.1099999)</formula>
    </cfRule>
    <cfRule type="expression" dxfId="2209" priority="153">
      <formula>AZ14&gt;(0.1499999)</formula>
    </cfRule>
    <cfRule type="expression" dxfId="2208" priority="154">
      <formula>AZ14&lt;(0.15)</formula>
    </cfRule>
  </conditionalFormatting>
  <conditionalFormatting sqref="BA14:BA17">
    <cfRule type="expression" dxfId="2207" priority="151">
      <formula>AZ14="No aplica"</formula>
    </cfRule>
  </conditionalFormatting>
  <conditionalFormatting sqref="BE14:BE17">
    <cfRule type="expression" dxfId="2206" priority="148">
      <formula>BD14&lt;(0.1099999)</formula>
    </cfRule>
    <cfRule type="expression" dxfId="2205" priority="149">
      <formula>BD14&gt;(0.1499999)</formula>
    </cfRule>
    <cfRule type="expression" dxfId="2204" priority="150">
      <formula>BD14&lt;(0.15)</formula>
    </cfRule>
  </conditionalFormatting>
  <conditionalFormatting sqref="BE14:BE17">
    <cfRule type="expression" dxfId="2203" priority="147">
      <formula>BD14="No aplica"</formula>
    </cfRule>
  </conditionalFormatting>
  <conditionalFormatting sqref="BI14:BI17">
    <cfRule type="expression" dxfId="2202" priority="144">
      <formula>BH14&lt;(0.1099999)</formula>
    </cfRule>
    <cfRule type="expression" dxfId="2201" priority="145">
      <formula>BH14&gt;(0.1499999)</formula>
    </cfRule>
    <cfRule type="expression" dxfId="2200" priority="146">
      <formula>BH14&lt;(0.15)</formula>
    </cfRule>
  </conditionalFormatting>
  <conditionalFormatting sqref="BI14:BI17">
    <cfRule type="expression" dxfId="2199" priority="143">
      <formula>BH14="No aplica"</formula>
    </cfRule>
  </conditionalFormatting>
  <conditionalFormatting sqref="BM14:BM17">
    <cfRule type="expression" dxfId="2198" priority="140">
      <formula>BL14&lt;(0.1099999)</formula>
    </cfRule>
    <cfRule type="expression" dxfId="2197" priority="141">
      <formula>BL14&gt;(0.1499999)</formula>
    </cfRule>
    <cfRule type="expression" dxfId="2196" priority="142">
      <formula>BL14&lt;(0.15)</formula>
    </cfRule>
  </conditionalFormatting>
  <conditionalFormatting sqref="BM14:BM17">
    <cfRule type="expression" dxfId="2195" priority="139">
      <formula>BL14="No aplica"</formula>
    </cfRule>
  </conditionalFormatting>
  <conditionalFormatting sqref="BQ14:BQ17">
    <cfRule type="expression" dxfId="2194" priority="136">
      <formula>BP14&lt;(0.1099999)</formula>
    </cfRule>
    <cfRule type="expression" dxfId="2193" priority="137">
      <formula>BP14&gt;(0.1499999)</formula>
    </cfRule>
    <cfRule type="expression" dxfId="2192" priority="138">
      <formula>BP14&lt;(0.15)</formula>
    </cfRule>
  </conditionalFormatting>
  <conditionalFormatting sqref="BQ14:BQ17">
    <cfRule type="expression" dxfId="2191" priority="135">
      <formula>BP14="No aplica"</formula>
    </cfRule>
  </conditionalFormatting>
  <conditionalFormatting sqref="BU14:BU17">
    <cfRule type="expression" dxfId="2190" priority="132">
      <formula>BT14&lt;(0.1099999)</formula>
    </cfRule>
    <cfRule type="expression" dxfId="2189" priority="133">
      <formula>BT14&gt;(0.1499999)</formula>
    </cfRule>
    <cfRule type="expression" dxfId="2188" priority="134">
      <formula>BT14&lt;(0.15)</formula>
    </cfRule>
  </conditionalFormatting>
  <conditionalFormatting sqref="BU14:BU17">
    <cfRule type="expression" dxfId="2187" priority="131">
      <formula>BT14="No aplica"</formula>
    </cfRule>
  </conditionalFormatting>
  <conditionalFormatting sqref="AO23:AO26">
    <cfRule type="expression" dxfId="2186" priority="120">
      <formula>AN23&lt;(0.1099999)</formula>
    </cfRule>
    <cfRule type="expression" dxfId="2185" priority="121">
      <formula>AN23&gt;(0.1499999)</formula>
    </cfRule>
    <cfRule type="expression" dxfId="2184" priority="122">
      <formula>AN23&lt;(0.15)</formula>
    </cfRule>
  </conditionalFormatting>
  <conditionalFormatting sqref="AO23:AO26">
    <cfRule type="expression" dxfId="2183" priority="119">
      <formula>AN23="No aplica"</formula>
    </cfRule>
  </conditionalFormatting>
  <conditionalFormatting sqref="AS23:AS26">
    <cfRule type="expression" dxfId="2182" priority="116">
      <formula>AR23&lt;(0.1099999)</formula>
    </cfRule>
    <cfRule type="expression" dxfId="2181" priority="117">
      <formula>AR23&gt;(0.1499999)</formula>
    </cfRule>
    <cfRule type="expression" dxfId="2180" priority="118">
      <formula>AR23&lt;(0.15)</formula>
    </cfRule>
  </conditionalFormatting>
  <conditionalFormatting sqref="AS23:AS26">
    <cfRule type="expression" dxfId="2179" priority="115">
      <formula>AR23="No aplica"</formula>
    </cfRule>
  </conditionalFormatting>
  <conditionalFormatting sqref="AW23:AW26">
    <cfRule type="expression" dxfId="2178" priority="112">
      <formula>AV23&lt;(0.1099999)</formula>
    </cfRule>
    <cfRule type="expression" dxfId="2177" priority="113">
      <formula>AV23&gt;(0.1499999)</formula>
    </cfRule>
    <cfRule type="expression" dxfId="2176" priority="114">
      <formula>AV23&lt;(0.15)</formula>
    </cfRule>
  </conditionalFormatting>
  <conditionalFormatting sqref="AW23:AW26">
    <cfRule type="expression" dxfId="2175" priority="111">
      <formula>AV23="No aplica"</formula>
    </cfRule>
  </conditionalFormatting>
  <conditionalFormatting sqref="BA23:BA26">
    <cfRule type="expression" dxfId="2174" priority="108">
      <formula>AZ23&lt;(0.1099999)</formula>
    </cfRule>
    <cfRule type="expression" dxfId="2173" priority="109">
      <formula>AZ23&gt;(0.1499999)</formula>
    </cfRule>
    <cfRule type="expression" dxfId="2172" priority="110">
      <formula>AZ23&lt;(0.15)</formula>
    </cfRule>
  </conditionalFormatting>
  <conditionalFormatting sqref="BA23:BA26">
    <cfRule type="expression" dxfId="2171" priority="107">
      <formula>AZ23="No aplica"</formula>
    </cfRule>
  </conditionalFormatting>
  <conditionalFormatting sqref="BE23:BE26">
    <cfRule type="expression" dxfId="2170" priority="104">
      <formula>BD23&lt;(0.1099999)</formula>
    </cfRule>
    <cfRule type="expression" dxfId="2169" priority="105">
      <formula>BD23&gt;(0.1499999)</formula>
    </cfRule>
    <cfRule type="expression" dxfId="2168" priority="106">
      <formula>BD23&lt;(0.15)</formula>
    </cfRule>
  </conditionalFormatting>
  <conditionalFormatting sqref="BE23:BE26">
    <cfRule type="expression" dxfId="2167" priority="103">
      <formula>BD23="No aplica"</formula>
    </cfRule>
  </conditionalFormatting>
  <conditionalFormatting sqref="BI23:BI26">
    <cfRule type="expression" dxfId="2166" priority="100">
      <formula>BH23&lt;(0.1099999)</formula>
    </cfRule>
    <cfRule type="expression" dxfId="2165" priority="101">
      <formula>BH23&gt;(0.1499999)</formula>
    </cfRule>
    <cfRule type="expression" dxfId="2164" priority="102">
      <formula>BH23&lt;(0.15)</formula>
    </cfRule>
  </conditionalFormatting>
  <conditionalFormatting sqref="BI23:BI26">
    <cfRule type="expression" dxfId="2163" priority="99">
      <formula>BH23="No aplica"</formula>
    </cfRule>
  </conditionalFormatting>
  <conditionalFormatting sqref="BM23:BM26">
    <cfRule type="expression" dxfId="2162" priority="96">
      <formula>BL23&lt;(0.1099999)</formula>
    </cfRule>
    <cfRule type="expression" dxfId="2161" priority="97">
      <formula>BL23&gt;(0.1499999)</formula>
    </cfRule>
    <cfRule type="expression" dxfId="2160" priority="98">
      <formula>BL23&lt;(0.15)</formula>
    </cfRule>
  </conditionalFormatting>
  <conditionalFormatting sqref="BM23:BM26">
    <cfRule type="expression" dxfId="2159" priority="95">
      <formula>BL23="No aplica"</formula>
    </cfRule>
  </conditionalFormatting>
  <conditionalFormatting sqref="BQ23:BQ26">
    <cfRule type="expression" dxfId="2158" priority="92">
      <formula>BP23&lt;(0.1099999)</formula>
    </cfRule>
    <cfRule type="expression" dxfId="2157" priority="93">
      <formula>BP23&gt;(0.1499999)</formula>
    </cfRule>
    <cfRule type="expression" dxfId="2156" priority="94">
      <formula>BP23&lt;(0.15)</formula>
    </cfRule>
  </conditionalFormatting>
  <conditionalFormatting sqref="BQ23:BQ26">
    <cfRule type="expression" dxfId="2155" priority="91">
      <formula>BP23="No aplica"</formula>
    </cfRule>
  </conditionalFormatting>
  <conditionalFormatting sqref="BU23:BU26">
    <cfRule type="expression" dxfId="2154" priority="88">
      <formula>BT23&lt;(0.1099999)</formula>
    </cfRule>
    <cfRule type="expression" dxfId="2153" priority="89">
      <formula>BT23&gt;(0.1499999)</formula>
    </cfRule>
    <cfRule type="expression" dxfId="2152" priority="90">
      <formula>BT23&lt;(0.15)</formula>
    </cfRule>
  </conditionalFormatting>
  <conditionalFormatting sqref="BU23:BU26">
    <cfRule type="expression" dxfId="2151" priority="87">
      <formula>BT23="No aplica"</formula>
    </cfRule>
  </conditionalFormatting>
  <conditionalFormatting sqref="AG28">
    <cfRule type="expression" dxfId="2150" priority="84">
      <formula>AF28&lt;(0.1099999)</formula>
    </cfRule>
    <cfRule type="expression" dxfId="2149" priority="85">
      <formula>AF28&gt;(0.1499999)</formula>
    </cfRule>
    <cfRule type="expression" dxfId="2148" priority="86">
      <formula>AF28&lt;(0.15)</formula>
    </cfRule>
  </conditionalFormatting>
  <conditionalFormatting sqref="AG28">
    <cfRule type="expression" dxfId="2147" priority="83">
      <formula>AF28="No aplica"</formula>
    </cfRule>
  </conditionalFormatting>
  <conditionalFormatting sqref="BU28">
    <cfRule type="expression" dxfId="2146" priority="44">
      <formula>BT28&lt;(0.1099999)</formula>
    </cfRule>
    <cfRule type="expression" dxfId="2145" priority="45">
      <formula>BT28&gt;(0.1499999)</formula>
    </cfRule>
    <cfRule type="expression" dxfId="2144" priority="46">
      <formula>BT28&lt;(0.15)</formula>
    </cfRule>
  </conditionalFormatting>
  <conditionalFormatting sqref="AO28 AK28">
    <cfRule type="expression" dxfId="2143" priority="76">
      <formula>AJ28&lt;(0.1099999)</formula>
    </cfRule>
    <cfRule type="expression" dxfId="2142" priority="77">
      <formula>AJ28&gt;(0.1499999)</formula>
    </cfRule>
    <cfRule type="expression" dxfId="2141" priority="78">
      <formula>AJ28&lt;(0.15)</formula>
    </cfRule>
  </conditionalFormatting>
  <conditionalFormatting sqref="AO28 AK28">
    <cfRule type="expression" dxfId="2140" priority="75">
      <formula>AJ28="No aplica"</formula>
    </cfRule>
  </conditionalFormatting>
  <conditionalFormatting sqref="AS28">
    <cfRule type="expression" dxfId="2139" priority="72">
      <formula>AR28&lt;(0.1099999)</formula>
    </cfRule>
    <cfRule type="expression" dxfId="2138" priority="73">
      <formula>AR28&gt;(0.1499999)</formula>
    </cfRule>
    <cfRule type="expression" dxfId="2137" priority="74">
      <formula>AR28&lt;(0.15)</formula>
    </cfRule>
  </conditionalFormatting>
  <conditionalFormatting sqref="AS28">
    <cfRule type="expression" dxfId="2136" priority="71">
      <formula>AR28="No aplica"</formula>
    </cfRule>
  </conditionalFormatting>
  <conditionalFormatting sqref="AW28">
    <cfRule type="expression" dxfId="2135" priority="64">
      <formula>AV28&lt;(0.1099999)</formula>
    </cfRule>
    <cfRule type="expression" dxfId="2134" priority="65">
      <formula>AV28&gt;(0.1499999)</formula>
    </cfRule>
    <cfRule type="expression" dxfId="2133" priority="66">
      <formula>AV28&lt;(0.15)</formula>
    </cfRule>
  </conditionalFormatting>
  <conditionalFormatting sqref="AW28">
    <cfRule type="expression" dxfId="2132" priority="63">
      <formula>AV28="No aplica"</formula>
    </cfRule>
  </conditionalFormatting>
  <conditionalFormatting sqref="BA28">
    <cfRule type="expression" dxfId="2131" priority="60">
      <formula>AZ28&lt;(0.1099999)</formula>
    </cfRule>
    <cfRule type="expression" dxfId="2130" priority="61">
      <formula>AZ28&gt;(0.1499999)</formula>
    </cfRule>
    <cfRule type="expression" dxfId="2129" priority="62">
      <formula>AZ28&lt;(0.15)</formula>
    </cfRule>
  </conditionalFormatting>
  <conditionalFormatting sqref="BA28">
    <cfRule type="expression" dxfId="2128" priority="59">
      <formula>AZ28="No aplica"</formula>
    </cfRule>
  </conditionalFormatting>
  <conditionalFormatting sqref="BE28">
    <cfRule type="expression" dxfId="2127" priority="55">
      <formula>BD28="No aplica"</formula>
    </cfRule>
  </conditionalFormatting>
  <conditionalFormatting sqref="BI28">
    <cfRule type="expression" dxfId="2126" priority="52">
      <formula>BH28&lt;(0.1099999)</formula>
    </cfRule>
    <cfRule type="expression" dxfId="2125" priority="53">
      <formula>BH28&gt;(0.1499999)</formula>
    </cfRule>
    <cfRule type="expression" dxfId="2124" priority="54">
      <formula>BH28&lt;(0.15)</formula>
    </cfRule>
  </conditionalFormatting>
  <conditionalFormatting sqref="BI28">
    <cfRule type="expression" dxfId="2123" priority="51">
      <formula>BH28="No aplica"</formula>
    </cfRule>
  </conditionalFormatting>
  <conditionalFormatting sqref="BM28">
    <cfRule type="expression" dxfId="2122" priority="48">
      <formula>BL28&lt;(0.1099999)</formula>
    </cfRule>
    <cfRule type="expression" dxfId="2121" priority="49">
      <formula>BL28&gt;(0.1499999)</formula>
    </cfRule>
    <cfRule type="expression" dxfId="2120" priority="50">
      <formula>BL28&lt;(0.15)</formula>
    </cfRule>
  </conditionalFormatting>
  <conditionalFormatting sqref="BM28">
    <cfRule type="expression" dxfId="2119" priority="47">
      <formula>BL28="No aplica"</formula>
    </cfRule>
  </conditionalFormatting>
  <conditionalFormatting sqref="AC28">
    <cfRule type="expression" dxfId="2118" priority="10">
      <formula>AA28&gt;((0.999*Z28)/1)</formula>
    </cfRule>
    <cfRule type="expression" dxfId="2117" priority="11">
      <formula>AA28&lt;((0.849999*Z28)/1)</formula>
    </cfRule>
    <cfRule type="expression" dxfId="2116" priority="12">
      <formula>AA28&gt;((0.849999*Z28)/1)</formula>
    </cfRule>
  </conditionalFormatting>
  <conditionalFormatting sqref="AC6:AC12">
    <cfRule type="expression" dxfId="2115" priority="40">
      <formula>AA6&gt;((0.999*Z6)/1)</formula>
    </cfRule>
    <cfRule type="expression" dxfId="2114" priority="41">
      <formula>AA6&lt;((0.849999*Z6)/1)</formula>
    </cfRule>
    <cfRule type="expression" dxfId="2113" priority="42">
      <formula>AA6&gt;((0.849999*Z6)/1)</formula>
    </cfRule>
  </conditionalFormatting>
  <conditionalFormatting sqref="AC15">
    <cfRule type="expression" dxfId="2112" priority="37">
      <formula>AA15&gt;((0.999*Z15)/1)</formula>
    </cfRule>
    <cfRule type="expression" dxfId="2111" priority="38">
      <formula>AA15&lt;((0.849999*Z15)/1)</formula>
    </cfRule>
    <cfRule type="expression" dxfId="2110" priority="39">
      <formula>AA15&gt;((0.849999*Z15)/1)</formula>
    </cfRule>
  </conditionalFormatting>
  <conditionalFormatting sqref="AC17">
    <cfRule type="expression" dxfId="2109" priority="34">
      <formula>AA17&gt;((0.999*Z17)/1)</formula>
    </cfRule>
    <cfRule type="expression" dxfId="2108" priority="35">
      <formula>AA17&lt;((0.849999*Z17)/1)</formula>
    </cfRule>
    <cfRule type="expression" dxfId="2107" priority="36">
      <formula>AA17&gt;((0.849999*Z17)/1)</formula>
    </cfRule>
  </conditionalFormatting>
  <conditionalFormatting sqref="AC16">
    <cfRule type="expression" dxfId="2106" priority="31">
      <formula>AA16&gt;((0.999*Z16)/1)</formula>
    </cfRule>
    <cfRule type="expression" dxfId="2105" priority="32">
      <formula>AA16&lt;((0.849999*Z16)/1)</formula>
    </cfRule>
    <cfRule type="expression" dxfId="2104" priority="33">
      <formula>AA16&gt;((0.849999*Z16)/1)</formula>
    </cfRule>
  </conditionalFormatting>
  <conditionalFormatting sqref="AC14">
    <cfRule type="expression" dxfId="2103" priority="28">
      <formula>AA14&gt;((0.999*Z14)/1)</formula>
    </cfRule>
    <cfRule type="expression" dxfId="2102" priority="29">
      <formula>AA14&lt;((0.849999*Z14)/1)</formula>
    </cfRule>
    <cfRule type="expression" dxfId="2101" priority="30">
      <formula>AA14&gt;((0.849999*Z14)/1)</formula>
    </cfRule>
  </conditionalFormatting>
  <conditionalFormatting sqref="AG23:AG26">
    <cfRule type="expression" dxfId="2100" priority="4">
      <formula>AE23&gt;((0.999*AD23)/1)</formula>
    </cfRule>
    <cfRule type="expression" dxfId="2099" priority="5">
      <formula>AE23&lt;((0.849999*AD23)/1)</formula>
    </cfRule>
    <cfRule type="expression" dxfId="2098" priority="6">
      <formula>AE23&gt;((0.849999*AD23)/1)</formula>
    </cfRule>
  </conditionalFormatting>
  <conditionalFormatting sqref="AC23:AC26">
    <cfRule type="expression" dxfId="2097" priority="7">
      <formula>AA23&gt;((0.999*Z23)/1)</formula>
    </cfRule>
    <cfRule type="expression" dxfId="2096" priority="8">
      <formula>AA23&lt;((0.849999*Z23)/1)</formula>
    </cfRule>
    <cfRule type="expression" dxfId="2095" priority="9">
      <formula>AA23&gt;((0.849999*Z23)/1)</formula>
    </cfRule>
  </conditionalFormatting>
  <conditionalFormatting sqref="AK23:AK26">
    <cfRule type="expression" dxfId="2094" priority="1">
      <formula>AI23&gt;((0.999*AH23)/1)</formula>
    </cfRule>
    <cfRule type="expression" dxfId="2093" priority="2">
      <formula>AI23&lt;((0.849999*AH23)/1)</formula>
    </cfRule>
    <cfRule type="expression" dxfId="2092" priority="3">
      <formula>AI23&gt;((0.849999*AH23)/1)</formula>
    </cfRule>
  </conditionalFormatting>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BU39"/>
  <sheetViews>
    <sheetView topLeftCell="A31" zoomScale="60" zoomScaleNormal="60" workbookViewId="0">
      <selection activeCell="E15" sqref="E15:E24"/>
    </sheetView>
  </sheetViews>
  <sheetFormatPr baseColWidth="10" defaultRowHeight="16.5" x14ac:dyDescent="0.3"/>
  <cols>
    <col min="1" max="1" width="22.5703125" style="168" customWidth="1"/>
    <col min="2" max="2" width="18.28515625" style="168" customWidth="1"/>
    <col min="3" max="3" width="20.42578125" style="168" customWidth="1"/>
    <col min="4" max="4" width="34" style="168" bestFit="1" customWidth="1"/>
    <col min="5" max="5" width="34.5703125" style="168" bestFit="1" customWidth="1"/>
    <col min="6" max="6" width="42.140625" style="168" customWidth="1"/>
    <col min="7" max="7" width="14.28515625" style="168" customWidth="1"/>
    <col min="8" max="8" width="47.7109375" style="168" customWidth="1"/>
    <col min="9" max="12" width="43" style="168" customWidth="1"/>
    <col min="13" max="13" width="20.5703125" style="168" customWidth="1"/>
    <col min="14" max="14" width="45.140625" style="169" customWidth="1"/>
    <col min="15" max="15" width="20.85546875" style="169" customWidth="1"/>
    <col min="16" max="16" width="42.85546875" style="169" customWidth="1"/>
    <col min="17" max="17" width="32.42578125" style="169" customWidth="1"/>
    <col min="18" max="18" width="40" style="169" customWidth="1"/>
    <col min="19" max="19" width="17.140625" style="168" customWidth="1"/>
    <col min="20" max="20" width="40" style="169" customWidth="1"/>
    <col min="21" max="21" width="43.5703125" style="168" customWidth="1"/>
    <col min="22" max="23" width="74.85546875" style="168" customWidth="1"/>
    <col min="24" max="25" width="23.28515625" style="168" customWidth="1"/>
    <col min="26" max="73" width="22.7109375" style="168" customWidth="1"/>
    <col min="74" max="16384" width="11.42578125" style="168"/>
  </cols>
  <sheetData>
    <row r="1" spans="1:73" ht="15" customHeight="1" x14ac:dyDescent="0.3">
      <c r="T1" s="168"/>
    </row>
    <row r="2" spans="1:73" ht="132" customHeight="1" x14ac:dyDescent="0.3">
      <c r="G2" s="526" t="s">
        <v>500</v>
      </c>
      <c r="H2" s="526"/>
      <c r="I2" s="526"/>
      <c r="J2" s="526"/>
      <c r="K2" s="526"/>
      <c r="L2" s="526"/>
      <c r="M2" s="526"/>
      <c r="N2" s="526"/>
      <c r="O2" s="526"/>
      <c r="P2" s="526"/>
      <c r="Q2" s="526"/>
      <c r="R2" s="526"/>
      <c r="S2" s="526"/>
      <c r="T2" s="526"/>
      <c r="U2" s="526"/>
      <c r="AC2" s="170"/>
      <c r="AE2" s="171" t="str">
        <f>IF(AC2="","Llenar datos en Metas y Resultados",IF(AC2&lt;=((1*AB2)/1),"Cumple la meta establecida",IF(AC2&gt;=((1.15*AB2)/1),"No cumple la meta establecida",IF(AC2&gt;((1*AB2)/1),"Cumple parcialmente la meta establecida"))))</f>
        <v>Llenar datos en Metas y Resultados</v>
      </c>
      <c r="AG2" s="172"/>
      <c r="AJ2" s="171" t="str">
        <f>IF(AH2="","Llenar datos en Metas y Resultados",IF(AH2&lt;=((0.1*AG2)/1),"Cumple la meta establecida",IF(AH2&lt;((0.15*AG2)/1),"Cumple parcialmente la meta establecida",IF(AH2&gt;=((0.15*AG2)/1),"No cumple la meta establecida"))))</f>
        <v>Llenar datos en Metas y Resultados</v>
      </c>
    </row>
    <row r="3" spans="1:73" ht="24.75" customHeight="1" x14ac:dyDescent="0.3">
      <c r="G3" s="173"/>
      <c r="H3" s="173"/>
      <c r="I3" s="173"/>
      <c r="J3" s="173"/>
      <c r="K3" s="173"/>
      <c r="L3" s="173"/>
      <c r="M3" s="173"/>
      <c r="N3" s="173"/>
      <c r="O3" s="173"/>
      <c r="P3" s="173"/>
      <c r="Q3" s="173"/>
      <c r="R3" s="173"/>
      <c r="S3" s="173"/>
      <c r="T3" s="173"/>
      <c r="U3" s="173"/>
      <c r="AC3" s="170"/>
      <c r="AE3" s="171"/>
      <c r="AG3" s="172"/>
      <c r="AJ3" s="171"/>
    </row>
    <row r="4" spans="1:73" ht="32.25" customHeight="1" thickBot="1" x14ac:dyDescent="0.35">
      <c r="Z4" s="174"/>
      <c r="AA4" s="174"/>
      <c r="AB4" s="174"/>
      <c r="AC4" s="174"/>
      <c r="AD4" s="174"/>
      <c r="AE4" s="174"/>
      <c r="AF4" s="174"/>
      <c r="AG4" s="174"/>
      <c r="AH4" s="174"/>
      <c r="AI4" s="174"/>
      <c r="AJ4" s="174"/>
      <c r="AK4" s="174"/>
      <c r="AL4" s="174"/>
      <c r="AM4" s="174"/>
      <c r="AN4" s="174"/>
      <c r="AO4" s="174"/>
      <c r="AP4" s="174"/>
      <c r="AQ4" s="174"/>
      <c r="AR4" s="174"/>
      <c r="AS4" s="174"/>
      <c r="AT4" s="174"/>
      <c r="AU4" s="174"/>
      <c r="AV4" s="174"/>
      <c r="AW4" s="174"/>
      <c r="AX4" s="174"/>
      <c r="AY4" s="174"/>
      <c r="AZ4" s="174"/>
      <c r="BA4" s="174"/>
      <c r="BB4" s="174"/>
      <c r="BC4" s="174"/>
      <c r="BD4" s="174"/>
      <c r="BE4" s="174"/>
      <c r="BF4" s="174"/>
      <c r="BG4" s="174"/>
      <c r="BH4" s="174"/>
      <c r="BI4" s="174"/>
      <c r="BJ4" s="174"/>
      <c r="BK4" s="174"/>
      <c r="BL4" s="174"/>
      <c r="BM4" s="174"/>
      <c r="BN4" s="174"/>
      <c r="BO4" s="174"/>
      <c r="BP4" s="174"/>
      <c r="BQ4" s="174"/>
      <c r="BR4" s="174"/>
      <c r="BS4" s="174"/>
      <c r="BT4" s="174"/>
      <c r="BU4" s="174"/>
    </row>
    <row r="5" spans="1:73" ht="55.5" customHeight="1" thickBot="1" x14ac:dyDescent="0.35">
      <c r="D5" s="207" t="s">
        <v>489</v>
      </c>
      <c r="E5" s="207"/>
      <c r="F5" s="207"/>
      <c r="G5" s="207"/>
      <c r="H5" s="207"/>
      <c r="I5" s="562" t="s">
        <v>490</v>
      </c>
      <c r="J5" s="555"/>
      <c r="K5" s="555"/>
      <c r="L5" s="555"/>
      <c r="M5" s="555"/>
      <c r="N5" s="555"/>
      <c r="O5" s="555"/>
      <c r="P5" s="555"/>
      <c r="Q5" s="555"/>
      <c r="R5" s="555"/>
      <c r="S5" s="555"/>
      <c r="T5" s="555"/>
      <c r="U5" s="555"/>
      <c r="V5" s="556"/>
      <c r="W5" s="208"/>
      <c r="X5" s="594" t="s">
        <v>746</v>
      </c>
      <c r="Y5" s="595"/>
      <c r="Z5" s="580" t="s">
        <v>466</v>
      </c>
      <c r="AA5" s="581"/>
      <c r="AB5" s="581"/>
      <c r="AC5" s="582"/>
      <c r="AD5" s="583" t="s">
        <v>467</v>
      </c>
      <c r="AE5" s="584"/>
      <c r="AF5" s="584"/>
      <c r="AG5" s="585"/>
      <c r="AH5" s="580" t="s">
        <v>468</v>
      </c>
      <c r="AI5" s="581"/>
      <c r="AJ5" s="581"/>
      <c r="AK5" s="582"/>
      <c r="AL5" s="583" t="s">
        <v>469</v>
      </c>
      <c r="AM5" s="584"/>
      <c r="AN5" s="584"/>
      <c r="AO5" s="585"/>
      <c r="AP5" s="580" t="s">
        <v>470</v>
      </c>
      <c r="AQ5" s="581"/>
      <c r="AR5" s="581"/>
      <c r="AS5" s="582"/>
      <c r="AT5" s="583" t="s">
        <v>471</v>
      </c>
      <c r="AU5" s="584"/>
      <c r="AV5" s="584"/>
      <c r="AW5" s="585"/>
      <c r="AX5" s="580" t="s">
        <v>472</v>
      </c>
      <c r="AY5" s="581"/>
      <c r="AZ5" s="581"/>
      <c r="BA5" s="582"/>
      <c r="BB5" s="583" t="s">
        <v>473</v>
      </c>
      <c r="BC5" s="584"/>
      <c r="BD5" s="584"/>
      <c r="BE5" s="585"/>
      <c r="BF5" s="580" t="s">
        <v>474</v>
      </c>
      <c r="BG5" s="581"/>
      <c r="BH5" s="581"/>
      <c r="BI5" s="582"/>
      <c r="BJ5" s="583" t="s">
        <v>475</v>
      </c>
      <c r="BK5" s="584"/>
      <c r="BL5" s="584"/>
      <c r="BM5" s="585"/>
      <c r="BN5" s="580" t="s">
        <v>476</v>
      </c>
      <c r="BO5" s="581"/>
      <c r="BP5" s="581"/>
      <c r="BQ5" s="582"/>
      <c r="BR5" s="583" t="s">
        <v>477</v>
      </c>
      <c r="BS5" s="584"/>
      <c r="BT5" s="584"/>
      <c r="BU5" s="585"/>
    </row>
    <row r="6" spans="1:73" ht="60" customHeight="1" x14ac:dyDescent="0.3">
      <c r="A6" s="153" t="s">
        <v>858</v>
      </c>
      <c r="B6" s="153" t="s">
        <v>859</v>
      </c>
      <c r="C6" s="153" t="s">
        <v>860</v>
      </c>
      <c r="D6" s="153" t="s">
        <v>491</v>
      </c>
      <c r="E6" s="150" t="s">
        <v>0</v>
      </c>
      <c r="F6" s="150" t="s">
        <v>492</v>
      </c>
      <c r="G6" s="150" t="s">
        <v>493</v>
      </c>
      <c r="H6" s="150" t="s">
        <v>2</v>
      </c>
      <c r="I6" s="150" t="s">
        <v>596</v>
      </c>
      <c r="J6" s="150" t="s">
        <v>878</v>
      </c>
      <c r="K6" s="150" t="s">
        <v>906</v>
      </c>
      <c r="L6" s="150" t="s">
        <v>904</v>
      </c>
      <c r="M6" s="421" t="s">
        <v>1646</v>
      </c>
      <c r="N6" s="150" t="s">
        <v>12</v>
      </c>
      <c r="O6" s="150" t="s">
        <v>597</v>
      </c>
      <c r="P6" s="150" t="s">
        <v>13</v>
      </c>
      <c r="Q6" s="150" t="s">
        <v>14</v>
      </c>
      <c r="R6" s="150" t="s">
        <v>15</v>
      </c>
      <c r="S6" s="150" t="s">
        <v>628</v>
      </c>
      <c r="T6" s="150" t="s">
        <v>499</v>
      </c>
      <c r="U6" s="150" t="s">
        <v>598</v>
      </c>
      <c r="V6" s="150" t="s">
        <v>747</v>
      </c>
      <c r="W6" s="150" t="s">
        <v>878</v>
      </c>
      <c r="X6" s="150" t="s">
        <v>743</v>
      </c>
      <c r="Y6" s="150" t="s">
        <v>744</v>
      </c>
      <c r="Z6" s="150" t="s">
        <v>599</v>
      </c>
      <c r="AA6" s="150" t="s">
        <v>600</v>
      </c>
      <c r="AB6" s="150" t="s">
        <v>478</v>
      </c>
      <c r="AC6" s="150" t="s">
        <v>507</v>
      </c>
      <c r="AD6" s="150" t="s">
        <v>599</v>
      </c>
      <c r="AE6" s="150" t="s">
        <v>600</v>
      </c>
      <c r="AF6" s="150" t="s">
        <v>478</v>
      </c>
      <c r="AG6" s="150" t="s">
        <v>507</v>
      </c>
      <c r="AH6" s="150" t="s">
        <v>599</v>
      </c>
      <c r="AI6" s="150" t="s">
        <v>600</v>
      </c>
      <c r="AJ6" s="150" t="s">
        <v>478</v>
      </c>
      <c r="AK6" s="150" t="s">
        <v>507</v>
      </c>
      <c r="AL6" s="150" t="s">
        <v>599</v>
      </c>
      <c r="AM6" s="150" t="s">
        <v>600</v>
      </c>
      <c r="AN6" s="150" t="s">
        <v>478</v>
      </c>
      <c r="AO6" s="150" t="s">
        <v>507</v>
      </c>
      <c r="AP6" s="150" t="s">
        <v>599</v>
      </c>
      <c r="AQ6" s="150" t="s">
        <v>600</v>
      </c>
      <c r="AR6" s="150" t="s">
        <v>478</v>
      </c>
      <c r="AS6" s="150" t="s">
        <v>507</v>
      </c>
      <c r="AT6" s="150" t="s">
        <v>599</v>
      </c>
      <c r="AU6" s="150" t="s">
        <v>600</v>
      </c>
      <c r="AV6" s="150" t="s">
        <v>478</v>
      </c>
      <c r="AW6" s="150" t="s">
        <v>507</v>
      </c>
      <c r="AX6" s="150" t="s">
        <v>599</v>
      </c>
      <c r="AY6" s="150" t="s">
        <v>600</v>
      </c>
      <c r="AZ6" s="150" t="s">
        <v>478</v>
      </c>
      <c r="BA6" s="150" t="s">
        <v>507</v>
      </c>
      <c r="BB6" s="150" t="s">
        <v>599</v>
      </c>
      <c r="BC6" s="150" t="s">
        <v>600</v>
      </c>
      <c r="BD6" s="150" t="s">
        <v>478</v>
      </c>
      <c r="BE6" s="150" t="s">
        <v>507</v>
      </c>
      <c r="BF6" s="150" t="s">
        <v>599</v>
      </c>
      <c r="BG6" s="150" t="s">
        <v>600</v>
      </c>
      <c r="BH6" s="150" t="s">
        <v>478</v>
      </c>
      <c r="BI6" s="150" t="s">
        <v>507</v>
      </c>
      <c r="BJ6" s="150" t="s">
        <v>599</v>
      </c>
      <c r="BK6" s="150" t="s">
        <v>600</v>
      </c>
      <c r="BL6" s="150" t="s">
        <v>478</v>
      </c>
      <c r="BM6" s="150" t="s">
        <v>507</v>
      </c>
      <c r="BN6" s="150" t="s">
        <v>599</v>
      </c>
      <c r="BO6" s="150" t="s">
        <v>600</v>
      </c>
      <c r="BP6" s="150" t="s">
        <v>478</v>
      </c>
      <c r="BQ6" s="150" t="s">
        <v>507</v>
      </c>
      <c r="BR6" s="150" t="s">
        <v>599</v>
      </c>
      <c r="BS6" s="150" t="s">
        <v>600</v>
      </c>
      <c r="BT6" s="150" t="s">
        <v>478</v>
      </c>
      <c r="BU6" s="154" t="s">
        <v>507</v>
      </c>
    </row>
    <row r="7" spans="1:73" s="172" customFormat="1" ht="87" customHeight="1" x14ac:dyDescent="0.3">
      <c r="D7" s="590" t="s">
        <v>135</v>
      </c>
      <c r="E7" s="547" t="s">
        <v>582</v>
      </c>
      <c r="F7" s="110" t="s">
        <v>133</v>
      </c>
      <c r="G7" s="175">
        <v>1</v>
      </c>
      <c r="H7" s="110" t="s">
        <v>642</v>
      </c>
      <c r="I7" s="110" t="s">
        <v>524</v>
      </c>
      <c r="J7" s="123" t="s">
        <v>859</v>
      </c>
      <c r="K7" s="124" t="s">
        <v>915</v>
      </c>
      <c r="L7" s="125" t="s">
        <v>926</v>
      </c>
      <c r="M7" s="125" t="s">
        <v>916</v>
      </c>
      <c r="N7" s="110" t="s">
        <v>386</v>
      </c>
      <c r="O7" s="110" t="s">
        <v>525</v>
      </c>
      <c r="P7" s="110" t="s">
        <v>526</v>
      </c>
      <c r="Q7" s="176" t="s">
        <v>527</v>
      </c>
      <c r="R7" s="110" t="s">
        <v>37</v>
      </c>
      <c r="S7" s="113">
        <v>1</v>
      </c>
      <c r="T7" s="113">
        <v>1</v>
      </c>
      <c r="U7" s="113" t="s">
        <v>528</v>
      </c>
      <c r="V7" s="113" t="s">
        <v>529</v>
      </c>
      <c r="W7" s="113"/>
      <c r="X7" s="113"/>
      <c r="Y7" s="113"/>
      <c r="Z7" s="106" t="s">
        <v>530</v>
      </c>
      <c r="AA7" s="106" t="s">
        <v>530</v>
      </c>
      <c r="AB7" s="107" t="str">
        <f t="shared" ref="AB7:AB12" si="0">IF(Z7="N/A","No aplica",IF(AA7&gt;=(0),AA7/Z7))</f>
        <v>No aplica</v>
      </c>
      <c r="AC7" s="107" t="str">
        <f t="shared" ref="AC7:AC12" si="1">IF(Z7="N/A","No aplica",IF(AA7&gt;=((0.9999*Z7)/1),"Cumple la meta establecida",IF(AA7&gt;=((0.84999*Z7)/1),"Cumple parcialmente la meta establecida",IF(AA7&lt;((0.84999*Z7)/1),"No cumple la meta establecida"))))</f>
        <v>No aplica</v>
      </c>
      <c r="AD7" s="106" t="s">
        <v>530</v>
      </c>
      <c r="AE7" s="106" t="s">
        <v>530</v>
      </c>
      <c r="AF7" s="107" t="str">
        <f t="shared" ref="AF7:AF12" si="2">IF(AD7="N/A","No aplica",IF(AE7&gt;=(0),AE7/AD7))</f>
        <v>No aplica</v>
      </c>
      <c r="AG7" s="107" t="str">
        <f t="shared" ref="AG7:AG12" si="3">IF(AD7="N/A","No aplica",IF(AE7&gt;=((0.9999*AD7)/1),"Cumple la meta establecida",IF(AE7&gt;=((0.84999*AD7)/1),"Cumple parcialmente la meta establecida",IF(AE7&lt;((0.84999*AD7)/1),"No cumple la meta establecida"))))</f>
        <v>No aplica</v>
      </c>
      <c r="AH7" s="106">
        <v>1</v>
      </c>
      <c r="AI7" s="106">
        <v>1</v>
      </c>
      <c r="AJ7" s="107">
        <f t="shared" ref="AJ7:AJ12" si="4">IF(AH7="N/A","No aplica",IF(AI7&gt;=(0),AI7/AH7))</f>
        <v>1</v>
      </c>
      <c r="AK7" s="107" t="str">
        <f t="shared" ref="AK7:AK12" si="5">IF(AH7="N/A","No aplica",IF(AI7&gt;=((0.9999*AH7)/1),"Cumple la meta establecida",IF(AI7&gt;=((0.84999*AH7)/1),"Cumple parcialmente la meta establecida",IF(AI7&lt;((0.84999*AH7)/1),"No cumple la meta establecida"))))</f>
        <v>Cumple la meta establecida</v>
      </c>
      <c r="AL7" s="106">
        <v>1</v>
      </c>
      <c r="AM7" s="106">
        <v>1</v>
      </c>
      <c r="AN7" s="107">
        <f t="shared" ref="AN7:AN12" si="6">IF(AL7="N/A","No aplica",IF(AM7&gt;=(0),AM7/AL7))</f>
        <v>1</v>
      </c>
      <c r="AO7" s="107" t="str">
        <f t="shared" ref="AO7:AO12" si="7">IF(AL7="N/A","No aplica",IF(AM7&gt;=((0.9999*AL7)/1),"Cumple la meta establecida",IF(AM7&gt;=((0.84999*AL7)/1),"Cumple parcialmente la meta establecida",IF(AM7&lt;((0.84999*AL7)/1),"No cumple la meta establecida"))))</f>
        <v>Cumple la meta establecida</v>
      </c>
      <c r="AP7" s="106">
        <v>1</v>
      </c>
      <c r="AQ7" s="106">
        <v>1</v>
      </c>
      <c r="AR7" s="107">
        <f t="shared" ref="AR7:AR12" si="8">IF(AP7="N/A","No aplica",IF(AQ7&gt;=(0),AQ7/AP7))</f>
        <v>1</v>
      </c>
      <c r="AS7" s="107" t="str">
        <f t="shared" ref="AS7:AS12" si="9">IF(AP7="N/A","No aplica",IF(AQ7&gt;=((0.9999*AP7)/1),"Cumple la meta establecida",IF(AQ7&gt;=((0.84999*AP7)/1),"Cumple parcialmente la meta establecida",IF(AQ7&lt;((0.84999*AP7)/1),"No cumple la meta establecida"))))</f>
        <v>Cumple la meta establecida</v>
      </c>
      <c r="AT7" s="106">
        <v>1</v>
      </c>
      <c r="AU7" s="106">
        <v>1</v>
      </c>
      <c r="AV7" s="107">
        <f t="shared" ref="AV7:AV12" si="10">IF(AT7="N/A","No aplica",IF(AU7&gt;=(0),AU7/AT7))</f>
        <v>1</v>
      </c>
      <c r="AW7" s="107" t="str">
        <f t="shared" ref="AW7:AW12" si="11">IF(AT7="N/A","No aplica",IF(AU7&gt;=((0.9999*AT7)/1),"Cumple la meta establecida",IF(AU7&gt;=((0.84999*AT7)/1),"Cumple parcialmente la meta establecida",IF(AU7&lt;((0.84999*AT7)/1),"No cumple la meta establecida"))))</f>
        <v>Cumple la meta establecida</v>
      </c>
      <c r="AX7" s="106">
        <v>1</v>
      </c>
      <c r="AY7" s="106">
        <v>1</v>
      </c>
      <c r="AZ7" s="107">
        <f t="shared" ref="AZ7:AZ12" si="12">IF(AX7="N/A","No aplica",IF(AY7&gt;=(0),AY7/AX7))</f>
        <v>1</v>
      </c>
      <c r="BA7" s="107" t="str">
        <f t="shared" ref="BA7:BA12" si="13">IF(AX7="N/A","No aplica",IF(AY7&gt;=((0.9999*AX7)/1),"Cumple la meta establecida",IF(AY7&gt;=((0.84999*AX7)/1),"Cumple parcialmente la meta establecida",IF(AY7&lt;((0.84999*AX7)/1),"No cumple la meta establecida"))))</f>
        <v>Cumple la meta establecida</v>
      </c>
      <c r="BB7" s="106">
        <v>1</v>
      </c>
      <c r="BC7" s="106">
        <v>1</v>
      </c>
      <c r="BD7" s="107">
        <f t="shared" ref="BD7:BD12" si="14">IF(BB7="N/A","No aplica",IF(BC7&gt;=(0),BC7/BB7))</f>
        <v>1</v>
      </c>
      <c r="BE7" s="107" t="str">
        <f t="shared" ref="BE7:BE12" si="15">IF(BB7="N/A","No aplica",IF(BC7&gt;=((0.9999*BB7)/1),"Cumple la meta establecida",IF(BC7&gt;=((0.84999*BB7)/1),"Cumple parcialmente la meta establecida",IF(BC7&lt;((0.84999*BB7)/1),"No cumple la meta establecida"))))</f>
        <v>Cumple la meta establecida</v>
      </c>
      <c r="BF7" s="106">
        <v>1</v>
      </c>
      <c r="BG7" s="106">
        <v>1</v>
      </c>
      <c r="BH7" s="107">
        <f t="shared" ref="BH7:BH12" si="16">IF(BF7="N/A","No aplica",IF(BG7&gt;=(0),BG7/BF7))</f>
        <v>1</v>
      </c>
      <c r="BI7" s="107" t="str">
        <f t="shared" ref="BI7:BI12" si="17">IF(BF7="N/A","No aplica",IF(BG7&gt;=((0.9999*BF7)/1),"Cumple la meta establecida",IF(BG7&gt;=((0.84999*BF7)/1),"Cumple parcialmente la meta establecida",IF(BG7&lt;((0.84999*BF7)/1),"No cumple la meta establecida"))))</f>
        <v>Cumple la meta establecida</v>
      </c>
      <c r="BJ7" s="106">
        <v>1</v>
      </c>
      <c r="BK7" s="106">
        <v>1</v>
      </c>
      <c r="BL7" s="107">
        <f t="shared" ref="BL7:BL12" si="18">IF(BJ7="N/A","No aplica",IF(BK7&gt;=(0),BK7/BJ7))</f>
        <v>1</v>
      </c>
      <c r="BM7" s="107" t="str">
        <f t="shared" ref="BM7:BM12" si="19">IF(BJ7="N/A","No aplica",IF(BK7&gt;=((0.9999*BJ7)/1),"Cumple la meta establecida",IF(BK7&gt;=((0.84999*BJ7)/1),"Cumple parcialmente la meta establecida",IF(BK7&lt;((0.84999*BJ7)/1),"No cumple la meta establecida"))))</f>
        <v>Cumple la meta establecida</v>
      </c>
      <c r="BN7" s="106">
        <v>1</v>
      </c>
      <c r="BO7" s="106">
        <v>1</v>
      </c>
      <c r="BP7" s="107">
        <f t="shared" ref="BP7:BP12" si="20">IF(BN7="N/A","No aplica",IF(BO7&gt;=(0),BO7/BN7))</f>
        <v>1</v>
      </c>
      <c r="BQ7" s="107" t="str">
        <f t="shared" ref="BQ7:BQ12" si="21">IF(BN7="N/A","No aplica",IF(BO7&gt;=((0.9999*BN7)/1),"Cumple la meta establecida",IF(BO7&gt;=((0.84999*BN7)/1),"Cumple parcialmente la meta establecida",IF(BO7&lt;((0.84999*BN7)/1),"No cumple la meta establecida"))))</f>
        <v>Cumple la meta establecida</v>
      </c>
      <c r="BR7" s="106">
        <v>1</v>
      </c>
      <c r="BS7" s="106">
        <v>1</v>
      </c>
      <c r="BT7" s="107">
        <f t="shared" ref="BT7:BT12" si="22">IF(BR7="N/A","No aplica",IF(BS7&gt;=(0),BS7/BR7))</f>
        <v>1</v>
      </c>
      <c r="BU7" s="108" t="str">
        <f t="shared" ref="BU7:BU12" si="23">IF(BR7="N/A","No aplica",IF(BS7&gt;=((0.9999*BR7)/1),"Cumple la meta establecida",IF(BS7&gt;=((0.84999*BR7)/1),"Cumple parcialmente la meta establecida",IF(BS7&lt;((0.84999*BR7)/1),"No cumple la meta establecida"))))</f>
        <v>Cumple la meta establecida</v>
      </c>
    </row>
    <row r="8" spans="1:73" s="172" customFormat="1" ht="113.25" customHeight="1" x14ac:dyDescent="0.3">
      <c r="D8" s="590"/>
      <c r="E8" s="547"/>
      <c r="F8" s="110" t="s">
        <v>134</v>
      </c>
      <c r="G8" s="175">
        <v>1</v>
      </c>
      <c r="H8" s="110" t="s">
        <v>132</v>
      </c>
      <c r="I8" s="110" t="s">
        <v>531</v>
      </c>
      <c r="J8" s="116" t="s">
        <v>905</v>
      </c>
      <c r="K8" s="117" t="s">
        <v>914</v>
      </c>
      <c r="L8" s="117" t="s">
        <v>913</v>
      </c>
      <c r="M8" s="111" t="s">
        <v>903</v>
      </c>
      <c r="N8" s="110" t="s">
        <v>389</v>
      </c>
      <c r="O8" s="110" t="s">
        <v>525</v>
      </c>
      <c r="P8" s="110" t="s">
        <v>388</v>
      </c>
      <c r="Q8" s="110" t="s">
        <v>36</v>
      </c>
      <c r="R8" s="110" t="s">
        <v>37</v>
      </c>
      <c r="S8" s="110" t="s">
        <v>530</v>
      </c>
      <c r="T8" s="110" t="s">
        <v>387</v>
      </c>
      <c r="U8" s="110" t="s">
        <v>532</v>
      </c>
      <c r="V8" s="113" t="s">
        <v>533</v>
      </c>
      <c r="W8" s="113"/>
      <c r="X8" s="113"/>
      <c r="Y8" s="113"/>
      <c r="Z8" s="110" t="s">
        <v>530</v>
      </c>
      <c r="AA8" s="110" t="s">
        <v>530</v>
      </c>
      <c r="AB8" s="107" t="str">
        <f t="shared" si="0"/>
        <v>No aplica</v>
      </c>
      <c r="AC8" s="107" t="str">
        <f t="shared" si="1"/>
        <v>No aplica</v>
      </c>
      <c r="AD8" s="106" t="s">
        <v>530</v>
      </c>
      <c r="AE8" s="106" t="s">
        <v>530</v>
      </c>
      <c r="AF8" s="107" t="str">
        <f t="shared" si="2"/>
        <v>No aplica</v>
      </c>
      <c r="AG8" s="107" t="str">
        <f t="shared" si="3"/>
        <v>No aplica</v>
      </c>
      <c r="AH8" s="106">
        <v>1</v>
      </c>
      <c r="AI8" s="106">
        <v>1</v>
      </c>
      <c r="AJ8" s="107">
        <f t="shared" si="4"/>
        <v>1</v>
      </c>
      <c r="AK8" s="107" t="str">
        <f t="shared" si="5"/>
        <v>Cumple la meta establecida</v>
      </c>
      <c r="AL8" s="106">
        <v>1</v>
      </c>
      <c r="AM8" s="106">
        <v>1</v>
      </c>
      <c r="AN8" s="107">
        <f t="shared" si="6"/>
        <v>1</v>
      </c>
      <c r="AO8" s="107" t="str">
        <f t="shared" si="7"/>
        <v>Cumple la meta establecida</v>
      </c>
      <c r="AP8" s="106">
        <v>1</v>
      </c>
      <c r="AQ8" s="106">
        <v>1</v>
      </c>
      <c r="AR8" s="107">
        <f t="shared" si="8"/>
        <v>1</v>
      </c>
      <c r="AS8" s="107" t="str">
        <f t="shared" si="9"/>
        <v>Cumple la meta establecida</v>
      </c>
      <c r="AT8" s="106">
        <v>1</v>
      </c>
      <c r="AU8" s="106">
        <v>1</v>
      </c>
      <c r="AV8" s="107">
        <f t="shared" si="10"/>
        <v>1</v>
      </c>
      <c r="AW8" s="107" t="str">
        <f t="shared" si="11"/>
        <v>Cumple la meta establecida</v>
      </c>
      <c r="AX8" s="106">
        <v>1</v>
      </c>
      <c r="AY8" s="106">
        <v>1</v>
      </c>
      <c r="AZ8" s="107">
        <f t="shared" si="12"/>
        <v>1</v>
      </c>
      <c r="BA8" s="107" t="str">
        <f t="shared" si="13"/>
        <v>Cumple la meta establecida</v>
      </c>
      <c r="BB8" s="106">
        <v>1</v>
      </c>
      <c r="BC8" s="106">
        <v>1</v>
      </c>
      <c r="BD8" s="107">
        <f t="shared" si="14"/>
        <v>1</v>
      </c>
      <c r="BE8" s="107" t="str">
        <f t="shared" si="15"/>
        <v>Cumple la meta establecida</v>
      </c>
      <c r="BF8" s="106">
        <v>1</v>
      </c>
      <c r="BG8" s="106">
        <v>1</v>
      </c>
      <c r="BH8" s="107">
        <f t="shared" si="16"/>
        <v>1</v>
      </c>
      <c r="BI8" s="107" t="str">
        <f t="shared" si="17"/>
        <v>Cumple la meta establecida</v>
      </c>
      <c r="BJ8" s="106">
        <v>1</v>
      </c>
      <c r="BK8" s="106">
        <v>1</v>
      </c>
      <c r="BL8" s="107">
        <f t="shared" si="18"/>
        <v>1</v>
      </c>
      <c r="BM8" s="107" t="str">
        <f t="shared" si="19"/>
        <v>Cumple la meta establecida</v>
      </c>
      <c r="BN8" s="106">
        <v>1</v>
      </c>
      <c r="BO8" s="106">
        <v>1</v>
      </c>
      <c r="BP8" s="107">
        <f t="shared" si="20"/>
        <v>1</v>
      </c>
      <c r="BQ8" s="107" t="str">
        <f t="shared" si="21"/>
        <v>Cumple la meta establecida</v>
      </c>
      <c r="BR8" s="106">
        <v>1</v>
      </c>
      <c r="BS8" s="106">
        <v>1</v>
      </c>
      <c r="BT8" s="107">
        <f t="shared" si="22"/>
        <v>1</v>
      </c>
      <c r="BU8" s="108" t="str">
        <f t="shared" si="23"/>
        <v>Cumple la meta establecida</v>
      </c>
    </row>
    <row r="9" spans="1:73" ht="87.75" customHeight="1" x14ac:dyDescent="0.3">
      <c r="D9" s="591" t="s">
        <v>136</v>
      </c>
      <c r="E9" s="573" t="s">
        <v>581</v>
      </c>
      <c r="F9" s="177" t="s">
        <v>139</v>
      </c>
      <c r="G9" s="175">
        <v>1</v>
      </c>
      <c r="H9" s="178" t="s">
        <v>637</v>
      </c>
      <c r="I9" s="178" t="s">
        <v>534</v>
      </c>
      <c r="J9" s="123" t="s">
        <v>859</v>
      </c>
      <c r="K9" s="124" t="s">
        <v>915</v>
      </c>
      <c r="L9" s="125" t="s">
        <v>926</v>
      </c>
      <c r="M9" s="125" t="s">
        <v>916</v>
      </c>
      <c r="N9" s="177" t="s">
        <v>535</v>
      </c>
      <c r="O9" s="177" t="s">
        <v>525</v>
      </c>
      <c r="P9" s="177" t="s">
        <v>33</v>
      </c>
      <c r="Q9" s="177" t="s">
        <v>36</v>
      </c>
      <c r="R9" s="177" t="s">
        <v>37</v>
      </c>
      <c r="S9" s="179" t="s">
        <v>536</v>
      </c>
      <c r="T9" s="179">
        <v>1</v>
      </c>
      <c r="U9" s="179" t="s">
        <v>528</v>
      </c>
      <c r="V9" s="179" t="s">
        <v>537</v>
      </c>
      <c r="W9" s="179"/>
      <c r="X9" s="179"/>
      <c r="Y9" s="179"/>
      <c r="Z9" s="177" t="s">
        <v>530</v>
      </c>
      <c r="AA9" s="177" t="s">
        <v>530</v>
      </c>
      <c r="AB9" s="180" t="str">
        <f t="shared" si="0"/>
        <v>No aplica</v>
      </c>
      <c r="AC9" s="180" t="str">
        <f t="shared" si="1"/>
        <v>No aplica</v>
      </c>
      <c r="AD9" s="181" t="s">
        <v>530</v>
      </c>
      <c r="AE9" s="181" t="s">
        <v>530</v>
      </c>
      <c r="AF9" s="180" t="str">
        <f t="shared" si="2"/>
        <v>No aplica</v>
      </c>
      <c r="AG9" s="180" t="str">
        <f t="shared" si="3"/>
        <v>No aplica</v>
      </c>
      <c r="AH9" s="181">
        <v>1</v>
      </c>
      <c r="AI9" s="181">
        <v>1</v>
      </c>
      <c r="AJ9" s="180">
        <f t="shared" si="4"/>
        <v>1</v>
      </c>
      <c r="AK9" s="180" t="str">
        <f t="shared" si="5"/>
        <v>Cumple la meta establecida</v>
      </c>
      <c r="AL9" s="181">
        <v>1</v>
      </c>
      <c r="AM9" s="181">
        <v>1</v>
      </c>
      <c r="AN9" s="180">
        <f t="shared" si="6"/>
        <v>1</v>
      </c>
      <c r="AO9" s="180" t="str">
        <f t="shared" si="7"/>
        <v>Cumple la meta establecida</v>
      </c>
      <c r="AP9" s="181">
        <v>1</v>
      </c>
      <c r="AQ9" s="181">
        <v>1</v>
      </c>
      <c r="AR9" s="180">
        <f t="shared" si="8"/>
        <v>1</v>
      </c>
      <c r="AS9" s="180" t="str">
        <f t="shared" si="9"/>
        <v>Cumple la meta establecida</v>
      </c>
      <c r="AT9" s="181">
        <v>1</v>
      </c>
      <c r="AU9" s="181">
        <v>1</v>
      </c>
      <c r="AV9" s="180">
        <f t="shared" si="10"/>
        <v>1</v>
      </c>
      <c r="AW9" s="180" t="str">
        <f t="shared" si="11"/>
        <v>Cumple la meta establecida</v>
      </c>
      <c r="AX9" s="181">
        <v>1</v>
      </c>
      <c r="AY9" s="181">
        <v>1</v>
      </c>
      <c r="AZ9" s="180">
        <f t="shared" si="12"/>
        <v>1</v>
      </c>
      <c r="BA9" s="180" t="str">
        <f t="shared" si="13"/>
        <v>Cumple la meta establecida</v>
      </c>
      <c r="BB9" s="181">
        <v>1</v>
      </c>
      <c r="BC9" s="181">
        <v>1</v>
      </c>
      <c r="BD9" s="180">
        <f t="shared" si="14"/>
        <v>1</v>
      </c>
      <c r="BE9" s="180" t="str">
        <f t="shared" si="15"/>
        <v>Cumple la meta establecida</v>
      </c>
      <c r="BF9" s="181">
        <v>1</v>
      </c>
      <c r="BG9" s="181">
        <v>1</v>
      </c>
      <c r="BH9" s="180">
        <f t="shared" si="16"/>
        <v>1</v>
      </c>
      <c r="BI9" s="180" t="str">
        <f t="shared" si="17"/>
        <v>Cumple la meta establecida</v>
      </c>
      <c r="BJ9" s="181">
        <v>1</v>
      </c>
      <c r="BK9" s="181">
        <v>1</v>
      </c>
      <c r="BL9" s="180">
        <f t="shared" si="18"/>
        <v>1</v>
      </c>
      <c r="BM9" s="180" t="str">
        <f t="shared" si="19"/>
        <v>Cumple la meta establecida</v>
      </c>
      <c r="BN9" s="181">
        <v>1</v>
      </c>
      <c r="BO9" s="181">
        <v>1</v>
      </c>
      <c r="BP9" s="180">
        <f t="shared" si="20"/>
        <v>1</v>
      </c>
      <c r="BQ9" s="180" t="str">
        <f t="shared" si="21"/>
        <v>Cumple la meta establecida</v>
      </c>
      <c r="BR9" s="181">
        <v>1</v>
      </c>
      <c r="BS9" s="181">
        <v>1</v>
      </c>
      <c r="BT9" s="180">
        <f t="shared" si="22"/>
        <v>1</v>
      </c>
      <c r="BU9" s="182" t="str">
        <f t="shared" si="23"/>
        <v>Cumple la meta establecida</v>
      </c>
    </row>
    <row r="10" spans="1:73" ht="80.25" customHeight="1" x14ac:dyDescent="0.3">
      <c r="D10" s="591"/>
      <c r="E10" s="573"/>
      <c r="F10" s="177" t="s">
        <v>140</v>
      </c>
      <c r="G10" s="175">
        <v>2</v>
      </c>
      <c r="H10" s="178" t="s">
        <v>137</v>
      </c>
      <c r="I10" s="178" t="s">
        <v>538</v>
      </c>
      <c r="J10" s="123" t="s">
        <v>859</v>
      </c>
      <c r="K10" s="124" t="s">
        <v>915</v>
      </c>
      <c r="L10" s="125" t="s">
        <v>926</v>
      </c>
      <c r="M10" s="125" t="s">
        <v>916</v>
      </c>
      <c r="N10" s="177" t="s">
        <v>539</v>
      </c>
      <c r="O10" s="177" t="s">
        <v>525</v>
      </c>
      <c r="P10" s="178" t="s">
        <v>390</v>
      </c>
      <c r="Q10" s="177" t="s">
        <v>29</v>
      </c>
      <c r="R10" s="177" t="s">
        <v>37</v>
      </c>
      <c r="S10" s="179" t="s">
        <v>536</v>
      </c>
      <c r="T10" s="179">
        <v>1</v>
      </c>
      <c r="U10" s="179" t="s">
        <v>532</v>
      </c>
      <c r="V10" s="179" t="s">
        <v>540</v>
      </c>
      <c r="W10" s="179"/>
      <c r="X10" s="179"/>
      <c r="Y10" s="179"/>
      <c r="Z10" s="183">
        <v>1</v>
      </c>
      <c r="AA10" s="183">
        <v>1</v>
      </c>
      <c r="AB10" s="180">
        <f t="shared" si="0"/>
        <v>1</v>
      </c>
      <c r="AC10" s="180" t="str">
        <f t="shared" si="1"/>
        <v>Cumple la meta establecida</v>
      </c>
      <c r="AD10" s="183">
        <v>1</v>
      </c>
      <c r="AE10" s="183">
        <v>1</v>
      </c>
      <c r="AF10" s="180">
        <f t="shared" si="2"/>
        <v>1</v>
      </c>
      <c r="AG10" s="180" t="str">
        <f t="shared" si="3"/>
        <v>Cumple la meta establecida</v>
      </c>
      <c r="AH10" s="181">
        <v>1</v>
      </c>
      <c r="AI10" s="181">
        <v>1</v>
      </c>
      <c r="AJ10" s="180">
        <f t="shared" si="4"/>
        <v>1</v>
      </c>
      <c r="AK10" s="180" t="str">
        <f t="shared" si="5"/>
        <v>Cumple la meta establecida</v>
      </c>
      <c r="AL10" s="181">
        <v>1</v>
      </c>
      <c r="AM10" s="181">
        <v>1</v>
      </c>
      <c r="AN10" s="180">
        <f t="shared" si="6"/>
        <v>1</v>
      </c>
      <c r="AO10" s="180" t="str">
        <f t="shared" si="7"/>
        <v>Cumple la meta establecida</v>
      </c>
      <c r="AP10" s="181">
        <v>1</v>
      </c>
      <c r="AQ10" s="181">
        <v>1</v>
      </c>
      <c r="AR10" s="180">
        <f t="shared" si="8"/>
        <v>1</v>
      </c>
      <c r="AS10" s="180" t="str">
        <f t="shared" si="9"/>
        <v>Cumple la meta establecida</v>
      </c>
      <c r="AT10" s="181">
        <v>1</v>
      </c>
      <c r="AU10" s="181">
        <v>1</v>
      </c>
      <c r="AV10" s="180">
        <f t="shared" si="10"/>
        <v>1</v>
      </c>
      <c r="AW10" s="180" t="str">
        <f t="shared" si="11"/>
        <v>Cumple la meta establecida</v>
      </c>
      <c r="AX10" s="181">
        <v>1</v>
      </c>
      <c r="AY10" s="181">
        <v>1</v>
      </c>
      <c r="AZ10" s="180">
        <f t="shared" si="12"/>
        <v>1</v>
      </c>
      <c r="BA10" s="180" t="str">
        <f t="shared" si="13"/>
        <v>Cumple la meta establecida</v>
      </c>
      <c r="BB10" s="181">
        <v>1</v>
      </c>
      <c r="BC10" s="181">
        <v>1</v>
      </c>
      <c r="BD10" s="180">
        <f t="shared" si="14"/>
        <v>1</v>
      </c>
      <c r="BE10" s="180" t="str">
        <f t="shared" si="15"/>
        <v>Cumple la meta establecida</v>
      </c>
      <c r="BF10" s="181">
        <v>1</v>
      </c>
      <c r="BG10" s="181">
        <v>1</v>
      </c>
      <c r="BH10" s="180">
        <f t="shared" si="16"/>
        <v>1</v>
      </c>
      <c r="BI10" s="180" t="str">
        <f t="shared" si="17"/>
        <v>Cumple la meta establecida</v>
      </c>
      <c r="BJ10" s="181">
        <v>1</v>
      </c>
      <c r="BK10" s="181">
        <v>1</v>
      </c>
      <c r="BL10" s="180">
        <f t="shared" si="18"/>
        <v>1</v>
      </c>
      <c r="BM10" s="180" t="str">
        <f t="shared" si="19"/>
        <v>Cumple la meta establecida</v>
      </c>
      <c r="BN10" s="181">
        <v>1</v>
      </c>
      <c r="BO10" s="181">
        <v>1</v>
      </c>
      <c r="BP10" s="180">
        <f t="shared" si="20"/>
        <v>1</v>
      </c>
      <c r="BQ10" s="180" t="str">
        <f t="shared" si="21"/>
        <v>Cumple la meta establecida</v>
      </c>
      <c r="BR10" s="181">
        <v>1</v>
      </c>
      <c r="BS10" s="181">
        <v>1</v>
      </c>
      <c r="BT10" s="180">
        <f t="shared" si="22"/>
        <v>1</v>
      </c>
      <c r="BU10" s="182" t="str">
        <f t="shared" si="23"/>
        <v>Cumple la meta establecida</v>
      </c>
    </row>
    <row r="11" spans="1:73" ht="93.75" customHeight="1" x14ac:dyDescent="0.3">
      <c r="D11" s="591"/>
      <c r="E11" s="573"/>
      <c r="F11" s="177" t="s">
        <v>141</v>
      </c>
      <c r="G11" s="175">
        <v>2</v>
      </c>
      <c r="H11" s="178" t="s">
        <v>638</v>
      </c>
      <c r="I11" s="178" t="s">
        <v>541</v>
      </c>
      <c r="J11" s="123" t="s">
        <v>859</v>
      </c>
      <c r="K11" s="124" t="s">
        <v>915</v>
      </c>
      <c r="L11" s="125" t="s">
        <v>926</v>
      </c>
      <c r="M11" s="125" t="s">
        <v>916</v>
      </c>
      <c r="N11" s="177" t="s">
        <v>542</v>
      </c>
      <c r="O11" s="177" t="s">
        <v>525</v>
      </c>
      <c r="P11" s="178" t="s">
        <v>391</v>
      </c>
      <c r="Q11" s="177" t="s">
        <v>29</v>
      </c>
      <c r="R11" s="177" t="s">
        <v>37</v>
      </c>
      <c r="S11" s="179" t="s">
        <v>536</v>
      </c>
      <c r="T11" s="179">
        <v>1</v>
      </c>
      <c r="U11" s="179" t="s">
        <v>532</v>
      </c>
      <c r="V11" s="179" t="s">
        <v>543</v>
      </c>
      <c r="W11" s="179"/>
      <c r="X11" s="179"/>
      <c r="Y11" s="179"/>
      <c r="Z11" s="183">
        <v>1</v>
      </c>
      <c r="AA11" s="183">
        <v>1</v>
      </c>
      <c r="AB11" s="180">
        <f t="shared" si="0"/>
        <v>1</v>
      </c>
      <c r="AC11" s="180" t="str">
        <f t="shared" si="1"/>
        <v>Cumple la meta establecida</v>
      </c>
      <c r="AD11" s="183">
        <v>1</v>
      </c>
      <c r="AE11" s="183">
        <v>1</v>
      </c>
      <c r="AF11" s="180">
        <f t="shared" si="2"/>
        <v>1</v>
      </c>
      <c r="AG11" s="180" t="str">
        <f t="shared" si="3"/>
        <v>Cumple la meta establecida</v>
      </c>
      <c r="AH11" s="181">
        <v>1</v>
      </c>
      <c r="AI11" s="181">
        <v>1</v>
      </c>
      <c r="AJ11" s="180">
        <f t="shared" si="4"/>
        <v>1</v>
      </c>
      <c r="AK11" s="180" t="str">
        <f t="shared" si="5"/>
        <v>Cumple la meta establecida</v>
      </c>
      <c r="AL11" s="181">
        <v>1</v>
      </c>
      <c r="AM11" s="181">
        <v>1</v>
      </c>
      <c r="AN11" s="180">
        <f t="shared" si="6"/>
        <v>1</v>
      </c>
      <c r="AO11" s="180" t="str">
        <f t="shared" si="7"/>
        <v>Cumple la meta establecida</v>
      </c>
      <c r="AP11" s="181">
        <v>1</v>
      </c>
      <c r="AQ11" s="181">
        <v>1</v>
      </c>
      <c r="AR11" s="180">
        <f t="shared" si="8"/>
        <v>1</v>
      </c>
      <c r="AS11" s="180" t="str">
        <f t="shared" si="9"/>
        <v>Cumple la meta establecida</v>
      </c>
      <c r="AT11" s="181">
        <v>1</v>
      </c>
      <c r="AU11" s="181">
        <v>1</v>
      </c>
      <c r="AV11" s="180">
        <f t="shared" si="10"/>
        <v>1</v>
      </c>
      <c r="AW11" s="180" t="str">
        <f t="shared" si="11"/>
        <v>Cumple la meta establecida</v>
      </c>
      <c r="AX11" s="181">
        <v>1</v>
      </c>
      <c r="AY11" s="181">
        <v>1</v>
      </c>
      <c r="AZ11" s="180">
        <f t="shared" si="12"/>
        <v>1</v>
      </c>
      <c r="BA11" s="180" t="str">
        <f t="shared" si="13"/>
        <v>Cumple la meta establecida</v>
      </c>
      <c r="BB11" s="181">
        <v>1</v>
      </c>
      <c r="BC11" s="181">
        <v>1</v>
      </c>
      <c r="BD11" s="180">
        <f t="shared" si="14"/>
        <v>1</v>
      </c>
      <c r="BE11" s="180" t="str">
        <f t="shared" si="15"/>
        <v>Cumple la meta establecida</v>
      </c>
      <c r="BF11" s="181">
        <v>1</v>
      </c>
      <c r="BG11" s="181">
        <v>1</v>
      </c>
      <c r="BH11" s="180">
        <f t="shared" si="16"/>
        <v>1</v>
      </c>
      <c r="BI11" s="180" t="str">
        <f t="shared" si="17"/>
        <v>Cumple la meta establecida</v>
      </c>
      <c r="BJ11" s="181">
        <v>1</v>
      </c>
      <c r="BK11" s="181">
        <v>1</v>
      </c>
      <c r="BL11" s="180">
        <f t="shared" si="18"/>
        <v>1</v>
      </c>
      <c r="BM11" s="180" t="str">
        <f t="shared" si="19"/>
        <v>Cumple la meta establecida</v>
      </c>
      <c r="BN11" s="181">
        <v>1</v>
      </c>
      <c r="BO11" s="181">
        <v>1</v>
      </c>
      <c r="BP11" s="180">
        <f t="shared" si="20"/>
        <v>1</v>
      </c>
      <c r="BQ11" s="180" t="str">
        <f t="shared" si="21"/>
        <v>Cumple la meta establecida</v>
      </c>
      <c r="BR11" s="181">
        <v>1</v>
      </c>
      <c r="BS11" s="181">
        <v>1</v>
      </c>
      <c r="BT11" s="180">
        <f t="shared" si="22"/>
        <v>1</v>
      </c>
      <c r="BU11" s="182" t="str">
        <f t="shared" si="23"/>
        <v>Cumple la meta establecida</v>
      </c>
    </row>
    <row r="12" spans="1:73" ht="65.25" customHeight="1" x14ac:dyDescent="0.3">
      <c r="D12" s="591"/>
      <c r="E12" s="573"/>
      <c r="F12" s="177" t="s">
        <v>142</v>
      </c>
      <c r="G12" s="175">
        <v>3</v>
      </c>
      <c r="H12" s="178" t="s">
        <v>636</v>
      </c>
      <c r="I12" s="178" t="s">
        <v>544</v>
      </c>
      <c r="J12" s="116" t="s">
        <v>905</v>
      </c>
      <c r="K12" s="117" t="s">
        <v>914</v>
      </c>
      <c r="L12" s="117" t="s">
        <v>913</v>
      </c>
      <c r="M12" s="111" t="s">
        <v>903</v>
      </c>
      <c r="N12" s="177" t="s">
        <v>392</v>
      </c>
      <c r="O12" s="177" t="s">
        <v>545</v>
      </c>
      <c r="P12" s="178" t="s">
        <v>393</v>
      </c>
      <c r="Q12" s="177" t="s">
        <v>29</v>
      </c>
      <c r="R12" s="177" t="s">
        <v>37</v>
      </c>
      <c r="S12" s="177" t="s">
        <v>530</v>
      </c>
      <c r="T12" s="177" t="s">
        <v>546</v>
      </c>
      <c r="U12" s="177" t="s">
        <v>532</v>
      </c>
      <c r="V12" s="179" t="s">
        <v>547</v>
      </c>
      <c r="W12" s="179"/>
      <c r="X12" s="179"/>
      <c r="Y12" s="179"/>
      <c r="Z12" s="177" t="s">
        <v>530</v>
      </c>
      <c r="AA12" s="177" t="s">
        <v>530</v>
      </c>
      <c r="AB12" s="180" t="str">
        <f t="shared" si="0"/>
        <v>No aplica</v>
      </c>
      <c r="AC12" s="180" t="str">
        <f t="shared" si="1"/>
        <v>No aplica</v>
      </c>
      <c r="AD12" s="177" t="s">
        <v>530</v>
      </c>
      <c r="AE12" s="177" t="s">
        <v>530</v>
      </c>
      <c r="AF12" s="180" t="str">
        <f t="shared" si="2"/>
        <v>No aplica</v>
      </c>
      <c r="AG12" s="180" t="str">
        <f t="shared" si="3"/>
        <v>No aplica</v>
      </c>
      <c r="AH12" s="181">
        <v>1</v>
      </c>
      <c r="AI12" s="181">
        <v>1</v>
      </c>
      <c r="AJ12" s="180">
        <f t="shared" si="4"/>
        <v>1</v>
      </c>
      <c r="AK12" s="180" t="str">
        <f t="shared" si="5"/>
        <v>Cumple la meta establecida</v>
      </c>
      <c r="AL12" s="181">
        <v>1</v>
      </c>
      <c r="AM12" s="181">
        <v>1</v>
      </c>
      <c r="AN12" s="180">
        <f t="shared" si="6"/>
        <v>1</v>
      </c>
      <c r="AO12" s="180" t="str">
        <f t="shared" si="7"/>
        <v>Cumple la meta establecida</v>
      </c>
      <c r="AP12" s="181">
        <v>1</v>
      </c>
      <c r="AQ12" s="181">
        <v>1</v>
      </c>
      <c r="AR12" s="180">
        <f t="shared" si="8"/>
        <v>1</v>
      </c>
      <c r="AS12" s="180" t="str">
        <f t="shared" si="9"/>
        <v>Cumple la meta establecida</v>
      </c>
      <c r="AT12" s="181">
        <v>1</v>
      </c>
      <c r="AU12" s="181">
        <v>1</v>
      </c>
      <c r="AV12" s="180">
        <f t="shared" si="10"/>
        <v>1</v>
      </c>
      <c r="AW12" s="180" t="str">
        <f t="shared" si="11"/>
        <v>Cumple la meta establecida</v>
      </c>
      <c r="AX12" s="181">
        <v>1</v>
      </c>
      <c r="AY12" s="181">
        <v>1</v>
      </c>
      <c r="AZ12" s="180">
        <f t="shared" si="12"/>
        <v>1</v>
      </c>
      <c r="BA12" s="180" t="str">
        <f t="shared" si="13"/>
        <v>Cumple la meta establecida</v>
      </c>
      <c r="BB12" s="181">
        <v>1</v>
      </c>
      <c r="BC12" s="181">
        <v>1</v>
      </c>
      <c r="BD12" s="180">
        <f t="shared" si="14"/>
        <v>1</v>
      </c>
      <c r="BE12" s="180" t="str">
        <f t="shared" si="15"/>
        <v>Cumple la meta establecida</v>
      </c>
      <c r="BF12" s="181">
        <v>1</v>
      </c>
      <c r="BG12" s="181">
        <v>1</v>
      </c>
      <c r="BH12" s="180">
        <f t="shared" si="16"/>
        <v>1</v>
      </c>
      <c r="BI12" s="180" t="str">
        <f t="shared" si="17"/>
        <v>Cumple la meta establecida</v>
      </c>
      <c r="BJ12" s="181">
        <v>1</v>
      </c>
      <c r="BK12" s="181">
        <v>1</v>
      </c>
      <c r="BL12" s="180">
        <f t="shared" si="18"/>
        <v>1</v>
      </c>
      <c r="BM12" s="180" t="str">
        <f t="shared" si="19"/>
        <v>Cumple la meta establecida</v>
      </c>
      <c r="BN12" s="181">
        <v>1</v>
      </c>
      <c r="BO12" s="181">
        <v>1</v>
      </c>
      <c r="BP12" s="180">
        <f t="shared" si="20"/>
        <v>1</v>
      </c>
      <c r="BQ12" s="180" t="str">
        <f t="shared" si="21"/>
        <v>Cumple la meta establecida</v>
      </c>
      <c r="BR12" s="181">
        <v>1</v>
      </c>
      <c r="BS12" s="181">
        <v>1</v>
      </c>
      <c r="BT12" s="180">
        <f t="shared" si="22"/>
        <v>1</v>
      </c>
      <c r="BU12" s="182" t="str">
        <f t="shared" si="23"/>
        <v>Cumple la meta establecida</v>
      </c>
    </row>
    <row r="13" spans="1:73" ht="56.25" customHeight="1" x14ac:dyDescent="0.3">
      <c r="D13" s="591"/>
      <c r="E13" s="573"/>
      <c r="F13" s="184" t="s">
        <v>143</v>
      </c>
      <c r="G13" s="175">
        <v>2</v>
      </c>
      <c r="H13" s="185" t="s">
        <v>138</v>
      </c>
      <c r="I13" s="186"/>
      <c r="J13" s="186"/>
      <c r="K13" s="186"/>
      <c r="L13" s="186"/>
      <c r="M13" s="186"/>
      <c r="N13" s="187"/>
      <c r="O13" s="187"/>
      <c r="P13" s="187"/>
      <c r="Q13" s="187"/>
      <c r="R13" s="187"/>
      <c r="S13" s="188"/>
      <c r="T13" s="188"/>
      <c r="U13" s="188"/>
      <c r="V13" s="188"/>
      <c r="W13" s="188"/>
      <c r="X13" s="188"/>
      <c r="Y13" s="188"/>
      <c r="Z13" s="188"/>
      <c r="AA13" s="188"/>
      <c r="AB13" s="188"/>
      <c r="AC13" s="188"/>
      <c r="AD13" s="188"/>
      <c r="AE13" s="188"/>
      <c r="AF13" s="188"/>
      <c r="AG13" s="188"/>
      <c r="AH13" s="188"/>
      <c r="AI13" s="188"/>
      <c r="AJ13" s="188"/>
      <c r="AK13" s="188"/>
      <c r="AL13" s="188"/>
      <c r="AM13" s="188"/>
      <c r="AN13" s="188"/>
      <c r="AO13" s="188"/>
      <c r="AP13" s="188"/>
      <c r="AQ13" s="188"/>
      <c r="AR13" s="188"/>
      <c r="AS13" s="188"/>
      <c r="AT13" s="188"/>
      <c r="AU13" s="188"/>
      <c r="AV13" s="188"/>
      <c r="AW13" s="188"/>
      <c r="AX13" s="188"/>
      <c r="AY13" s="188"/>
      <c r="AZ13" s="188"/>
      <c r="BA13" s="188"/>
      <c r="BB13" s="188"/>
      <c r="BC13" s="188"/>
      <c r="BD13" s="188"/>
      <c r="BE13" s="188"/>
      <c r="BF13" s="188"/>
      <c r="BG13" s="188"/>
      <c r="BH13" s="188"/>
      <c r="BI13" s="188"/>
      <c r="BJ13" s="188"/>
      <c r="BK13" s="188"/>
      <c r="BL13" s="188"/>
      <c r="BM13" s="188"/>
      <c r="BN13" s="188"/>
      <c r="BO13" s="188"/>
      <c r="BP13" s="188"/>
      <c r="BQ13" s="188"/>
      <c r="BR13" s="188"/>
      <c r="BS13" s="188"/>
      <c r="BT13" s="188"/>
      <c r="BU13" s="189"/>
    </row>
    <row r="14" spans="1:73" ht="69.75" customHeight="1" x14ac:dyDescent="0.3">
      <c r="D14" s="591"/>
      <c r="E14" s="573"/>
      <c r="F14" s="184" t="s">
        <v>144</v>
      </c>
      <c r="G14" s="175">
        <v>1</v>
      </c>
      <c r="H14" s="185" t="s">
        <v>623</v>
      </c>
      <c r="I14" s="186"/>
      <c r="J14" s="186"/>
      <c r="K14" s="186"/>
      <c r="L14" s="186"/>
      <c r="M14" s="186"/>
      <c r="N14" s="187"/>
      <c r="O14" s="187"/>
      <c r="P14" s="187"/>
      <c r="Q14" s="187"/>
      <c r="R14" s="187"/>
      <c r="S14" s="188"/>
      <c r="T14" s="188"/>
      <c r="U14" s="188"/>
      <c r="V14" s="188"/>
      <c r="W14" s="188"/>
      <c r="X14" s="188"/>
      <c r="Y14" s="188"/>
      <c r="Z14" s="188"/>
      <c r="AA14" s="188"/>
      <c r="AB14" s="188"/>
      <c r="AC14" s="188"/>
      <c r="AD14" s="188"/>
      <c r="AE14" s="188"/>
      <c r="AF14" s="188"/>
      <c r="AG14" s="188"/>
      <c r="AH14" s="188"/>
      <c r="AI14" s="188"/>
      <c r="AJ14" s="188"/>
      <c r="AK14" s="188"/>
      <c r="AL14" s="188"/>
      <c r="AM14" s="188"/>
      <c r="AN14" s="188"/>
      <c r="AO14" s="188"/>
      <c r="AP14" s="188"/>
      <c r="AQ14" s="188"/>
      <c r="AR14" s="188"/>
      <c r="AS14" s="188"/>
      <c r="AT14" s="188"/>
      <c r="AU14" s="188"/>
      <c r="AV14" s="188"/>
      <c r="AW14" s="188"/>
      <c r="AX14" s="188"/>
      <c r="AY14" s="188"/>
      <c r="AZ14" s="188"/>
      <c r="BA14" s="188"/>
      <c r="BB14" s="188"/>
      <c r="BC14" s="188"/>
      <c r="BD14" s="188"/>
      <c r="BE14" s="188"/>
      <c r="BF14" s="188"/>
      <c r="BG14" s="188"/>
      <c r="BH14" s="188"/>
      <c r="BI14" s="188"/>
      <c r="BJ14" s="188"/>
      <c r="BK14" s="188"/>
      <c r="BL14" s="188"/>
      <c r="BM14" s="188"/>
      <c r="BN14" s="188"/>
      <c r="BO14" s="188"/>
      <c r="BP14" s="188"/>
      <c r="BQ14" s="188"/>
      <c r="BR14" s="188"/>
      <c r="BS14" s="188"/>
      <c r="BT14" s="188"/>
      <c r="BU14" s="189"/>
    </row>
    <row r="15" spans="1:73" ht="75" customHeight="1" x14ac:dyDescent="0.3">
      <c r="D15" s="591" t="s">
        <v>145</v>
      </c>
      <c r="E15" s="573" t="s">
        <v>580</v>
      </c>
      <c r="F15" s="177" t="s">
        <v>151</v>
      </c>
      <c r="G15" s="175">
        <v>2</v>
      </c>
      <c r="H15" s="178" t="s">
        <v>146</v>
      </c>
      <c r="I15" s="178" t="s">
        <v>548</v>
      </c>
      <c r="J15" s="123" t="s">
        <v>859</v>
      </c>
      <c r="K15" s="124" t="s">
        <v>915</v>
      </c>
      <c r="L15" s="125" t="s">
        <v>926</v>
      </c>
      <c r="M15" s="125" t="s">
        <v>916</v>
      </c>
      <c r="N15" s="177" t="s">
        <v>549</v>
      </c>
      <c r="O15" s="177" t="s">
        <v>545</v>
      </c>
      <c r="P15" s="178" t="s">
        <v>396</v>
      </c>
      <c r="Q15" s="177" t="s">
        <v>360</v>
      </c>
      <c r="R15" s="177" t="s">
        <v>37</v>
      </c>
      <c r="S15" s="190" t="s">
        <v>550</v>
      </c>
      <c r="T15" s="177" t="s">
        <v>394</v>
      </c>
      <c r="U15" s="177" t="s">
        <v>532</v>
      </c>
      <c r="V15" s="177" t="s">
        <v>551</v>
      </c>
      <c r="W15" s="177"/>
      <c r="X15" s="177"/>
      <c r="Y15" s="177"/>
      <c r="Z15" s="177" t="s">
        <v>530</v>
      </c>
      <c r="AA15" s="177" t="s">
        <v>530</v>
      </c>
      <c r="AB15" s="180" t="str">
        <f>IF(Z15="N/A","No aplica",IF(AA15&gt;=(0),AA15/Z15))</f>
        <v>No aplica</v>
      </c>
      <c r="AC15" s="180" t="str">
        <f t="shared" ref="AC15:AC22" si="24">IF(Z15="N/A","No aplica",IF(AA15&gt;=((0.9999*Z15)/1),"Cumple la meta establecida",IF(AA15&gt;=((0.84999*Z15)/1),"Cumple parcialmente la meta establecida",IF(AA15&lt;((0.84999*Z15)/1),"No cumple la meta establecida"))))</f>
        <v>No aplica</v>
      </c>
      <c r="AD15" s="177">
        <v>1</v>
      </c>
      <c r="AE15" s="177">
        <v>1</v>
      </c>
      <c r="AF15" s="107">
        <f t="shared" ref="AF15:AF22" si="25">IF(AD15="N/A","No aplica",IF(AE15&gt;=(0),AE15/AD15))</f>
        <v>1</v>
      </c>
      <c r="AG15" s="107" t="str">
        <f t="shared" ref="AG15:AG22" si="26">IF(AD15="N/A","No aplica",IF(AE15&gt;=((0.9999*AD15)/1),"Cumple la meta establecida",IF(AE15&gt;=((0.84999*AD15)/1),"Cumple parcialmente la meta establecida",IF(AE15&lt;((0.84999*AD15)/1),"No cumple la meta establecida"))))</f>
        <v>Cumple la meta establecida</v>
      </c>
      <c r="AH15" s="106">
        <v>1</v>
      </c>
      <c r="AI15" s="106">
        <v>1</v>
      </c>
      <c r="AJ15" s="107">
        <f t="shared" ref="AJ15:AJ22" si="27">IF(AH15="N/A","No aplica",IF(AI15&gt;=(0),AI15/AH15))</f>
        <v>1</v>
      </c>
      <c r="AK15" s="107" t="str">
        <f t="shared" ref="AK15:AK25" si="28">IF(AH15="N/A","No aplica",IF(AI15&gt;=((0.9999*AH15)/1),"Cumple la meta establecida",IF(AI15&gt;=((0.84999*AH15)/1),"Cumple parcialmente la meta establecida",IF(AI15&lt;((0.84999*AH15)/1),"No cumple la meta establecida"))))</f>
        <v>Cumple la meta establecida</v>
      </c>
      <c r="AL15" s="106">
        <v>1</v>
      </c>
      <c r="AM15" s="106">
        <v>1</v>
      </c>
      <c r="AN15" s="107">
        <f t="shared" ref="AN15:AN22" si="29">IF(AL15="N/A","No aplica",IF(AM15&gt;=(0),AM15/AL15))</f>
        <v>1</v>
      </c>
      <c r="AO15" s="107" t="str">
        <f t="shared" ref="AO15:AO22" si="30">IF(AL15="N/A","No aplica",IF(AM15&gt;=((0.9999*AL15)/1),"Cumple la meta establecida",IF(AM15&gt;=((0.84999*AL15)/1),"Cumple parcialmente la meta establecida",IF(AM15&lt;((0.84999*AL15)/1),"No cumple la meta establecida"))))</f>
        <v>Cumple la meta establecida</v>
      </c>
      <c r="AP15" s="106">
        <v>1</v>
      </c>
      <c r="AQ15" s="106">
        <v>1</v>
      </c>
      <c r="AR15" s="107">
        <f t="shared" ref="AR15:AR22" si="31">IF(AP15="N/A","No aplica",IF(AQ15&gt;=(0),AQ15/AP15))</f>
        <v>1</v>
      </c>
      <c r="AS15" s="107" t="str">
        <f t="shared" ref="AS15:AS22" si="32">IF(AP15="N/A","No aplica",IF(AQ15&gt;=((0.9999*AP15)/1),"Cumple la meta establecida",IF(AQ15&gt;=((0.84999*AP15)/1),"Cumple parcialmente la meta establecida",IF(AQ15&lt;((0.84999*AP15)/1),"No cumple la meta establecida"))))</f>
        <v>Cumple la meta establecida</v>
      </c>
      <c r="AT15" s="106">
        <v>1</v>
      </c>
      <c r="AU15" s="106">
        <v>1</v>
      </c>
      <c r="AV15" s="107">
        <f t="shared" ref="AV15:AV22" si="33">IF(AT15="N/A","No aplica",IF(AU15&gt;=(0),AU15/AT15))</f>
        <v>1</v>
      </c>
      <c r="AW15" s="107" t="str">
        <f t="shared" ref="AW15:AW22" si="34">IF(AT15="N/A","No aplica",IF(AU15&gt;=((0.9999*AT15)/1),"Cumple la meta establecida",IF(AU15&gt;=((0.84999*AT15)/1),"Cumple parcialmente la meta establecida",IF(AU15&lt;((0.84999*AT15)/1),"No cumple la meta establecida"))))</f>
        <v>Cumple la meta establecida</v>
      </c>
      <c r="AX15" s="106">
        <v>1</v>
      </c>
      <c r="AY15" s="106">
        <v>1</v>
      </c>
      <c r="AZ15" s="107">
        <f t="shared" ref="AZ15:AZ22" si="35">IF(AX15="N/A","No aplica",IF(AY15&gt;=(0),AY15/AX15))</f>
        <v>1</v>
      </c>
      <c r="BA15" s="107" t="str">
        <f t="shared" ref="BA15:BA22" si="36">IF(AX15="N/A","No aplica",IF(AY15&gt;=((0.9999*AX15)/1),"Cumple la meta establecida",IF(AY15&gt;=((0.84999*AX15)/1),"Cumple parcialmente la meta establecida",IF(AY15&lt;((0.84999*AX15)/1),"No cumple la meta establecida"))))</f>
        <v>Cumple la meta establecida</v>
      </c>
      <c r="BB15" s="106">
        <v>1</v>
      </c>
      <c r="BC15" s="106">
        <v>1</v>
      </c>
      <c r="BD15" s="107">
        <f t="shared" ref="BD15:BD22" si="37">IF(BB15="N/A","No aplica",IF(BC15&gt;=(0),BC15/BB15))</f>
        <v>1</v>
      </c>
      <c r="BE15" s="107" t="str">
        <f t="shared" ref="BE15:BE22" si="38">IF(BB15="N/A","No aplica",IF(BC15&gt;=((0.9999*BB15)/1),"Cumple la meta establecida",IF(BC15&gt;=((0.84999*BB15)/1),"Cumple parcialmente la meta establecida",IF(BC15&lt;((0.84999*BB15)/1),"No cumple la meta establecida"))))</f>
        <v>Cumple la meta establecida</v>
      </c>
      <c r="BF15" s="106">
        <v>1</v>
      </c>
      <c r="BG15" s="106">
        <v>1</v>
      </c>
      <c r="BH15" s="107">
        <f t="shared" ref="BH15:BH22" si="39">IF(BF15="N/A","No aplica",IF(BG15&gt;=(0),BG15/BF15))</f>
        <v>1</v>
      </c>
      <c r="BI15" s="107" t="str">
        <f t="shared" ref="BI15:BI22" si="40">IF(BF15="N/A","No aplica",IF(BG15&gt;=((0.9999*BF15)/1),"Cumple la meta establecida",IF(BG15&gt;=((0.84999*BF15)/1),"Cumple parcialmente la meta establecida",IF(BG15&lt;((0.84999*BF15)/1),"No cumple la meta establecida"))))</f>
        <v>Cumple la meta establecida</v>
      </c>
      <c r="BJ15" s="181">
        <v>1</v>
      </c>
      <c r="BK15" s="181">
        <v>1</v>
      </c>
      <c r="BL15" s="107">
        <f t="shared" ref="BL15:BL22" si="41">IF(BJ15="N/A","No aplica",IF(BK15&gt;=(0),BK15/BJ15))</f>
        <v>1</v>
      </c>
      <c r="BM15" s="107" t="str">
        <f t="shared" ref="BM15:BM22" si="42">IF(BJ15="N/A","No aplica",IF(BK15&gt;=((0.9999*BJ15)/1),"Cumple la meta establecida",IF(BK15&gt;=((0.84999*BJ15)/1),"Cumple parcialmente la meta establecida",IF(BK15&lt;((0.84999*BJ15)/1),"No cumple la meta establecida"))))</f>
        <v>Cumple la meta establecida</v>
      </c>
      <c r="BN15" s="181">
        <v>1</v>
      </c>
      <c r="BO15" s="181">
        <v>1</v>
      </c>
      <c r="BP15" s="107">
        <f t="shared" ref="BP15:BP22" si="43">IF(BN15="N/A","No aplica",IF(BO15&gt;=(0),BO15/BN15))</f>
        <v>1</v>
      </c>
      <c r="BQ15" s="107" t="str">
        <f t="shared" ref="BQ15:BQ22" si="44">IF(BN15="N/A","No aplica",IF(BO15&gt;=((0.9999*BN15)/1),"Cumple la meta establecida",IF(BO15&gt;=((0.84999*BN15)/1),"Cumple parcialmente la meta establecida",IF(BO15&lt;((0.84999*BN15)/1),"No cumple la meta establecida"))))</f>
        <v>Cumple la meta establecida</v>
      </c>
      <c r="BR15" s="181">
        <v>1</v>
      </c>
      <c r="BS15" s="181">
        <v>1</v>
      </c>
      <c r="BT15" s="107">
        <f t="shared" ref="BT15:BT22" si="45">IF(BR15="N/A","No aplica",IF(BS15&gt;=(0),BS15/BR15))</f>
        <v>1</v>
      </c>
      <c r="BU15" s="108" t="str">
        <f t="shared" ref="BU15:BU22" si="46">IF(BR15="N/A","No aplica",IF(BS15&gt;=((0.9999*BR15)/1),"Cumple la meta establecida",IF(BS15&gt;=((0.84999*BR15)/1),"Cumple parcialmente la meta establecida",IF(BS15&lt;((0.84999*BR15)/1),"No cumple la meta establecida"))))</f>
        <v>Cumple la meta establecida</v>
      </c>
    </row>
    <row r="16" spans="1:73" ht="67.5" customHeight="1" x14ac:dyDescent="0.3">
      <c r="D16" s="591"/>
      <c r="E16" s="573"/>
      <c r="F16" s="177" t="s">
        <v>151</v>
      </c>
      <c r="G16" s="175">
        <v>2</v>
      </c>
      <c r="H16" s="178" t="s">
        <v>146</v>
      </c>
      <c r="I16" s="178" t="s">
        <v>552</v>
      </c>
      <c r="J16" s="116" t="s">
        <v>905</v>
      </c>
      <c r="K16" s="117" t="s">
        <v>914</v>
      </c>
      <c r="L16" s="117" t="s">
        <v>913</v>
      </c>
      <c r="M16" s="111" t="s">
        <v>903</v>
      </c>
      <c r="N16" s="177" t="s">
        <v>553</v>
      </c>
      <c r="O16" s="177" t="s">
        <v>525</v>
      </c>
      <c r="P16" s="177" t="s">
        <v>554</v>
      </c>
      <c r="Q16" s="177" t="s">
        <v>360</v>
      </c>
      <c r="R16" s="177" t="s">
        <v>37</v>
      </c>
      <c r="S16" s="179" t="s">
        <v>555</v>
      </c>
      <c r="T16" s="177" t="s">
        <v>395</v>
      </c>
      <c r="U16" s="177" t="s">
        <v>532</v>
      </c>
      <c r="V16" s="177" t="s">
        <v>551</v>
      </c>
      <c r="W16" s="177"/>
      <c r="X16" s="177"/>
      <c r="Y16" s="177"/>
      <c r="Z16" s="177" t="s">
        <v>530</v>
      </c>
      <c r="AA16" s="177" t="s">
        <v>530</v>
      </c>
      <c r="AB16" s="180" t="str">
        <f>IF(Z16="N/A","No aplica",IF(AA16&gt;=(0),AA16/Z16))</f>
        <v>No aplica</v>
      </c>
      <c r="AC16" s="180" t="str">
        <f t="shared" si="24"/>
        <v>No aplica</v>
      </c>
      <c r="AD16" s="177" t="s">
        <v>530</v>
      </c>
      <c r="AE16" s="177" t="s">
        <v>530</v>
      </c>
      <c r="AF16" s="107" t="str">
        <f t="shared" si="25"/>
        <v>No aplica</v>
      </c>
      <c r="AG16" s="107" t="str">
        <f t="shared" si="26"/>
        <v>No aplica</v>
      </c>
      <c r="AH16" s="181">
        <v>1</v>
      </c>
      <c r="AI16" s="181">
        <v>1</v>
      </c>
      <c r="AJ16" s="107">
        <f t="shared" si="27"/>
        <v>1</v>
      </c>
      <c r="AK16" s="107" t="str">
        <f t="shared" si="28"/>
        <v>Cumple la meta establecida</v>
      </c>
      <c r="AL16" s="181">
        <v>1</v>
      </c>
      <c r="AM16" s="181">
        <v>1</v>
      </c>
      <c r="AN16" s="107">
        <f t="shared" si="29"/>
        <v>1</v>
      </c>
      <c r="AO16" s="107" t="str">
        <f t="shared" si="30"/>
        <v>Cumple la meta establecida</v>
      </c>
      <c r="AP16" s="181">
        <v>1</v>
      </c>
      <c r="AQ16" s="181">
        <v>1</v>
      </c>
      <c r="AR16" s="107">
        <f t="shared" si="31"/>
        <v>1</v>
      </c>
      <c r="AS16" s="107" t="str">
        <f t="shared" si="32"/>
        <v>Cumple la meta establecida</v>
      </c>
      <c r="AT16" s="181">
        <v>1</v>
      </c>
      <c r="AU16" s="181">
        <v>1</v>
      </c>
      <c r="AV16" s="107">
        <f t="shared" si="33"/>
        <v>1</v>
      </c>
      <c r="AW16" s="107" t="str">
        <f t="shared" si="34"/>
        <v>Cumple la meta establecida</v>
      </c>
      <c r="AX16" s="181">
        <v>1</v>
      </c>
      <c r="AY16" s="181">
        <v>1</v>
      </c>
      <c r="AZ16" s="107">
        <f t="shared" si="35"/>
        <v>1</v>
      </c>
      <c r="BA16" s="107" t="str">
        <f t="shared" si="36"/>
        <v>Cumple la meta establecida</v>
      </c>
      <c r="BB16" s="181">
        <v>1</v>
      </c>
      <c r="BC16" s="181">
        <v>1</v>
      </c>
      <c r="BD16" s="107">
        <f t="shared" si="37"/>
        <v>1</v>
      </c>
      <c r="BE16" s="107" t="str">
        <f t="shared" si="38"/>
        <v>Cumple la meta establecida</v>
      </c>
      <c r="BF16" s="181">
        <v>1</v>
      </c>
      <c r="BG16" s="181">
        <v>1</v>
      </c>
      <c r="BH16" s="107">
        <f t="shared" si="39"/>
        <v>1</v>
      </c>
      <c r="BI16" s="107" t="str">
        <f t="shared" si="40"/>
        <v>Cumple la meta establecida</v>
      </c>
      <c r="BJ16" s="181">
        <v>1</v>
      </c>
      <c r="BK16" s="181">
        <v>1</v>
      </c>
      <c r="BL16" s="107">
        <f t="shared" si="41"/>
        <v>1</v>
      </c>
      <c r="BM16" s="107" t="str">
        <f t="shared" si="42"/>
        <v>Cumple la meta establecida</v>
      </c>
      <c r="BN16" s="181">
        <v>1</v>
      </c>
      <c r="BO16" s="181">
        <v>1</v>
      </c>
      <c r="BP16" s="107">
        <f t="shared" si="43"/>
        <v>1</v>
      </c>
      <c r="BQ16" s="107" t="str">
        <f t="shared" si="44"/>
        <v>Cumple la meta establecida</v>
      </c>
      <c r="BR16" s="181">
        <v>1</v>
      </c>
      <c r="BS16" s="181">
        <v>1</v>
      </c>
      <c r="BT16" s="107">
        <f t="shared" si="45"/>
        <v>1</v>
      </c>
      <c r="BU16" s="108" t="str">
        <f t="shared" si="46"/>
        <v>Cumple la meta establecida</v>
      </c>
    </row>
    <row r="17" spans="4:73" ht="84" customHeight="1" x14ac:dyDescent="0.3">
      <c r="D17" s="591"/>
      <c r="E17" s="573"/>
      <c r="F17" s="177" t="s">
        <v>152</v>
      </c>
      <c r="G17" s="175">
        <v>2</v>
      </c>
      <c r="H17" s="178" t="s">
        <v>147</v>
      </c>
      <c r="I17" s="178" t="s">
        <v>556</v>
      </c>
      <c r="J17" s="123" t="s">
        <v>859</v>
      </c>
      <c r="K17" s="124" t="s">
        <v>915</v>
      </c>
      <c r="L17" s="125" t="s">
        <v>926</v>
      </c>
      <c r="M17" s="125" t="s">
        <v>916</v>
      </c>
      <c r="N17" s="177" t="s">
        <v>557</v>
      </c>
      <c r="O17" s="177" t="s">
        <v>545</v>
      </c>
      <c r="P17" s="178" t="s">
        <v>398</v>
      </c>
      <c r="Q17" s="177" t="s">
        <v>29</v>
      </c>
      <c r="R17" s="177" t="s">
        <v>37</v>
      </c>
      <c r="S17" s="190" t="s">
        <v>558</v>
      </c>
      <c r="T17" s="177" t="s">
        <v>397</v>
      </c>
      <c r="U17" s="177" t="s">
        <v>532</v>
      </c>
      <c r="V17" s="177" t="s">
        <v>559</v>
      </c>
      <c r="W17" s="177"/>
      <c r="X17" s="177"/>
      <c r="Y17" s="177"/>
      <c r="Z17" s="177">
        <v>1</v>
      </c>
      <c r="AA17" s="177">
        <v>1</v>
      </c>
      <c r="AB17" s="180">
        <f t="shared" ref="AB17:AB22" si="47">IF(Z17="N/A","No aplica",IF(AA17&gt;=(0),AA17/Z17))</f>
        <v>1</v>
      </c>
      <c r="AC17" s="180" t="str">
        <f t="shared" si="24"/>
        <v>Cumple la meta establecida</v>
      </c>
      <c r="AD17" s="177">
        <v>1</v>
      </c>
      <c r="AE17" s="177">
        <v>1</v>
      </c>
      <c r="AF17" s="180">
        <f t="shared" si="25"/>
        <v>1</v>
      </c>
      <c r="AG17" s="180" t="str">
        <f t="shared" si="26"/>
        <v>Cumple la meta establecida</v>
      </c>
      <c r="AH17" s="106">
        <v>1</v>
      </c>
      <c r="AI17" s="106">
        <v>1</v>
      </c>
      <c r="AJ17" s="180">
        <f t="shared" si="27"/>
        <v>1</v>
      </c>
      <c r="AK17" s="180" t="str">
        <f t="shared" si="28"/>
        <v>Cumple la meta establecida</v>
      </c>
      <c r="AL17" s="106">
        <v>1</v>
      </c>
      <c r="AM17" s="106">
        <v>1</v>
      </c>
      <c r="AN17" s="180">
        <f t="shared" si="29"/>
        <v>1</v>
      </c>
      <c r="AO17" s="180" t="str">
        <f t="shared" si="30"/>
        <v>Cumple la meta establecida</v>
      </c>
      <c r="AP17" s="106">
        <v>1</v>
      </c>
      <c r="AQ17" s="106">
        <v>1</v>
      </c>
      <c r="AR17" s="180">
        <f t="shared" si="31"/>
        <v>1</v>
      </c>
      <c r="AS17" s="180" t="str">
        <f t="shared" si="32"/>
        <v>Cumple la meta establecida</v>
      </c>
      <c r="AT17" s="106">
        <v>1</v>
      </c>
      <c r="AU17" s="106">
        <v>1</v>
      </c>
      <c r="AV17" s="180">
        <f t="shared" si="33"/>
        <v>1</v>
      </c>
      <c r="AW17" s="180" t="str">
        <f t="shared" si="34"/>
        <v>Cumple la meta establecida</v>
      </c>
      <c r="AX17" s="106">
        <v>1</v>
      </c>
      <c r="AY17" s="106">
        <v>1</v>
      </c>
      <c r="AZ17" s="180">
        <f t="shared" si="35"/>
        <v>1</v>
      </c>
      <c r="BA17" s="180" t="str">
        <f t="shared" si="36"/>
        <v>Cumple la meta establecida</v>
      </c>
      <c r="BB17" s="106">
        <v>1</v>
      </c>
      <c r="BC17" s="106">
        <v>1</v>
      </c>
      <c r="BD17" s="180">
        <f t="shared" si="37"/>
        <v>1</v>
      </c>
      <c r="BE17" s="180" t="str">
        <f t="shared" si="38"/>
        <v>Cumple la meta establecida</v>
      </c>
      <c r="BF17" s="106">
        <v>1</v>
      </c>
      <c r="BG17" s="106">
        <v>1</v>
      </c>
      <c r="BH17" s="180">
        <f t="shared" si="39"/>
        <v>1</v>
      </c>
      <c r="BI17" s="180" t="str">
        <f t="shared" si="40"/>
        <v>Cumple la meta establecida</v>
      </c>
      <c r="BJ17" s="181">
        <v>1</v>
      </c>
      <c r="BK17" s="181">
        <v>1</v>
      </c>
      <c r="BL17" s="180">
        <f t="shared" si="41"/>
        <v>1</v>
      </c>
      <c r="BM17" s="180" t="str">
        <f t="shared" si="42"/>
        <v>Cumple la meta establecida</v>
      </c>
      <c r="BN17" s="181">
        <v>1</v>
      </c>
      <c r="BO17" s="181">
        <v>1</v>
      </c>
      <c r="BP17" s="180">
        <f t="shared" si="43"/>
        <v>1</v>
      </c>
      <c r="BQ17" s="180" t="str">
        <f t="shared" si="44"/>
        <v>Cumple la meta establecida</v>
      </c>
      <c r="BR17" s="181">
        <v>1</v>
      </c>
      <c r="BS17" s="181">
        <v>1</v>
      </c>
      <c r="BT17" s="180">
        <f t="shared" si="45"/>
        <v>1</v>
      </c>
      <c r="BU17" s="182" t="str">
        <f t="shared" si="46"/>
        <v>Cumple la meta establecida</v>
      </c>
    </row>
    <row r="18" spans="4:73" ht="80.25" customHeight="1" x14ac:dyDescent="0.3">
      <c r="D18" s="591"/>
      <c r="E18" s="573"/>
      <c r="F18" s="177" t="s">
        <v>152</v>
      </c>
      <c r="G18" s="175">
        <v>2</v>
      </c>
      <c r="H18" s="178" t="s">
        <v>147</v>
      </c>
      <c r="I18" s="178" t="s">
        <v>560</v>
      </c>
      <c r="J18" s="116" t="s">
        <v>905</v>
      </c>
      <c r="K18" s="117" t="s">
        <v>914</v>
      </c>
      <c r="L18" s="117" t="s">
        <v>913</v>
      </c>
      <c r="M18" s="111" t="s">
        <v>903</v>
      </c>
      <c r="N18" s="177" t="s">
        <v>561</v>
      </c>
      <c r="O18" s="177" t="s">
        <v>525</v>
      </c>
      <c r="P18" s="177" t="s">
        <v>562</v>
      </c>
      <c r="Q18" s="177" t="s">
        <v>360</v>
      </c>
      <c r="R18" s="177" t="s">
        <v>37</v>
      </c>
      <c r="S18" s="190" t="s">
        <v>563</v>
      </c>
      <c r="T18" s="177" t="s">
        <v>395</v>
      </c>
      <c r="U18" s="177" t="s">
        <v>532</v>
      </c>
      <c r="V18" s="177" t="s">
        <v>559</v>
      </c>
      <c r="W18" s="177"/>
      <c r="X18" s="177"/>
      <c r="Y18" s="177"/>
      <c r="Z18" s="181">
        <v>100</v>
      </c>
      <c r="AA18" s="181">
        <v>81.33</v>
      </c>
      <c r="AB18" s="180">
        <f t="shared" si="47"/>
        <v>0.81330000000000002</v>
      </c>
      <c r="AC18" s="180" t="str">
        <f t="shared" si="24"/>
        <v>No cumple la meta establecida</v>
      </c>
      <c r="AD18" s="177" t="s">
        <v>530</v>
      </c>
      <c r="AE18" s="177" t="s">
        <v>530</v>
      </c>
      <c r="AF18" s="180" t="str">
        <f t="shared" si="25"/>
        <v>No aplica</v>
      </c>
      <c r="AG18" s="180" t="str">
        <f t="shared" si="26"/>
        <v>No aplica</v>
      </c>
      <c r="AH18" s="106">
        <v>1</v>
      </c>
      <c r="AI18" s="106">
        <v>1</v>
      </c>
      <c r="AJ18" s="180">
        <f t="shared" si="27"/>
        <v>1</v>
      </c>
      <c r="AK18" s="180" t="str">
        <f t="shared" si="28"/>
        <v>Cumple la meta establecida</v>
      </c>
      <c r="AL18" s="106">
        <v>1</v>
      </c>
      <c r="AM18" s="106">
        <v>1</v>
      </c>
      <c r="AN18" s="180">
        <f t="shared" si="29"/>
        <v>1</v>
      </c>
      <c r="AO18" s="180" t="str">
        <f t="shared" si="30"/>
        <v>Cumple la meta establecida</v>
      </c>
      <c r="AP18" s="106">
        <v>1</v>
      </c>
      <c r="AQ18" s="106">
        <v>1</v>
      </c>
      <c r="AR18" s="180">
        <f t="shared" si="31"/>
        <v>1</v>
      </c>
      <c r="AS18" s="180" t="str">
        <f t="shared" si="32"/>
        <v>Cumple la meta establecida</v>
      </c>
      <c r="AT18" s="106">
        <v>1</v>
      </c>
      <c r="AU18" s="106">
        <v>1</v>
      </c>
      <c r="AV18" s="180">
        <f t="shared" si="33"/>
        <v>1</v>
      </c>
      <c r="AW18" s="180" t="str">
        <f t="shared" si="34"/>
        <v>Cumple la meta establecida</v>
      </c>
      <c r="AX18" s="106">
        <v>1</v>
      </c>
      <c r="AY18" s="106">
        <v>1</v>
      </c>
      <c r="AZ18" s="180">
        <f t="shared" si="35"/>
        <v>1</v>
      </c>
      <c r="BA18" s="180" t="str">
        <f t="shared" si="36"/>
        <v>Cumple la meta establecida</v>
      </c>
      <c r="BB18" s="106">
        <v>1</v>
      </c>
      <c r="BC18" s="106">
        <v>1</v>
      </c>
      <c r="BD18" s="180">
        <f t="shared" si="37"/>
        <v>1</v>
      </c>
      <c r="BE18" s="180" t="str">
        <f t="shared" si="38"/>
        <v>Cumple la meta establecida</v>
      </c>
      <c r="BF18" s="106">
        <v>1</v>
      </c>
      <c r="BG18" s="106">
        <v>1</v>
      </c>
      <c r="BH18" s="180">
        <f t="shared" si="39"/>
        <v>1</v>
      </c>
      <c r="BI18" s="180" t="str">
        <f t="shared" si="40"/>
        <v>Cumple la meta establecida</v>
      </c>
      <c r="BJ18" s="181">
        <v>1</v>
      </c>
      <c r="BK18" s="181">
        <v>1</v>
      </c>
      <c r="BL18" s="180">
        <f t="shared" si="41"/>
        <v>1</v>
      </c>
      <c r="BM18" s="180" t="str">
        <f t="shared" si="42"/>
        <v>Cumple la meta establecida</v>
      </c>
      <c r="BN18" s="181">
        <v>1</v>
      </c>
      <c r="BO18" s="181">
        <v>1</v>
      </c>
      <c r="BP18" s="180">
        <f t="shared" si="43"/>
        <v>1</v>
      </c>
      <c r="BQ18" s="180" t="str">
        <f t="shared" si="44"/>
        <v>Cumple la meta establecida</v>
      </c>
      <c r="BR18" s="181">
        <v>1</v>
      </c>
      <c r="BS18" s="181">
        <v>1</v>
      </c>
      <c r="BT18" s="180">
        <f t="shared" si="45"/>
        <v>1</v>
      </c>
      <c r="BU18" s="182" t="str">
        <f t="shared" si="46"/>
        <v>Cumple la meta establecida</v>
      </c>
    </row>
    <row r="19" spans="4:73" ht="79.5" customHeight="1" x14ac:dyDescent="0.3">
      <c r="D19" s="591"/>
      <c r="E19" s="573"/>
      <c r="F19" s="110" t="s">
        <v>153</v>
      </c>
      <c r="G19" s="175">
        <v>1</v>
      </c>
      <c r="H19" s="178" t="s">
        <v>639</v>
      </c>
      <c r="I19" s="178" t="s">
        <v>564</v>
      </c>
      <c r="J19" s="116" t="s">
        <v>905</v>
      </c>
      <c r="K19" s="117" t="s">
        <v>914</v>
      </c>
      <c r="L19" s="117" t="s">
        <v>913</v>
      </c>
      <c r="M19" s="111" t="s">
        <v>903</v>
      </c>
      <c r="N19" s="177" t="s">
        <v>399</v>
      </c>
      <c r="O19" s="177" t="s">
        <v>525</v>
      </c>
      <c r="P19" s="178" t="s">
        <v>564</v>
      </c>
      <c r="Q19" s="177" t="s">
        <v>400</v>
      </c>
      <c r="R19" s="177" t="s">
        <v>37</v>
      </c>
      <c r="S19" s="177" t="s">
        <v>530</v>
      </c>
      <c r="T19" s="178" t="s">
        <v>387</v>
      </c>
      <c r="U19" s="177" t="s">
        <v>532</v>
      </c>
      <c r="V19" s="178" t="s">
        <v>565</v>
      </c>
      <c r="W19" s="178"/>
      <c r="X19" s="178"/>
      <c r="Y19" s="178"/>
      <c r="Z19" s="177" t="s">
        <v>530</v>
      </c>
      <c r="AA19" s="177" t="s">
        <v>530</v>
      </c>
      <c r="AB19" s="180" t="str">
        <f t="shared" si="47"/>
        <v>No aplica</v>
      </c>
      <c r="AC19" s="180" t="str">
        <f t="shared" si="24"/>
        <v>No aplica</v>
      </c>
      <c r="AD19" s="177" t="s">
        <v>530</v>
      </c>
      <c r="AE19" s="177" t="s">
        <v>530</v>
      </c>
      <c r="AF19" s="180" t="str">
        <f t="shared" si="25"/>
        <v>No aplica</v>
      </c>
      <c r="AG19" s="180" t="str">
        <f t="shared" si="26"/>
        <v>No aplica</v>
      </c>
      <c r="AH19" s="181">
        <v>1</v>
      </c>
      <c r="AI19" s="181">
        <v>1</v>
      </c>
      <c r="AJ19" s="180">
        <f t="shared" si="27"/>
        <v>1</v>
      </c>
      <c r="AK19" s="180" t="str">
        <f t="shared" si="28"/>
        <v>Cumple la meta establecida</v>
      </c>
      <c r="AL19" s="181">
        <v>1</v>
      </c>
      <c r="AM19" s="181">
        <v>1</v>
      </c>
      <c r="AN19" s="180">
        <f t="shared" si="29"/>
        <v>1</v>
      </c>
      <c r="AO19" s="180" t="str">
        <f t="shared" si="30"/>
        <v>Cumple la meta establecida</v>
      </c>
      <c r="AP19" s="181">
        <v>1</v>
      </c>
      <c r="AQ19" s="181">
        <v>1</v>
      </c>
      <c r="AR19" s="180">
        <f t="shared" si="31"/>
        <v>1</v>
      </c>
      <c r="AS19" s="180" t="str">
        <f t="shared" si="32"/>
        <v>Cumple la meta establecida</v>
      </c>
      <c r="AT19" s="181">
        <v>1</v>
      </c>
      <c r="AU19" s="181">
        <v>1</v>
      </c>
      <c r="AV19" s="180">
        <f t="shared" si="33"/>
        <v>1</v>
      </c>
      <c r="AW19" s="180" t="str">
        <f t="shared" si="34"/>
        <v>Cumple la meta establecida</v>
      </c>
      <c r="AX19" s="181">
        <v>1</v>
      </c>
      <c r="AY19" s="181">
        <v>1</v>
      </c>
      <c r="AZ19" s="180">
        <f t="shared" si="35"/>
        <v>1</v>
      </c>
      <c r="BA19" s="180" t="str">
        <f t="shared" si="36"/>
        <v>Cumple la meta establecida</v>
      </c>
      <c r="BB19" s="181">
        <v>1</v>
      </c>
      <c r="BC19" s="181">
        <v>1</v>
      </c>
      <c r="BD19" s="180">
        <f t="shared" si="37"/>
        <v>1</v>
      </c>
      <c r="BE19" s="180" t="str">
        <f t="shared" si="38"/>
        <v>Cumple la meta establecida</v>
      </c>
      <c r="BF19" s="181">
        <v>1</v>
      </c>
      <c r="BG19" s="181">
        <v>1</v>
      </c>
      <c r="BH19" s="180">
        <f t="shared" si="39"/>
        <v>1</v>
      </c>
      <c r="BI19" s="180" t="str">
        <f t="shared" si="40"/>
        <v>Cumple la meta establecida</v>
      </c>
      <c r="BJ19" s="181">
        <v>1</v>
      </c>
      <c r="BK19" s="181">
        <v>1</v>
      </c>
      <c r="BL19" s="180">
        <f t="shared" si="41"/>
        <v>1</v>
      </c>
      <c r="BM19" s="180" t="str">
        <f t="shared" si="42"/>
        <v>Cumple la meta establecida</v>
      </c>
      <c r="BN19" s="181">
        <v>1</v>
      </c>
      <c r="BO19" s="181">
        <v>1</v>
      </c>
      <c r="BP19" s="180">
        <f t="shared" si="43"/>
        <v>1</v>
      </c>
      <c r="BQ19" s="180" t="str">
        <f t="shared" si="44"/>
        <v>Cumple la meta establecida</v>
      </c>
      <c r="BR19" s="181">
        <v>1</v>
      </c>
      <c r="BS19" s="181">
        <v>1</v>
      </c>
      <c r="BT19" s="180">
        <f t="shared" si="45"/>
        <v>1</v>
      </c>
      <c r="BU19" s="182" t="str">
        <f t="shared" si="46"/>
        <v>Cumple la meta establecida</v>
      </c>
    </row>
    <row r="20" spans="4:73" ht="66.75" customHeight="1" x14ac:dyDescent="0.3">
      <c r="D20" s="591"/>
      <c r="E20" s="573"/>
      <c r="F20" s="177" t="s">
        <v>154</v>
      </c>
      <c r="G20" s="175">
        <v>1</v>
      </c>
      <c r="H20" s="178" t="s">
        <v>640</v>
      </c>
      <c r="I20" s="178" t="s">
        <v>566</v>
      </c>
      <c r="J20" s="123" t="s">
        <v>859</v>
      </c>
      <c r="K20" s="124" t="s">
        <v>915</v>
      </c>
      <c r="L20" s="125" t="s">
        <v>926</v>
      </c>
      <c r="M20" s="125" t="s">
        <v>916</v>
      </c>
      <c r="N20" s="177" t="s">
        <v>401</v>
      </c>
      <c r="O20" s="177" t="s">
        <v>545</v>
      </c>
      <c r="P20" s="178" t="s">
        <v>567</v>
      </c>
      <c r="Q20" s="177" t="s">
        <v>29</v>
      </c>
      <c r="R20" s="177" t="s">
        <v>37</v>
      </c>
      <c r="S20" s="177" t="s">
        <v>568</v>
      </c>
      <c r="T20" s="178">
        <v>12</v>
      </c>
      <c r="U20" s="177" t="s">
        <v>532</v>
      </c>
      <c r="V20" s="178" t="s">
        <v>569</v>
      </c>
      <c r="W20" s="178"/>
      <c r="X20" s="178"/>
      <c r="Y20" s="178"/>
      <c r="Z20" s="177">
        <v>1</v>
      </c>
      <c r="AA20" s="177">
        <v>1</v>
      </c>
      <c r="AB20" s="180">
        <f t="shared" si="47"/>
        <v>1</v>
      </c>
      <c r="AC20" s="180" t="str">
        <f t="shared" si="24"/>
        <v>Cumple la meta establecida</v>
      </c>
      <c r="AD20" s="177">
        <v>1</v>
      </c>
      <c r="AE20" s="177">
        <v>1</v>
      </c>
      <c r="AF20" s="180">
        <f t="shared" si="25"/>
        <v>1</v>
      </c>
      <c r="AG20" s="180" t="str">
        <f t="shared" si="26"/>
        <v>Cumple la meta establecida</v>
      </c>
      <c r="AH20" s="181">
        <v>1</v>
      </c>
      <c r="AI20" s="181">
        <v>1</v>
      </c>
      <c r="AJ20" s="180">
        <f t="shared" si="27"/>
        <v>1</v>
      </c>
      <c r="AK20" s="180" t="str">
        <f t="shared" si="28"/>
        <v>Cumple la meta establecida</v>
      </c>
      <c r="AL20" s="181">
        <v>1</v>
      </c>
      <c r="AM20" s="181">
        <v>1</v>
      </c>
      <c r="AN20" s="180">
        <f t="shared" si="29"/>
        <v>1</v>
      </c>
      <c r="AO20" s="180" t="str">
        <f t="shared" si="30"/>
        <v>Cumple la meta establecida</v>
      </c>
      <c r="AP20" s="181">
        <v>1</v>
      </c>
      <c r="AQ20" s="181">
        <v>1</v>
      </c>
      <c r="AR20" s="180">
        <f t="shared" si="31"/>
        <v>1</v>
      </c>
      <c r="AS20" s="180" t="str">
        <f t="shared" si="32"/>
        <v>Cumple la meta establecida</v>
      </c>
      <c r="AT20" s="181">
        <v>1</v>
      </c>
      <c r="AU20" s="181">
        <v>1</v>
      </c>
      <c r="AV20" s="180">
        <f t="shared" si="33"/>
        <v>1</v>
      </c>
      <c r="AW20" s="180" t="str">
        <f t="shared" si="34"/>
        <v>Cumple la meta establecida</v>
      </c>
      <c r="AX20" s="181">
        <v>1</v>
      </c>
      <c r="AY20" s="181">
        <v>1</v>
      </c>
      <c r="AZ20" s="180">
        <f t="shared" si="35"/>
        <v>1</v>
      </c>
      <c r="BA20" s="180" t="str">
        <f t="shared" si="36"/>
        <v>Cumple la meta establecida</v>
      </c>
      <c r="BB20" s="181">
        <v>1</v>
      </c>
      <c r="BC20" s="181">
        <v>1</v>
      </c>
      <c r="BD20" s="180">
        <f t="shared" si="37"/>
        <v>1</v>
      </c>
      <c r="BE20" s="180" t="str">
        <f t="shared" si="38"/>
        <v>Cumple la meta establecida</v>
      </c>
      <c r="BF20" s="181">
        <v>1</v>
      </c>
      <c r="BG20" s="181">
        <v>1</v>
      </c>
      <c r="BH20" s="180">
        <f t="shared" si="39"/>
        <v>1</v>
      </c>
      <c r="BI20" s="180" t="str">
        <f t="shared" si="40"/>
        <v>Cumple la meta establecida</v>
      </c>
      <c r="BJ20" s="181">
        <v>1</v>
      </c>
      <c r="BK20" s="181">
        <v>1</v>
      </c>
      <c r="BL20" s="180">
        <f t="shared" si="41"/>
        <v>1</v>
      </c>
      <c r="BM20" s="180" t="str">
        <f t="shared" si="42"/>
        <v>Cumple la meta establecida</v>
      </c>
      <c r="BN20" s="181">
        <v>1</v>
      </c>
      <c r="BO20" s="181">
        <v>1</v>
      </c>
      <c r="BP20" s="180">
        <f t="shared" si="43"/>
        <v>1</v>
      </c>
      <c r="BQ20" s="180" t="str">
        <f t="shared" si="44"/>
        <v>Cumple la meta establecida</v>
      </c>
      <c r="BR20" s="181">
        <v>1</v>
      </c>
      <c r="BS20" s="181">
        <v>1</v>
      </c>
      <c r="BT20" s="180">
        <f t="shared" si="45"/>
        <v>1</v>
      </c>
      <c r="BU20" s="182" t="str">
        <f t="shared" si="46"/>
        <v>Cumple la meta establecida</v>
      </c>
    </row>
    <row r="21" spans="4:73" ht="71.25" customHeight="1" x14ac:dyDescent="0.3">
      <c r="D21" s="591"/>
      <c r="E21" s="573"/>
      <c r="F21" s="177" t="s">
        <v>154</v>
      </c>
      <c r="G21" s="175">
        <v>1</v>
      </c>
      <c r="H21" s="178" t="s">
        <v>148</v>
      </c>
      <c r="I21" s="178" t="s">
        <v>570</v>
      </c>
      <c r="J21" s="123" t="s">
        <v>859</v>
      </c>
      <c r="K21" s="124" t="s">
        <v>915</v>
      </c>
      <c r="L21" s="125" t="s">
        <v>926</v>
      </c>
      <c r="M21" s="125" t="s">
        <v>916</v>
      </c>
      <c r="N21" s="177" t="s">
        <v>571</v>
      </c>
      <c r="O21" s="177" t="s">
        <v>545</v>
      </c>
      <c r="P21" s="177" t="s">
        <v>572</v>
      </c>
      <c r="Q21" s="177" t="s">
        <v>36</v>
      </c>
      <c r="R21" s="177" t="s">
        <v>37</v>
      </c>
      <c r="S21" s="177" t="s">
        <v>573</v>
      </c>
      <c r="T21" s="177">
        <v>1</v>
      </c>
      <c r="U21" s="177" t="s">
        <v>532</v>
      </c>
      <c r="V21" s="178" t="s">
        <v>574</v>
      </c>
      <c r="W21" s="178"/>
      <c r="X21" s="178"/>
      <c r="Y21" s="178"/>
      <c r="Z21" s="177" t="s">
        <v>530</v>
      </c>
      <c r="AA21" s="177" t="s">
        <v>530</v>
      </c>
      <c r="AB21" s="180" t="str">
        <f t="shared" si="47"/>
        <v>No aplica</v>
      </c>
      <c r="AC21" s="180" t="str">
        <f t="shared" si="24"/>
        <v>No aplica</v>
      </c>
      <c r="AD21" s="177" t="s">
        <v>530</v>
      </c>
      <c r="AE21" s="177" t="s">
        <v>530</v>
      </c>
      <c r="AF21" s="180" t="str">
        <f t="shared" si="25"/>
        <v>No aplica</v>
      </c>
      <c r="AG21" s="180" t="str">
        <f t="shared" si="26"/>
        <v>No aplica</v>
      </c>
      <c r="AH21" s="181">
        <v>1</v>
      </c>
      <c r="AI21" s="181">
        <v>1</v>
      </c>
      <c r="AJ21" s="180">
        <f t="shared" si="27"/>
        <v>1</v>
      </c>
      <c r="AK21" s="180" t="str">
        <f t="shared" si="28"/>
        <v>Cumple la meta establecida</v>
      </c>
      <c r="AL21" s="181">
        <v>1</v>
      </c>
      <c r="AM21" s="181">
        <v>1</v>
      </c>
      <c r="AN21" s="180">
        <f t="shared" si="29"/>
        <v>1</v>
      </c>
      <c r="AO21" s="180" t="str">
        <f t="shared" si="30"/>
        <v>Cumple la meta establecida</v>
      </c>
      <c r="AP21" s="181">
        <v>1</v>
      </c>
      <c r="AQ21" s="181">
        <v>1</v>
      </c>
      <c r="AR21" s="180">
        <f t="shared" si="31"/>
        <v>1</v>
      </c>
      <c r="AS21" s="180" t="str">
        <f t="shared" si="32"/>
        <v>Cumple la meta establecida</v>
      </c>
      <c r="AT21" s="181">
        <v>1</v>
      </c>
      <c r="AU21" s="181">
        <v>1</v>
      </c>
      <c r="AV21" s="180">
        <f t="shared" si="33"/>
        <v>1</v>
      </c>
      <c r="AW21" s="180" t="str">
        <f t="shared" si="34"/>
        <v>Cumple la meta establecida</v>
      </c>
      <c r="AX21" s="181">
        <v>1</v>
      </c>
      <c r="AY21" s="181">
        <v>1</v>
      </c>
      <c r="AZ21" s="180">
        <f t="shared" si="35"/>
        <v>1</v>
      </c>
      <c r="BA21" s="180" t="str">
        <f t="shared" si="36"/>
        <v>Cumple la meta establecida</v>
      </c>
      <c r="BB21" s="181">
        <v>1</v>
      </c>
      <c r="BC21" s="181">
        <v>1</v>
      </c>
      <c r="BD21" s="180">
        <f t="shared" si="37"/>
        <v>1</v>
      </c>
      <c r="BE21" s="180" t="str">
        <f t="shared" si="38"/>
        <v>Cumple la meta establecida</v>
      </c>
      <c r="BF21" s="181">
        <v>1</v>
      </c>
      <c r="BG21" s="181">
        <v>1</v>
      </c>
      <c r="BH21" s="180">
        <f t="shared" si="39"/>
        <v>1</v>
      </c>
      <c r="BI21" s="180" t="str">
        <f t="shared" si="40"/>
        <v>Cumple la meta establecida</v>
      </c>
      <c r="BJ21" s="181">
        <v>1</v>
      </c>
      <c r="BK21" s="181">
        <v>1</v>
      </c>
      <c r="BL21" s="180">
        <f t="shared" si="41"/>
        <v>1</v>
      </c>
      <c r="BM21" s="180" t="str">
        <f t="shared" si="42"/>
        <v>Cumple la meta establecida</v>
      </c>
      <c r="BN21" s="181">
        <v>1</v>
      </c>
      <c r="BO21" s="181">
        <v>1</v>
      </c>
      <c r="BP21" s="180">
        <f t="shared" si="43"/>
        <v>1</v>
      </c>
      <c r="BQ21" s="180" t="str">
        <f t="shared" si="44"/>
        <v>Cumple la meta establecida</v>
      </c>
      <c r="BR21" s="181">
        <v>1</v>
      </c>
      <c r="BS21" s="181">
        <v>1</v>
      </c>
      <c r="BT21" s="180">
        <f t="shared" si="45"/>
        <v>1</v>
      </c>
      <c r="BU21" s="182" t="str">
        <f t="shared" si="46"/>
        <v>Cumple la meta establecida</v>
      </c>
    </row>
    <row r="22" spans="4:73" ht="87" customHeight="1" x14ac:dyDescent="0.3">
      <c r="D22" s="591"/>
      <c r="E22" s="573"/>
      <c r="F22" s="177" t="s">
        <v>155</v>
      </c>
      <c r="G22" s="175">
        <v>2</v>
      </c>
      <c r="H22" s="178" t="s">
        <v>149</v>
      </c>
      <c r="I22" s="178" t="s">
        <v>575</v>
      </c>
      <c r="J22" s="123" t="s">
        <v>859</v>
      </c>
      <c r="K22" s="124" t="s">
        <v>915</v>
      </c>
      <c r="L22" s="125" t="s">
        <v>926</v>
      </c>
      <c r="M22" s="125" t="s">
        <v>916</v>
      </c>
      <c r="N22" s="177" t="s">
        <v>576</v>
      </c>
      <c r="O22" s="177" t="s">
        <v>545</v>
      </c>
      <c r="P22" s="178" t="s">
        <v>402</v>
      </c>
      <c r="Q22" s="177" t="s">
        <v>36</v>
      </c>
      <c r="R22" s="177" t="s">
        <v>37</v>
      </c>
      <c r="S22" s="177" t="s">
        <v>573</v>
      </c>
      <c r="T22" s="177">
        <v>1</v>
      </c>
      <c r="U22" s="177" t="s">
        <v>532</v>
      </c>
      <c r="V22" s="177" t="s">
        <v>577</v>
      </c>
      <c r="W22" s="177"/>
      <c r="X22" s="177"/>
      <c r="Y22" s="177"/>
      <c r="Z22" s="177" t="s">
        <v>530</v>
      </c>
      <c r="AA22" s="177" t="s">
        <v>530</v>
      </c>
      <c r="AB22" s="180" t="str">
        <f t="shared" si="47"/>
        <v>No aplica</v>
      </c>
      <c r="AC22" s="180" t="str">
        <f t="shared" si="24"/>
        <v>No aplica</v>
      </c>
      <c r="AD22" s="177" t="s">
        <v>530</v>
      </c>
      <c r="AE22" s="177" t="s">
        <v>530</v>
      </c>
      <c r="AF22" s="180" t="str">
        <f t="shared" si="25"/>
        <v>No aplica</v>
      </c>
      <c r="AG22" s="180" t="str">
        <f t="shared" si="26"/>
        <v>No aplica</v>
      </c>
      <c r="AH22" s="181">
        <v>1</v>
      </c>
      <c r="AI22" s="181">
        <v>1</v>
      </c>
      <c r="AJ22" s="180">
        <f t="shared" si="27"/>
        <v>1</v>
      </c>
      <c r="AK22" s="180" t="str">
        <f t="shared" si="28"/>
        <v>Cumple la meta establecida</v>
      </c>
      <c r="AL22" s="181">
        <v>1</v>
      </c>
      <c r="AM22" s="181">
        <v>1</v>
      </c>
      <c r="AN22" s="180">
        <f t="shared" si="29"/>
        <v>1</v>
      </c>
      <c r="AO22" s="180" t="str">
        <f t="shared" si="30"/>
        <v>Cumple la meta establecida</v>
      </c>
      <c r="AP22" s="181">
        <v>1</v>
      </c>
      <c r="AQ22" s="181">
        <v>1</v>
      </c>
      <c r="AR22" s="180">
        <f t="shared" si="31"/>
        <v>1</v>
      </c>
      <c r="AS22" s="180" t="str">
        <f t="shared" si="32"/>
        <v>Cumple la meta establecida</v>
      </c>
      <c r="AT22" s="181">
        <v>1</v>
      </c>
      <c r="AU22" s="181">
        <v>1</v>
      </c>
      <c r="AV22" s="180">
        <f t="shared" si="33"/>
        <v>1</v>
      </c>
      <c r="AW22" s="180" t="str">
        <f t="shared" si="34"/>
        <v>Cumple la meta establecida</v>
      </c>
      <c r="AX22" s="181">
        <v>1</v>
      </c>
      <c r="AY22" s="181">
        <v>1</v>
      </c>
      <c r="AZ22" s="180">
        <f t="shared" si="35"/>
        <v>1</v>
      </c>
      <c r="BA22" s="180" t="str">
        <f t="shared" si="36"/>
        <v>Cumple la meta establecida</v>
      </c>
      <c r="BB22" s="181">
        <v>1</v>
      </c>
      <c r="BC22" s="181">
        <v>1</v>
      </c>
      <c r="BD22" s="180">
        <f t="shared" si="37"/>
        <v>1</v>
      </c>
      <c r="BE22" s="180" t="str">
        <f t="shared" si="38"/>
        <v>Cumple la meta establecida</v>
      </c>
      <c r="BF22" s="181">
        <v>1</v>
      </c>
      <c r="BG22" s="181">
        <v>1</v>
      </c>
      <c r="BH22" s="180">
        <f t="shared" si="39"/>
        <v>1</v>
      </c>
      <c r="BI22" s="180" t="str">
        <f t="shared" si="40"/>
        <v>Cumple la meta establecida</v>
      </c>
      <c r="BJ22" s="181">
        <v>1</v>
      </c>
      <c r="BK22" s="181">
        <v>1</v>
      </c>
      <c r="BL22" s="180">
        <f t="shared" si="41"/>
        <v>1</v>
      </c>
      <c r="BM22" s="180" t="str">
        <f t="shared" si="42"/>
        <v>Cumple la meta establecida</v>
      </c>
      <c r="BN22" s="181">
        <v>1</v>
      </c>
      <c r="BO22" s="181">
        <v>1</v>
      </c>
      <c r="BP22" s="180">
        <f t="shared" si="43"/>
        <v>1</v>
      </c>
      <c r="BQ22" s="180" t="str">
        <f t="shared" si="44"/>
        <v>Cumple la meta establecida</v>
      </c>
      <c r="BR22" s="181">
        <v>1</v>
      </c>
      <c r="BS22" s="181">
        <v>1</v>
      </c>
      <c r="BT22" s="180">
        <f t="shared" si="45"/>
        <v>1</v>
      </c>
      <c r="BU22" s="182" t="str">
        <f t="shared" si="46"/>
        <v>Cumple la meta establecida</v>
      </c>
    </row>
    <row r="23" spans="4:73" ht="49.5" x14ac:dyDescent="0.3">
      <c r="D23" s="591"/>
      <c r="E23" s="573"/>
      <c r="F23" s="184" t="s">
        <v>156</v>
      </c>
      <c r="G23" s="175">
        <v>1</v>
      </c>
      <c r="H23" s="185" t="s">
        <v>641</v>
      </c>
      <c r="I23" s="186"/>
      <c r="J23" s="186"/>
      <c r="K23" s="186"/>
      <c r="L23" s="186"/>
      <c r="M23" s="186"/>
      <c r="N23" s="187"/>
      <c r="O23" s="187"/>
      <c r="P23" s="187"/>
      <c r="Q23" s="187"/>
      <c r="R23" s="187"/>
      <c r="S23" s="188"/>
      <c r="T23" s="188"/>
      <c r="U23" s="188"/>
      <c r="V23" s="188"/>
      <c r="W23" s="188"/>
      <c r="X23" s="188"/>
      <c r="Y23" s="188"/>
      <c r="Z23" s="188"/>
      <c r="AA23" s="188"/>
      <c r="AB23" s="188"/>
      <c r="AC23" s="188"/>
      <c r="AD23" s="188"/>
      <c r="AE23" s="188"/>
      <c r="AF23" s="188"/>
      <c r="AG23" s="188"/>
      <c r="AH23" s="188"/>
      <c r="AI23" s="188"/>
      <c r="AJ23" s="188"/>
      <c r="AK23" s="180"/>
      <c r="AL23" s="188"/>
      <c r="AM23" s="188"/>
      <c r="AN23" s="188"/>
      <c r="AO23" s="188"/>
      <c r="AP23" s="188"/>
      <c r="AQ23" s="188"/>
      <c r="AR23" s="188"/>
      <c r="AS23" s="188"/>
      <c r="AT23" s="188"/>
      <c r="AU23" s="188"/>
      <c r="AV23" s="188"/>
      <c r="AW23" s="188"/>
      <c r="AX23" s="188"/>
      <c r="AY23" s="188"/>
      <c r="AZ23" s="188"/>
      <c r="BA23" s="188"/>
      <c r="BB23" s="188"/>
      <c r="BC23" s="188"/>
      <c r="BD23" s="188"/>
      <c r="BE23" s="188"/>
      <c r="BF23" s="188"/>
      <c r="BG23" s="188"/>
      <c r="BH23" s="188"/>
      <c r="BI23" s="188"/>
      <c r="BJ23" s="188"/>
      <c r="BK23" s="188"/>
      <c r="BL23" s="188"/>
      <c r="BM23" s="188"/>
      <c r="BN23" s="188"/>
      <c r="BO23" s="188"/>
      <c r="BP23" s="188"/>
      <c r="BQ23" s="188"/>
      <c r="BR23" s="188"/>
      <c r="BS23" s="188"/>
      <c r="BT23" s="188"/>
      <c r="BU23" s="189"/>
    </row>
    <row r="24" spans="4:73" ht="49.5" x14ac:dyDescent="0.3">
      <c r="D24" s="591"/>
      <c r="E24" s="573"/>
      <c r="F24" s="177" t="s">
        <v>157</v>
      </c>
      <c r="G24" s="175">
        <v>2</v>
      </c>
      <c r="H24" s="185" t="s">
        <v>150</v>
      </c>
      <c r="I24" s="186"/>
      <c r="J24" s="186"/>
      <c r="K24" s="186"/>
      <c r="L24" s="186"/>
      <c r="M24" s="186"/>
      <c r="N24" s="187"/>
      <c r="O24" s="187"/>
      <c r="P24" s="187"/>
      <c r="Q24" s="187"/>
      <c r="R24" s="187"/>
      <c r="S24" s="188"/>
      <c r="T24" s="188"/>
      <c r="U24" s="188"/>
      <c r="V24" s="188"/>
      <c r="W24" s="188"/>
      <c r="X24" s="188"/>
      <c r="Y24" s="188"/>
      <c r="Z24" s="188"/>
      <c r="AA24" s="188"/>
      <c r="AB24" s="188"/>
      <c r="AC24" s="188"/>
      <c r="AD24" s="188"/>
      <c r="AE24" s="188"/>
      <c r="AF24" s="188"/>
      <c r="AG24" s="188"/>
      <c r="AH24" s="188"/>
      <c r="AI24" s="188"/>
      <c r="AJ24" s="188"/>
      <c r="AK24" s="180"/>
      <c r="AL24" s="188"/>
      <c r="AM24" s="188"/>
      <c r="AN24" s="188"/>
      <c r="AO24" s="188"/>
      <c r="AP24" s="188"/>
      <c r="AQ24" s="188"/>
      <c r="AR24" s="188"/>
      <c r="AS24" s="188"/>
      <c r="AT24" s="188"/>
      <c r="AU24" s="188"/>
      <c r="AV24" s="188"/>
      <c r="AW24" s="188"/>
      <c r="AX24" s="188"/>
      <c r="AY24" s="188"/>
      <c r="AZ24" s="188"/>
      <c r="BA24" s="188"/>
      <c r="BB24" s="188"/>
      <c r="BC24" s="188"/>
      <c r="BD24" s="188"/>
      <c r="BE24" s="188"/>
      <c r="BF24" s="188"/>
      <c r="BG24" s="188"/>
      <c r="BH24" s="188"/>
      <c r="BI24" s="188"/>
      <c r="BJ24" s="188"/>
      <c r="BK24" s="188"/>
      <c r="BL24" s="188"/>
      <c r="BM24" s="188"/>
      <c r="BN24" s="188"/>
      <c r="BO24" s="188"/>
      <c r="BP24" s="188"/>
      <c r="BQ24" s="188"/>
      <c r="BR24" s="188"/>
      <c r="BS24" s="188"/>
      <c r="BT24" s="188"/>
      <c r="BU24" s="189"/>
    </row>
    <row r="25" spans="4:73" ht="66" x14ac:dyDescent="0.3">
      <c r="D25" s="593" t="s">
        <v>158</v>
      </c>
      <c r="E25" s="592" t="s">
        <v>578</v>
      </c>
      <c r="F25" s="191" t="s">
        <v>160</v>
      </c>
      <c r="G25" s="192">
        <v>3</v>
      </c>
      <c r="H25" s="193" t="s">
        <v>614</v>
      </c>
      <c r="I25" s="110" t="s">
        <v>921</v>
      </c>
      <c r="J25" s="123" t="s">
        <v>859</v>
      </c>
      <c r="K25" s="124" t="s">
        <v>915</v>
      </c>
      <c r="L25" s="125" t="s">
        <v>927</v>
      </c>
      <c r="M25" s="125" t="s">
        <v>916</v>
      </c>
      <c r="N25" s="106" t="s">
        <v>621</v>
      </c>
      <c r="O25" s="106"/>
      <c r="P25" s="106" t="s">
        <v>616</v>
      </c>
      <c r="Q25" s="106" t="s">
        <v>29</v>
      </c>
      <c r="R25" s="106" t="s">
        <v>520</v>
      </c>
      <c r="S25" s="194"/>
      <c r="T25" s="194"/>
      <c r="U25" s="177" t="s">
        <v>532</v>
      </c>
      <c r="V25" s="177" t="s">
        <v>834</v>
      </c>
      <c r="W25" s="177"/>
      <c r="X25" s="195"/>
      <c r="Y25" s="195"/>
      <c r="Z25" s="181">
        <v>3</v>
      </c>
      <c r="AA25" s="181">
        <v>6</v>
      </c>
      <c r="AB25" s="180">
        <f>IF(Z25="N/A","No aplica",IF(AA25&gt;=(0),AA25/Z25))</f>
        <v>2</v>
      </c>
      <c r="AC25" s="180" t="str">
        <f>IF(Z25="N/A","No aplica",IF(AA25&gt;=((0.9999*Z25)/1),"Cumple la meta establecida",IF(AA25&gt;=((0.84999*Z25)/1),"Cumple parcialmente la meta establecida",IF(AA25&lt;((0.84999*Z25)/1),"No cumple la meta establecida"))))</f>
        <v>Cumple la meta establecida</v>
      </c>
      <c r="AD25" s="181">
        <v>3</v>
      </c>
      <c r="AE25" s="181">
        <v>4</v>
      </c>
      <c r="AF25" s="180">
        <f>IF(AD25="N/A","No aplica",IF(AE25&gt;=(0),AE25/AD25))</f>
        <v>1.3333333333333333</v>
      </c>
      <c r="AG25" s="180" t="str">
        <f>IF(AD25="N/A","No aplica",IF(AE25&gt;=((0.9999*AD25)/1),"Cumple la meta establecida",IF(AE25&gt;=((0.84999*AD25)/1),"Cumple parcialmente la meta establecida",IF(AE25&lt;((0.84999*AD25)/1),"No cumple la meta establecida"))))</f>
        <v>Cumple la meta establecida</v>
      </c>
      <c r="AH25" s="181">
        <v>3</v>
      </c>
      <c r="AI25" s="181">
        <v>3</v>
      </c>
      <c r="AJ25" s="180">
        <f t="shared" ref="AJ25" si="48">IF(AH25="N/A","No aplica",IF(AI25&gt;=(0),AI25/AH25))</f>
        <v>1</v>
      </c>
      <c r="AK25" s="180" t="str">
        <f t="shared" si="28"/>
        <v>Cumple la meta establecida</v>
      </c>
      <c r="AL25" s="181"/>
      <c r="AM25" s="181"/>
      <c r="AN25" s="180"/>
      <c r="AO25" s="180"/>
      <c r="AP25" s="181"/>
      <c r="AQ25" s="181"/>
      <c r="AR25" s="180"/>
      <c r="AS25" s="180"/>
      <c r="AT25" s="181"/>
      <c r="AU25" s="181"/>
      <c r="AV25" s="180"/>
      <c r="AW25" s="180"/>
      <c r="AX25" s="181"/>
      <c r="AY25" s="181"/>
      <c r="AZ25" s="180"/>
      <c r="BA25" s="180"/>
      <c r="BB25" s="181"/>
      <c r="BC25" s="181"/>
      <c r="BD25" s="180"/>
      <c r="BE25" s="180"/>
      <c r="BF25" s="181"/>
      <c r="BG25" s="181"/>
      <c r="BH25" s="180"/>
      <c r="BI25" s="180"/>
      <c r="BJ25" s="181"/>
      <c r="BK25" s="181"/>
      <c r="BL25" s="180"/>
      <c r="BM25" s="180"/>
      <c r="BN25" s="181"/>
      <c r="BO25" s="181"/>
      <c r="BP25" s="180"/>
      <c r="BQ25" s="180"/>
      <c r="BR25" s="181"/>
      <c r="BS25" s="181"/>
      <c r="BT25" s="180"/>
      <c r="BU25" s="182"/>
    </row>
    <row r="26" spans="4:73" ht="66" x14ac:dyDescent="0.3">
      <c r="D26" s="593"/>
      <c r="E26" s="592"/>
      <c r="F26" s="191" t="s">
        <v>160</v>
      </c>
      <c r="G26" s="192">
        <v>3</v>
      </c>
      <c r="H26" s="193" t="s">
        <v>614</v>
      </c>
      <c r="I26" s="110" t="s">
        <v>921</v>
      </c>
      <c r="J26" s="123" t="s">
        <v>859</v>
      </c>
      <c r="K26" s="124" t="s">
        <v>915</v>
      </c>
      <c r="L26" s="125" t="s">
        <v>927</v>
      </c>
      <c r="M26" s="125" t="s">
        <v>916</v>
      </c>
      <c r="N26" s="106" t="s">
        <v>624</v>
      </c>
      <c r="O26" s="106"/>
      <c r="P26" s="106" t="s">
        <v>617</v>
      </c>
      <c r="Q26" s="106" t="s">
        <v>29</v>
      </c>
      <c r="R26" s="106" t="s">
        <v>520</v>
      </c>
      <c r="S26" s="194"/>
      <c r="T26" s="194"/>
      <c r="U26" s="177" t="s">
        <v>532</v>
      </c>
      <c r="V26" s="177" t="s">
        <v>834</v>
      </c>
      <c r="W26" s="177"/>
      <c r="X26" s="195"/>
      <c r="Y26" s="195"/>
      <c r="Z26" s="181" t="s">
        <v>530</v>
      </c>
      <c r="AA26" s="181" t="s">
        <v>530</v>
      </c>
      <c r="AB26" s="180" t="str">
        <f>IF(Z26="N/A","No aplica",IF(AA26&gt;=(0),AA26/Z26))</f>
        <v>No aplica</v>
      </c>
      <c r="AC26" s="180" t="str">
        <f>IF(Z26="N/A","No aplica",IF(AA26&gt;=((0.9999*Z26)/1),"Cumple la meta establecida",IF(AA26&gt;=((0.84999*Z26)/1),"Cumple parcialmente la meta establecida",IF(AA26&lt;((0.84999*Z26)/1),"No cumple la meta establecida"))))</f>
        <v>No aplica</v>
      </c>
      <c r="AD26" s="181" t="s">
        <v>530</v>
      </c>
      <c r="AE26" s="181" t="s">
        <v>530</v>
      </c>
      <c r="AF26" s="180" t="str">
        <f>IF(AD26="N/A","No aplica",IF(AE26&gt;=(0),AE26/AD26))</f>
        <v>No aplica</v>
      </c>
      <c r="AG26" s="180" t="str">
        <f>IF(AD26="N/A","No aplica",IF(AE26&gt;=((0.9999*AD26)/1),"Cumple la meta establecida",IF(AE26&gt;=((0.84999*AD26)/1),"Cumple parcialmente la meta establecida",IF(AE26&lt;((0.84999*AD26)/1),"No cumple la meta establecida"))))</f>
        <v>No aplica</v>
      </c>
      <c r="AH26" s="181" t="s">
        <v>530</v>
      </c>
      <c r="AI26" s="181" t="s">
        <v>530</v>
      </c>
      <c r="AJ26" s="180"/>
      <c r="AK26" s="180"/>
      <c r="AL26" s="181" t="s">
        <v>530</v>
      </c>
      <c r="AM26" s="181" t="s">
        <v>530</v>
      </c>
      <c r="AN26" s="180"/>
      <c r="AO26" s="180"/>
      <c r="AP26" s="181"/>
      <c r="AQ26" s="181"/>
      <c r="AR26" s="180"/>
      <c r="AS26" s="180"/>
      <c r="AT26" s="181"/>
      <c r="AU26" s="181"/>
      <c r="AV26" s="180"/>
      <c r="AW26" s="180"/>
      <c r="AX26" s="181"/>
      <c r="AY26" s="181"/>
      <c r="AZ26" s="180"/>
      <c r="BA26" s="180"/>
      <c r="BB26" s="181"/>
      <c r="BC26" s="181"/>
      <c r="BD26" s="180"/>
      <c r="BE26" s="180"/>
      <c r="BF26" s="181"/>
      <c r="BG26" s="181"/>
      <c r="BH26" s="180"/>
      <c r="BI26" s="180"/>
      <c r="BJ26" s="181"/>
      <c r="BK26" s="181"/>
      <c r="BL26" s="180"/>
      <c r="BM26" s="180"/>
      <c r="BN26" s="181"/>
      <c r="BO26" s="181"/>
      <c r="BP26" s="180"/>
      <c r="BQ26" s="180"/>
      <c r="BR26" s="181"/>
      <c r="BS26" s="181"/>
      <c r="BT26" s="180"/>
      <c r="BU26" s="182"/>
    </row>
    <row r="27" spans="4:73" ht="77.25" customHeight="1" x14ac:dyDescent="0.3">
      <c r="D27" s="593"/>
      <c r="E27" s="592"/>
      <c r="F27" s="196" t="s">
        <v>160</v>
      </c>
      <c r="G27" s="197">
        <v>3</v>
      </c>
      <c r="H27" s="193" t="s">
        <v>614</v>
      </c>
      <c r="I27" s="110" t="s">
        <v>921</v>
      </c>
      <c r="J27" s="116" t="s">
        <v>905</v>
      </c>
      <c r="K27" s="117" t="s">
        <v>914</v>
      </c>
      <c r="L27" s="117" t="s">
        <v>928</v>
      </c>
      <c r="M27" s="111" t="s">
        <v>903</v>
      </c>
      <c r="N27" s="110" t="s">
        <v>622</v>
      </c>
      <c r="O27" s="110"/>
      <c r="P27" s="110" t="s">
        <v>618</v>
      </c>
      <c r="Q27" s="110" t="s">
        <v>360</v>
      </c>
      <c r="R27" s="110" t="s">
        <v>520</v>
      </c>
      <c r="S27" s="193"/>
      <c r="T27" s="110"/>
      <c r="U27" s="177" t="s">
        <v>532</v>
      </c>
      <c r="V27" s="177" t="s">
        <v>835</v>
      </c>
      <c r="W27" s="177"/>
      <c r="X27" s="195"/>
      <c r="Y27" s="195"/>
      <c r="Z27" s="181">
        <v>1</v>
      </c>
      <c r="AA27" s="181">
        <v>1</v>
      </c>
      <c r="AB27" s="180">
        <f>IF(Z27="N/A","No aplica",IF(AA27&gt;=(0),AA27/Z27))</f>
        <v>1</v>
      </c>
      <c r="AC27" s="180" t="str">
        <f>IF(Z27="N/A","No aplica",IF(AA27&gt;=((0.9999*Z27)/1),"Cumple la meta establecida",IF(AA27&gt;=((0.84999*Z27)/1),"Cumple parcialmente la meta establecida",IF(AA27&lt;((0.84999*Z27)/1),"No cumple la meta establecida"))))</f>
        <v>Cumple la meta establecida</v>
      </c>
      <c r="AD27" s="181" t="s">
        <v>530</v>
      </c>
      <c r="AE27" s="181" t="s">
        <v>530</v>
      </c>
      <c r="AF27" s="180" t="str">
        <f>IF(AD27="N/A","No aplica",IF(AE27&gt;=(0),AE27/AD27))</f>
        <v>No aplica</v>
      </c>
      <c r="AG27" s="180" t="str">
        <f>IF(AD27="N/A","No aplica",IF(AE27&gt;=((0.9999*AD27)/1),"Cumple la meta establecida",IF(AE27&gt;=((0.84999*AD27)/1),"Cumple parcialmente la meta establecida",IF(AE27&lt;((0.84999*AD27)/1),"No cumple la meta establecida"))))</f>
        <v>No aplica</v>
      </c>
      <c r="AH27" s="181" t="s">
        <v>530</v>
      </c>
      <c r="AI27" s="181" t="s">
        <v>530</v>
      </c>
      <c r="AJ27" s="180" t="str">
        <f>IF(AH27="N/A","No aplica",IF(AI27&gt;=(0),AI27/AH27))</f>
        <v>No aplica</v>
      </c>
      <c r="AK27" s="180" t="str">
        <f>IF(AH27="N/A","No aplica",IF(AI27&gt;=((0.9999*AH27)/1),"Cumple la meta establecida",IF(AI27&gt;=((0.84999*AH27)/1),"Cumple parcialmente la meta establecida",IF(AI27&lt;((0.84999*AH27)/1),"No cumple la meta establecida"))))</f>
        <v>No aplica</v>
      </c>
      <c r="AL27" s="181">
        <v>1</v>
      </c>
      <c r="AM27" s="181">
        <v>1</v>
      </c>
      <c r="AN27" s="180">
        <f>IF(AL27="N/A","No aplica",IF(AM27&gt;=(0),AM27/AL27))</f>
        <v>1</v>
      </c>
      <c r="AO27" s="180" t="str">
        <f>IF(AL27="N/A","No aplica",IF(AM27&gt;=((0.9999*AL27)/1),"Cumple la meta establecida",IF(AM27&gt;=((0.84999*AL27)/1),"Cumple parcialmente la meta establecida",IF(AM27&lt;((0.84999*AL27)/1),"No cumple la meta establecida"))))</f>
        <v>Cumple la meta establecida</v>
      </c>
      <c r="AP27" s="181">
        <v>1</v>
      </c>
      <c r="AQ27" s="181">
        <v>1</v>
      </c>
      <c r="AR27" s="180">
        <f>IF(AP27="N/A","No aplica",IF(AQ27&gt;=(0),AQ27/AP27))</f>
        <v>1</v>
      </c>
      <c r="AS27" s="180" t="str">
        <f>IF(AP27="N/A","No aplica",IF(AQ27&gt;=((0.9999*AP27)/1),"Cumple la meta establecida",IF(AQ27&gt;=((0.84999*AP27)/1),"Cumple parcialmente la meta establecida",IF(AQ27&lt;((0.84999*AP27)/1),"No cumple la meta establecida"))))</f>
        <v>Cumple la meta establecida</v>
      </c>
      <c r="AT27" s="181">
        <v>1</v>
      </c>
      <c r="AU27" s="181">
        <v>1</v>
      </c>
      <c r="AV27" s="180">
        <f>IF(AT27="N/A","No aplica",IF(AU27&gt;=(0),AU27/AT27))</f>
        <v>1</v>
      </c>
      <c r="AW27" s="180" t="str">
        <f>IF(AT27="N/A","No aplica",IF(AU27&gt;=((0.9999*AT27)/1),"Cumple la meta establecida",IF(AU27&gt;=((0.84999*AT27)/1),"Cumple parcialmente la meta establecida",IF(AU27&lt;((0.84999*AT27)/1),"No cumple la meta establecida"))))</f>
        <v>Cumple la meta establecida</v>
      </c>
      <c r="AX27" s="181">
        <v>1</v>
      </c>
      <c r="AY27" s="181">
        <v>1</v>
      </c>
      <c r="AZ27" s="180">
        <f>IF(AX27="N/A","No aplica",IF(AY27&gt;=(0),AY27/AX27))</f>
        <v>1</v>
      </c>
      <c r="BA27" s="180" t="str">
        <f>IF(AX27="N/A","No aplica",IF(AY27&gt;=((0.9999*AX27)/1),"Cumple la meta establecida",IF(AY27&gt;=((0.84999*AX27)/1),"Cumple parcialmente la meta establecida",IF(AY27&lt;((0.84999*AX27)/1),"No cumple la meta establecida"))))</f>
        <v>Cumple la meta establecida</v>
      </c>
      <c r="BB27" s="181">
        <v>1</v>
      </c>
      <c r="BC27" s="181">
        <v>1</v>
      </c>
      <c r="BD27" s="180">
        <f>IF(BB27="N/A","No aplica",IF(BC27&gt;=(0),BC27/BB27))</f>
        <v>1</v>
      </c>
      <c r="BE27" s="180" t="str">
        <f>IF(BB27="N/A","No aplica",IF(BC27&gt;=((0.9999*BB27)/1),"Cumple la meta establecida",IF(BC27&gt;=((0.84999*BB27)/1),"Cumple parcialmente la meta establecida",IF(BC27&lt;((0.84999*BB27)/1),"No cumple la meta establecida"))))</f>
        <v>Cumple la meta establecida</v>
      </c>
      <c r="BF27" s="181">
        <v>1</v>
      </c>
      <c r="BG27" s="181">
        <v>1</v>
      </c>
      <c r="BH27" s="180">
        <f>IF(BF27="N/A","No aplica",IF(BG27&gt;=(0),BG27/BF27))</f>
        <v>1</v>
      </c>
      <c r="BI27" s="180" t="str">
        <f>IF(BF27="N/A","No aplica",IF(BG27&gt;=((0.9999*BF27)/1),"Cumple la meta establecida",IF(BG27&gt;=((0.84999*BF27)/1),"Cumple parcialmente la meta establecida",IF(BG27&lt;((0.84999*BF27)/1),"No cumple la meta establecida"))))</f>
        <v>Cumple la meta establecida</v>
      </c>
      <c r="BJ27" s="181">
        <v>1</v>
      </c>
      <c r="BK27" s="181">
        <v>1</v>
      </c>
      <c r="BL27" s="180">
        <f>IF(BJ27="N/A","No aplica",IF(BK27&gt;=(0),BK27/BJ27))</f>
        <v>1</v>
      </c>
      <c r="BM27" s="180" t="str">
        <f>IF(BJ27="N/A","No aplica",IF(BK27&gt;=((0.9999*BJ27)/1),"Cumple la meta establecida",IF(BK27&gt;=((0.84999*BJ27)/1),"Cumple parcialmente la meta establecida",IF(BK27&lt;((0.84999*BJ27)/1),"No cumple la meta establecida"))))</f>
        <v>Cumple la meta establecida</v>
      </c>
      <c r="BN27" s="181">
        <v>1</v>
      </c>
      <c r="BO27" s="181">
        <v>1</v>
      </c>
      <c r="BP27" s="180">
        <f>IF(BN27="N/A","No aplica",IF(BO27&gt;=(0),BO27/BN27))</f>
        <v>1</v>
      </c>
      <c r="BQ27" s="180" t="str">
        <f>IF(BN27="N/A","No aplica",IF(BO27&gt;=((0.9999*BN27)/1),"Cumple la meta establecida",IF(BO27&gt;=((0.84999*BN27)/1),"Cumple parcialmente la meta establecida",IF(BO27&lt;((0.84999*BN27)/1),"No cumple la meta establecida"))))</f>
        <v>Cumple la meta establecida</v>
      </c>
      <c r="BR27" s="181">
        <v>1</v>
      </c>
      <c r="BS27" s="181">
        <v>1</v>
      </c>
      <c r="BT27" s="180">
        <f>IF(BR27="N/A","No aplica",IF(BS27&gt;=(0),BS27/BR27))</f>
        <v>1</v>
      </c>
      <c r="BU27" s="182" t="str">
        <f>IF(BR27="N/A","No aplica",IF(BS27&gt;=((0.9999*BR27)/1),"Cumple la meta establecida",IF(BS27&gt;=((0.84999*BR27)/1),"Cumple parcialmente la meta establecida",IF(BS27&lt;((0.84999*BR27)/1),"No cumple la meta establecida"))))</f>
        <v>Cumple la meta establecida</v>
      </c>
    </row>
    <row r="28" spans="4:73" ht="42.75" customHeight="1" x14ac:dyDescent="0.3">
      <c r="D28" s="593"/>
      <c r="E28" s="592"/>
      <c r="F28" s="196" t="s">
        <v>161</v>
      </c>
      <c r="G28" s="197">
        <v>3</v>
      </c>
      <c r="H28" s="193" t="s">
        <v>612</v>
      </c>
      <c r="I28" s="186"/>
      <c r="J28" s="186"/>
      <c r="K28" s="186"/>
      <c r="L28" s="186"/>
      <c r="M28" s="186"/>
      <c r="N28" s="187"/>
      <c r="O28" s="187"/>
      <c r="P28" s="187"/>
      <c r="Q28" s="187"/>
      <c r="R28" s="187"/>
      <c r="S28" s="188"/>
      <c r="T28" s="188"/>
      <c r="U28" s="188"/>
      <c r="V28" s="188"/>
      <c r="W28" s="188"/>
      <c r="X28" s="188"/>
      <c r="Y28" s="188"/>
      <c r="Z28" s="188"/>
      <c r="AA28" s="188"/>
      <c r="AB28" s="188"/>
      <c r="AC28" s="188"/>
      <c r="AD28" s="188"/>
      <c r="AE28" s="188"/>
      <c r="AF28" s="188"/>
      <c r="AG28" s="188"/>
      <c r="AH28" s="188"/>
      <c r="AI28" s="188"/>
      <c r="AJ28" s="188"/>
      <c r="AK28" s="188"/>
      <c r="AL28" s="188"/>
      <c r="AM28" s="188"/>
      <c r="AN28" s="188"/>
      <c r="AO28" s="188"/>
      <c r="AP28" s="188"/>
      <c r="AQ28" s="188"/>
      <c r="AR28" s="188"/>
      <c r="AS28" s="188"/>
      <c r="AT28" s="188"/>
      <c r="AU28" s="188"/>
      <c r="AV28" s="188"/>
      <c r="AW28" s="188"/>
      <c r="AX28" s="188"/>
      <c r="AY28" s="188"/>
      <c r="AZ28" s="188"/>
      <c r="BA28" s="188"/>
      <c r="BB28" s="188"/>
      <c r="BC28" s="188"/>
      <c r="BD28" s="188"/>
      <c r="BE28" s="188"/>
      <c r="BF28" s="188"/>
      <c r="BG28" s="188"/>
      <c r="BH28" s="188"/>
      <c r="BI28" s="188"/>
      <c r="BJ28" s="188"/>
      <c r="BK28" s="188"/>
      <c r="BL28" s="188"/>
      <c r="BM28" s="188"/>
      <c r="BN28" s="188"/>
      <c r="BO28" s="188"/>
      <c r="BP28" s="188"/>
      <c r="BQ28" s="188"/>
      <c r="BR28" s="188"/>
      <c r="BS28" s="188"/>
      <c r="BT28" s="188"/>
      <c r="BU28" s="189"/>
    </row>
    <row r="29" spans="4:73" ht="42.75" customHeight="1" x14ac:dyDescent="0.3">
      <c r="D29" s="593"/>
      <c r="E29" s="592"/>
      <c r="F29" s="196" t="s">
        <v>162</v>
      </c>
      <c r="G29" s="197">
        <v>2</v>
      </c>
      <c r="H29" s="193" t="s">
        <v>613</v>
      </c>
      <c r="I29" s="186"/>
      <c r="J29" s="186"/>
      <c r="K29" s="186"/>
      <c r="L29" s="186"/>
      <c r="M29" s="186"/>
      <c r="N29" s="187"/>
      <c r="O29" s="187"/>
      <c r="P29" s="187"/>
      <c r="Q29" s="187"/>
      <c r="R29" s="187"/>
      <c r="S29" s="188"/>
      <c r="T29" s="188"/>
      <c r="U29" s="188"/>
      <c r="V29" s="188"/>
      <c r="W29" s="188"/>
      <c r="X29" s="188"/>
      <c r="Y29" s="188"/>
      <c r="Z29" s="188"/>
      <c r="AA29" s="188"/>
      <c r="AB29" s="188"/>
      <c r="AC29" s="188"/>
      <c r="AD29" s="188"/>
      <c r="AE29" s="188"/>
      <c r="AF29" s="188"/>
      <c r="AG29" s="188"/>
      <c r="AH29" s="188"/>
      <c r="AI29" s="188"/>
      <c r="AJ29" s="188"/>
      <c r="AK29" s="188"/>
      <c r="AL29" s="188"/>
      <c r="AM29" s="188"/>
      <c r="AN29" s="188"/>
      <c r="AO29" s="188"/>
      <c r="AP29" s="188"/>
      <c r="AQ29" s="188"/>
      <c r="AR29" s="188"/>
      <c r="AS29" s="188"/>
      <c r="AT29" s="188"/>
      <c r="AU29" s="188"/>
      <c r="AV29" s="188"/>
      <c r="AW29" s="188"/>
      <c r="AX29" s="188"/>
      <c r="AY29" s="188"/>
      <c r="AZ29" s="188"/>
      <c r="BA29" s="188"/>
      <c r="BB29" s="188"/>
      <c r="BC29" s="188"/>
      <c r="BD29" s="188"/>
      <c r="BE29" s="188"/>
      <c r="BF29" s="188"/>
      <c r="BG29" s="188"/>
      <c r="BH29" s="188"/>
      <c r="BI29" s="188"/>
      <c r="BJ29" s="188"/>
      <c r="BK29" s="188"/>
      <c r="BL29" s="188"/>
      <c r="BM29" s="188"/>
      <c r="BN29" s="188"/>
      <c r="BO29" s="188"/>
      <c r="BP29" s="188"/>
      <c r="BQ29" s="188"/>
      <c r="BR29" s="188"/>
      <c r="BS29" s="188"/>
      <c r="BT29" s="188"/>
      <c r="BU29" s="189"/>
    </row>
    <row r="30" spans="4:73" ht="68.25" customHeight="1" x14ac:dyDescent="0.3">
      <c r="D30" s="593"/>
      <c r="E30" s="592"/>
      <c r="F30" s="196" t="s">
        <v>163</v>
      </c>
      <c r="G30" s="197">
        <v>2</v>
      </c>
      <c r="H30" s="193" t="s">
        <v>615</v>
      </c>
      <c r="I30" s="186"/>
      <c r="J30" s="186"/>
      <c r="K30" s="186"/>
      <c r="L30" s="186"/>
      <c r="M30" s="186"/>
      <c r="N30" s="187"/>
      <c r="O30" s="187"/>
      <c r="P30" s="187"/>
      <c r="Q30" s="187"/>
      <c r="R30" s="187"/>
      <c r="S30" s="188"/>
      <c r="T30" s="188"/>
      <c r="U30" s="188"/>
      <c r="V30" s="188"/>
      <c r="W30" s="188"/>
      <c r="X30" s="188"/>
      <c r="Y30" s="188"/>
      <c r="Z30" s="188"/>
      <c r="AA30" s="188"/>
      <c r="AB30" s="188"/>
      <c r="AC30" s="188"/>
      <c r="AD30" s="188"/>
      <c r="AE30" s="188"/>
      <c r="AF30" s="188"/>
      <c r="AG30" s="188"/>
      <c r="AH30" s="188"/>
      <c r="AI30" s="188"/>
      <c r="AJ30" s="188"/>
      <c r="AK30" s="188"/>
      <c r="AL30" s="188"/>
      <c r="AM30" s="188"/>
      <c r="AN30" s="188"/>
      <c r="AO30" s="188"/>
      <c r="AP30" s="188"/>
      <c r="AQ30" s="188"/>
      <c r="AR30" s="188"/>
      <c r="AS30" s="188"/>
      <c r="AT30" s="188"/>
      <c r="AU30" s="188"/>
      <c r="AV30" s="188"/>
      <c r="AW30" s="188"/>
      <c r="AX30" s="188"/>
      <c r="AY30" s="188"/>
      <c r="AZ30" s="188"/>
      <c r="BA30" s="188"/>
      <c r="BB30" s="188"/>
      <c r="BC30" s="188"/>
      <c r="BD30" s="188"/>
      <c r="BE30" s="188"/>
      <c r="BF30" s="188"/>
      <c r="BG30" s="188"/>
      <c r="BH30" s="188"/>
      <c r="BI30" s="188"/>
      <c r="BJ30" s="188"/>
      <c r="BK30" s="188"/>
      <c r="BL30" s="188"/>
      <c r="BM30" s="188"/>
      <c r="BN30" s="188"/>
      <c r="BO30" s="188"/>
      <c r="BP30" s="188"/>
      <c r="BQ30" s="188"/>
      <c r="BR30" s="188"/>
      <c r="BS30" s="188"/>
      <c r="BT30" s="188"/>
      <c r="BU30" s="189"/>
    </row>
    <row r="31" spans="4:73" ht="64.5" customHeight="1" x14ac:dyDescent="0.3">
      <c r="D31" s="593"/>
      <c r="E31" s="592"/>
      <c r="F31" s="196" t="s">
        <v>164</v>
      </c>
      <c r="G31" s="197">
        <v>1</v>
      </c>
      <c r="H31" s="193" t="s">
        <v>159</v>
      </c>
      <c r="I31" s="186"/>
      <c r="J31" s="186"/>
      <c r="K31" s="186"/>
      <c r="L31" s="186"/>
      <c r="M31" s="186"/>
      <c r="N31" s="187"/>
      <c r="O31" s="187"/>
      <c r="P31" s="187"/>
      <c r="Q31" s="187"/>
      <c r="R31" s="187"/>
      <c r="S31" s="188"/>
      <c r="T31" s="188"/>
      <c r="U31" s="188"/>
      <c r="V31" s="188"/>
      <c r="W31" s="188"/>
      <c r="X31" s="188"/>
      <c r="Y31" s="188"/>
      <c r="Z31" s="188"/>
      <c r="AA31" s="188"/>
      <c r="AB31" s="188"/>
      <c r="AC31" s="188"/>
      <c r="AD31" s="188"/>
      <c r="AE31" s="188"/>
      <c r="AF31" s="188"/>
      <c r="AG31" s="188"/>
      <c r="AH31" s="188"/>
      <c r="AI31" s="188"/>
      <c r="AJ31" s="188"/>
      <c r="AK31" s="188"/>
      <c r="AL31" s="188"/>
      <c r="AM31" s="188"/>
      <c r="AN31" s="188"/>
      <c r="AO31" s="188"/>
      <c r="AP31" s="188"/>
      <c r="AQ31" s="188"/>
      <c r="AR31" s="188"/>
      <c r="AS31" s="188"/>
      <c r="AT31" s="188"/>
      <c r="AU31" s="188"/>
      <c r="AV31" s="188"/>
      <c r="AW31" s="188"/>
      <c r="AX31" s="188"/>
      <c r="AY31" s="188"/>
      <c r="AZ31" s="188"/>
      <c r="BA31" s="188"/>
      <c r="BB31" s="188"/>
      <c r="BC31" s="188"/>
      <c r="BD31" s="188"/>
      <c r="BE31" s="188"/>
      <c r="BF31" s="188"/>
      <c r="BG31" s="188"/>
      <c r="BH31" s="188"/>
      <c r="BI31" s="188"/>
      <c r="BJ31" s="188"/>
      <c r="BK31" s="188"/>
      <c r="BL31" s="188"/>
      <c r="BM31" s="188"/>
      <c r="BN31" s="188"/>
      <c r="BO31" s="188"/>
      <c r="BP31" s="188"/>
      <c r="BQ31" s="188"/>
      <c r="BR31" s="188"/>
      <c r="BS31" s="188"/>
      <c r="BT31" s="188"/>
      <c r="BU31" s="189"/>
    </row>
    <row r="32" spans="4:73" ht="45" customHeight="1" x14ac:dyDescent="0.3">
      <c r="D32" s="593"/>
      <c r="E32" s="592"/>
      <c r="F32" s="196" t="s">
        <v>166</v>
      </c>
      <c r="G32" s="197">
        <v>2</v>
      </c>
      <c r="H32" s="185" t="s">
        <v>165</v>
      </c>
      <c r="I32" s="110" t="s">
        <v>921</v>
      </c>
      <c r="J32" s="116" t="s">
        <v>905</v>
      </c>
      <c r="K32" s="117" t="s">
        <v>914</v>
      </c>
      <c r="L32" s="117" t="s">
        <v>928</v>
      </c>
      <c r="M32" s="111" t="s">
        <v>903</v>
      </c>
      <c r="N32" s="177" t="s">
        <v>625</v>
      </c>
      <c r="O32" s="177"/>
      <c r="P32" s="177" t="s">
        <v>405</v>
      </c>
      <c r="Q32" s="177" t="s">
        <v>360</v>
      </c>
      <c r="R32" s="177" t="s">
        <v>404</v>
      </c>
      <c r="S32" s="198"/>
      <c r="T32" s="179">
        <v>1</v>
      </c>
      <c r="U32" s="199"/>
      <c r="V32" s="199"/>
      <c r="W32" s="199"/>
      <c r="X32" s="200"/>
      <c r="Y32" s="200"/>
      <c r="Z32" s="181">
        <v>1</v>
      </c>
      <c r="AA32" s="181">
        <v>1</v>
      </c>
      <c r="AB32" s="180">
        <f>IF(Z32="N/A","No aplica",IF(AA32&gt;=(0),AA32/Z32))</f>
        <v>1</v>
      </c>
      <c r="AC32" s="180" t="str">
        <f>IF(Z32="N/A","No aplica",IF(AA32&gt;=((0.9999*Z32)/1),"Cumple la meta establecida",IF(AA32&gt;=((0.84999*Z32)/1),"Cumple parcialmente la meta establecida",IF(AA32&lt;((0.84999*Z32)/1),"No cumple la meta establecida"))))</f>
        <v>Cumple la meta establecida</v>
      </c>
      <c r="AD32" s="181">
        <v>1</v>
      </c>
      <c r="AE32" s="181">
        <v>1</v>
      </c>
      <c r="AF32" s="180">
        <f>IF(AD32="N/A","No aplica",IF(AE32&gt;=(0),AE32/AD32))</f>
        <v>1</v>
      </c>
      <c r="AG32" s="180" t="str">
        <f>IF(AD32="N/A","No aplica",IF(AE32&gt;=((0.9999*AD32)/1),"Cumple la meta establecida",IF(AE32&gt;=((0.84999*AD32)/1),"Cumple parcialmente la meta establecida",IF(AE32&lt;((0.84999*AD32)/1),"No cumple la meta establecida"))))</f>
        <v>Cumple la meta establecida</v>
      </c>
      <c r="AH32" s="181">
        <v>1</v>
      </c>
      <c r="AI32" s="181">
        <v>1</v>
      </c>
      <c r="AJ32" s="180">
        <f>IF(AH32="N/A","No aplica",IF(AI32&gt;=(0),AI32/AH32))</f>
        <v>1</v>
      </c>
      <c r="AK32" s="180" t="str">
        <f>IF(AH32="N/A","No aplica",IF(AI32&gt;=((0.9999*AH32)/1),"Cumple la meta establecida",IF(AI32&gt;=((0.84999*AH32)/1),"Cumple parcialmente la meta establecida",IF(AI32&lt;((0.84999*AH32)/1),"No cumple la meta establecida"))))</f>
        <v>Cumple la meta establecida</v>
      </c>
      <c r="AL32" s="181">
        <v>1</v>
      </c>
      <c r="AM32" s="181">
        <v>1</v>
      </c>
      <c r="AN32" s="180">
        <f>IF(AL32="N/A","No aplica",IF(AM32&gt;=(0),AM32/AL32))</f>
        <v>1</v>
      </c>
      <c r="AO32" s="180" t="str">
        <f>IF(AL32="N/A","No aplica",IF(AM32&gt;=((0.9999*AL32)/1),"Cumple la meta establecida",IF(AM32&gt;=((0.84999*AL32)/1),"Cumple parcialmente la meta establecida",IF(AM32&lt;((0.84999*AL32)/1),"No cumple la meta establecida"))))</f>
        <v>Cumple la meta establecida</v>
      </c>
      <c r="AP32" s="181">
        <v>1</v>
      </c>
      <c r="AQ32" s="181">
        <v>1</v>
      </c>
      <c r="AR32" s="180">
        <f>IF(AP32="N/A","No aplica",IF(AQ32&gt;=(0),AQ32/AP32))</f>
        <v>1</v>
      </c>
      <c r="AS32" s="180" t="str">
        <f>IF(AP32="N/A","No aplica",IF(AQ32&gt;=((0.9999*AP32)/1),"Cumple la meta establecida",IF(AQ32&gt;=((0.84999*AP32)/1),"Cumple parcialmente la meta establecida",IF(AQ32&lt;((0.84999*AP32)/1),"No cumple la meta establecida"))))</f>
        <v>Cumple la meta establecida</v>
      </c>
      <c r="AT32" s="181">
        <v>1</v>
      </c>
      <c r="AU32" s="181">
        <v>1</v>
      </c>
      <c r="AV32" s="180">
        <f>IF(AT32="N/A","No aplica",IF(AU32&gt;=(0),AU32/AT32))</f>
        <v>1</v>
      </c>
      <c r="AW32" s="180" t="str">
        <f>IF(AT32="N/A","No aplica",IF(AU32&gt;=((0.9999*AT32)/1),"Cumple la meta establecida",IF(AU32&gt;=((0.84999*AT32)/1),"Cumple parcialmente la meta establecida",IF(AU32&lt;((0.84999*AT32)/1),"No cumple la meta establecida"))))</f>
        <v>Cumple la meta establecida</v>
      </c>
      <c r="AX32" s="181">
        <v>1</v>
      </c>
      <c r="AY32" s="181">
        <v>1</v>
      </c>
      <c r="AZ32" s="180">
        <f>IF(AX32="N/A","No aplica",IF(AY32&gt;=(0),AY32/AX32))</f>
        <v>1</v>
      </c>
      <c r="BA32" s="180" t="str">
        <f>IF(AX32="N/A","No aplica",IF(AY32&gt;=((0.9999*AX32)/1),"Cumple la meta establecida",IF(AY32&gt;=((0.84999*AX32)/1),"Cumple parcialmente la meta establecida",IF(AY32&lt;((0.84999*AX32)/1),"No cumple la meta establecida"))))</f>
        <v>Cumple la meta establecida</v>
      </c>
      <c r="BB32" s="181">
        <v>1</v>
      </c>
      <c r="BC32" s="181">
        <v>1</v>
      </c>
      <c r="BD32" s="180">
        <f>IF(BB32="N/A","No aplica",IF(BC32&gt;=(0),BC32/BB32))</f>
        <v>1</v>
      </c>
      <c r="BE32" s="180" t="str">
        <f>IF(BB32="N/A","No aplica",IF(BC32&gt;=((0.9999*BB32)/1),"Cumple la meta establecida",IF(BC32&gt;=((0.84999*BB32)/1),"Cumple parcialmente la meta establecida",IF(BC32&lt;((0.84999*BB32)/1),"No cumple la meta establecida"))))</f>
        <v>Cumple la meta establecida</v>
      </c>
      <c r="BF32" s="181">
        <v>1</v>
      </c>
      <c r="BG32" s="181">
        <v>1</v>
      </c>
      <c r="BH32" s="180">
        <f>IF(BF32="N/A","No aplica",IF(BG32&gt;=(0),BG32/BF32))</f>
        <v>1</v>
      </c>
      <c r="BI32" s="180" t="str">
        <f>IF(BF32="N/A","No aplica",IF(BG32&gt;=((0.9999*BF32)/1),"Cumple la meta establecida",IF(BG32&gt;=((0.84999*BF32)/1),"Cumple parcialmente la meta establecida",IF(BG32&lt;((0.84999*BF32)/1),"No cumple la meta establecida"))))</f>
        <v>Cumple la meta establecida</v>
      </c>
      <c r="BJ32" s="181">
        <v>1</v>
      </c>
      <c r="BK32" s="181">
        <v>1</v>
      </c>
      <c r="BL32" s="180">
        <f>IF(BJ32="N/A","No aplica",IF(BK32&gt;=(0),BK32/BJ32))</f>
        <v>1</v>
      </c>
      <c r="BM32" s="180" t="str">
        <f>IF(BJ32="N/A","No aplica",IF(BK32&gt;=((0.9999*BJ32)/1),"Cumple la meta establecida",IF(BK32&gt;=((0.84999*BJ32)/1),"Cumple parcialmente la meta establecida",IF(BK32&lt;((0.84999*BJ32)/1),"No cumple la meta establecida"))))</f>
        <v>Cumple la meta establecida</v>
      </c>
      <c r="BN32" s="181">
        <v>1</v>
      </c>
      <c r="BO32" s="181">
        <v>1</v>
      </c>
      <c r="BP32" s="180">
        <f>IF(BN32="N/A","No aplica",IF(BO32&gt;=(0),BO32/BN32))</f>
        <v>1</v>
      </c>
      <c r="BQ32" s="180" t="str">
        <f>IF(BN32="N/A","No aplica",IF(BO32&gt;=((0.9999*BN32)/1),"Cumple la meta establecida",IF(BO32&gt;=((0.84999*BN32)/1),"Cumple parcialmente la meta establecida",IF(BO32&lt;((0.84999*BN32)/1),"No cumple la meta establecida"))))</f>
        <v>Cumple la meta establecida</v>
      </c>
      <c r="BR32" s="181">
        <v>1</v>
      </c>
      <c r="BS32" s="181">
        <v>1</v>
      </c>
      <c r="BT32" s="180">
        <f>IF(BR32="N/A","No aplica",IF(BS32&gt;=(0),BS32/BR32))</f>
        <v>1</v>
      </c>
      <c r="BU32" s="182" t="str">
        <f>IF(BR32="N/A","No aplica",IF(BS32&gt;=((0.9999*BR32)/1),"Cumple la meta establecida",IF(BS32&gt;=((0.84999*BR32)/1),"Cumple parcialmente la meta establecida",IF(BS32&lt;((0.84999*BR32)/1),"No cumple la meta establecida"))))</f>
        <v>Cumple la meta establecida</v>
      </c>
    </row>
    <row r="33" spans="4:73" ht="146.25" customHeight="1" x14ac:dyDescent="0.3">
      <c r="D33" s="593"/>
      <c r="E33" s="592"/>
      <c r="F33" s="196" t="s">
        <v>166</v>
      </c>
      <c r="G33" s="197">
        <v>2</v>
      </c>
      <c r="H33" s="185" t="s">
        <v>165</v>
      </c>
      <c r="I33" s="110" t="s">
        <v>921</v>
      </c>
      <c r="J33" s="116" t="s">
        <v>905</v>
      </c>
      <c r="K33" s="117" t="s">
        <v>914</v>
      </c>
      <c r="L33" s="117" t="s">
        <v>928</v>
      </c>
      <c r="M33" s="111" t="s">
        <v>903</v>
      </c>
      <c r="N33" s="177" t="s">
        <v>626</v>
      </c>
      <c r="O33" s="177"/>
      <c r="P33" s="177" t="s">
        <v>406</v>
      </c>
      <c r="Q33" s="177" t="s">
        <v>360</v>
      </c>
      <c r="R33" s="177" t="s">
        <v>404</v>
      </c>
      <c r="S33" s="198"/>
      <c r="T33" s="110" t="s">
        <v>627</v>
      </c>
      <c r="U33" s="177"/>
      <c r="V33" s="177"/>
      <c r="W33" s="177"/>
      <c r="X33" s="184"/>
      <c r="Y33" s="184"/>
      <c r="Z33" s="181">
        <v>1</v>
      </c>
      <c r="AA33" s="181">
        <v>1</v>
      </c>
      <c r="AB33" s="180">
        <f>IF(Z33="N/A","No aplica",IF(AA33&gt;=(0),AA33/Z33))</f>
        <v>1</v>
      </c>
      <c r="AC33" s="180" t="str">
        <f>IF(Z33="N/A","No aplica",IF(AA33&gt;=((0.9999*Z33)/1),"Cumple la meta establecida",IF(AA33&gt;=((0.84999*Z33)/1),"Cumple parcialmente la meta establecida",IF(AA33&lt;((0.84999*Z33)/1),"No cumple la meta establecida"))))</f>
        <v>Cumple la meta establecida</v>
      </c>
      <c r="AD33" s="181">
        <v>1</v>
      </c>
      <c r="AE33" s="181">
        <v>1</v>
      </c>
      <c r="AF33" s="180">
        <f>IF(AD33="N/A","No aplica",IF(AE33&gt;=(0),AE33/AD33))</f>
        <v>1</v>
      </c>
      <c r="AG33" s="180" t="str">
        <f>IF(AD33="N/A","No aplica",IF(AE33&gt;=((0.9999*AD33)/1),"Cumple la meta establecida",IF(AE33&gt;=((0.84999*AD33)/1),"Cumple parcialmente la meta establecida",IF(AE33&lt;((0.84999*AD33)/1),"No cumple la meta establecida"))))</f>
        <v>Cumple la meta establecida</v>
      </c>
      <c r="AH33" s="181">
        <v>1</v>
      </c>
      <c r="AI33" s="181">
        <v>1</v>
      </c>
      <c r="AJ33" s="180">
        <f>IF(AH33="N/A","No aplica",IF(AI33&gt;=(0),AI33/AH33))</f>
        <v>1</v>
      </c>
      <c r="AK33" s="180" t="str">
        <f>IF(AH33="N/A","No aplica",IF(AI33&gt;=((0.9999*AH33)/1),"Cumple la meta establecida",IF(AI33&gt;=((0.84999*AH33)/1),"Cumple parcialmente la meta establecida",IF(AI33&lt;((0.84999*AH33)/1),"No cumple la meta establecida"))))</f>
        <v>Cumple la meta establecida</v>
      </c>
      <c r="AL33" s="181">
        <v>1</v>
      </c>
      <c r="AM33" s="181">
        <v>1</v>
      </c>
      <c r="AN33" s="180">
        <f>IF(AL33="N/A","No aplica",IF(AM33&gt;=(0),AM33/AL33))</f>
        <v>1</v>
      </c>
      <c r="AO33" s="180" t="str">
        <f>IF(AL33="N/A","No aplica",IF(AM33&gt;=((0.9999*AL33)/1),"Cumple la meta establecida",IF(AM33&gt;=((0.84999*AL33)/1),"Cumple parcialmente la meta establecida",IF(AM33&lt;((0.84999*AL33)/1),"No cumple la meta establecida"))))</f>
        <v>Cumple la meta establecida</v>
      </c>
      <c r="AP33" s="181">
        <v>1</v>
      </c>
      <c r="AQ33" s="181">
        <v>1</v>
      </c>
      <c r="AR33" s="180">
        <f>IF(AP33="N/A","No aplica",IF(AQ33&gt;=(0),AQ33/AP33))</f>
        <v>1</v>
      </c>
      <c r="AS33" s="180" t="str">
        <f>IF(AP33="N/A","No aplica",IF(AQ33&gt;=((0.9999*AP33)/1),"Cumple la meta establecida",IF(AQ33&gt;=((0.84999*AP33)/1),"Cumple parcialmente la meta establecida",IF(AQ33&lt;((0.84999*AP33)/1),"No cumple la meta establecida"))))</f>
        <v>Cumple la meta establecida</v>
      </c>
      <c r="AT33" s="181">
        <v>1</v>
      </c>
      <c r="AU33" s="181">
        <v>1</v>
      </c>
      <c r="AV33" s="180">
        <f>IF(AT33="N/A","No aplica",IF(AU33&gt;=(0),AU33/AT33))</f>
        <v>1</v>
      </c>
      <c r="AW33" s="180" t="str">
        <f>IF(AT33="N/A","No aplica",IF(AU33&gt;=((0.9999*AT33)/1),"Cumple la meta establecida",IF(AU33&gt;=((0.84999*AT33)/1),"Cumple parcialmente la meta establecida",IF(AU33&lt;((0.84999*AT33)/1),"No cumple la meta establecida"))))</f>
        <v>Cumple la meta establecida</v>
      </c>
      <c r="AX33" s="181">
        <v>1</v>
      </c>
      <c r="AY33" s="181">
        <v>1</v>
      </c>
      <c r="AZ33" s="180">
        <f>IF(AX33="N/A","No aplica",IF(AY33&gt;=(0),AY33/AX33))</f>
        <v>1</v>
      </c>
      <c r="BA33" s="180" t="str">
        <f>IF(AX33="N/A","No aplica",IF(AY33&gt;=((0.9999*AX33)/1),"Cumple la meta establecida",IF(AY33&gt;=((0.84999*AX33)/1),"Cumple parcialmente la meta establecida",IF(AY33&lt;((0.84999*AX33)/1),"No cumple la meta establecida"))))</f>
        <v>Cumple la meta establecida</v>
      </c>
      <c r="BB33" s="181">
        <v>1</v>
      </c>
      <c r="BC33" s="181">
        <v>1</v>
      </c>
      <c r="BD33" s="180">
        <f>IF(BB33="N/A","No aplica",IF(BC33&gt;=(0),BC33/BB33))</f>
        <v>1</v>
      </c>
      <c r="BE33" s="180" t="str">
        <f>IF(BB33="N/A","No aplica",IF(BC33&gt;=((0.9999*BB33)/1),"Cumple la meta establecida",IF(BC33&gt;=((0.84999*BB33)/1),"Cumple parcialmente la meta establecida",IF(BC33&lt;((0.84999*BB33)/1),"No cumple la meta establecida"))))</f>
        <v>Cumple la meta establecida</v>
      </c>
      <c r="BF33" s="181">
        <v>1</v>
      </c>
      <c r="BG33" s="181">
        <v>1</v>
      </c>
      <c r="BH33" s="180">
        <f>IF(BF33="N/A","No aplica",IF(BG33&gt;=(0),BG33/BF33))</f>
        <v>1</v>
      </c>
      <c r="BI33" s="180" t="str">
        <f>IF(BF33="N/A","No aplica",IF(BG33&gt;=((0.9999*BF33)/1),"Cumple la meta establecida",IF(BG33&gt;=((0.84999*BF33)/1),"Cumple parcialmente la meta establecida",IF(BG33&lt;((0.84999*BF33)/1),"No cumple la meta establecida"))))</f>
        <v>Cumple la meta establecida</v>
      </c>
      <c r="BJ33" s="181">
        <v>1</v>
      </c>
      <c r="BK33" s="181">
        <v>1</v>
      </c>
      <c r="BL33" s="180">
        <f>IF(BJ33="N/A","No aplica",IF(BK33&gt;=(0),BK33/BJ33))</f>
        <v>1</v>
      </c>
      <c r="BM33" s="180" t="str">
        <f>IF(BJ33="N/A","No aplica",IF(BK33&gt;=((0.9999*BJ33)/1),"Cumple la meta establecida",IF(BK33&gt;=((0.84999*BJ33)/1),"Cumple parcialmente la meta establecida",IF(BK33&lt;((0.84999*BJ33)/1),"No cumple la meta establecida"))))</f>
        <v>Cumple la meta establecida</v>
      </c>
      <c r="BN33" s="181">
        <v>1</v>
      </c>
      <c r="BO33" s="181">
        <v>1</v>
      </c>
      <c r="BP33" s="180">
        <f>IF(BN33="N/A","No aplica",IF(BO33&gt;=(0),BO33/BN33))</f>
        <v>1</v>
      </c>
      <c r="BQ33" s="180" t="str">
        <f>IF(BN33="N/A","No aplica",IF(BO33&gt;=((0.9999*BN33)/1),"Cumple la meta establecida",IF(BO33&gt;=((0.84999*BN33)/1),"Cumple parcialmente la meta establecida",IF(BO33&lt;((0.84999*BN33)/1),"No cumple la meta establecida"))))</f>
        <v>Cumple la meta establecida</v>
      </c>
      <c r="BR33" s="181">
        <v>1</v>
      </c>
      <c r="BS33" s="181">
        <v>1</v>
      </c>
      <c r="BT33" s="180">
        <f>IF(BR33="N/A","No aplica",IF(BS33&gt;=(0),BS33/BR33))</f>
        <v>1</v>
      </c>
      <c r="BU33" s="182" t="str">
        <f>IF(BR33="N/A","No aplica",IF(BS33&gt;=((0.9999*BR33)/1),"Cumple la meta establecida",IF(BS33&gt;=((0.84999*BR33)/1),"Cumple parcialmente la meta establecida",IF(BS33&lt;((0.84999*BR33)/1),"No cumple la meta establecida"))))</f>
        <v>Cumple la meta establecida</v>
      </c>
    </row>
    <row r="34" spans="4:73" ht="111" customHeight="1" x14ac:dyDescent="0.3">
      <c r="D34" s="593"/>
      <c r="E34" s="592"/>
      <c r="F34" s="196" t="s">
        <v>620</v>
      </c>
      <c r="G34" s="197">
        <v>2</v>
      </c>
      <c r="H34" s="193" t="s">
        <v>619</v>
      </c>
      <c r="I34" s="186"/>
      <c r="J34" s="186"/>
      <c r="K34" s="186"/>
      <c r="L34" s="186"/>
      <c r="M34" s="186"/>
      <c r="N34" s="586"/>
      <c r="O34" s="586"/>
      <c r="P34" s="586"/>
      <c r="Q34" s="586"/>
      <c r="R34" s="586"/>
      <c r="S34" s="586"/>
      <c r="T34" s="586"/>
      <c r="U34" s="586"/>
      <c r="V34" s="586"/>
      <c r="W34" s="586"/>
      <c r="X34" s="586"/>
      <c r="Y34" s="586"/>
      <c r="Z34" s="586"/>
      <c r="AA34" s="586"/>
      <c r="AB34" s="586"/>
      <c r="AC34" s="586"/>
      <c r="AD34" s="586"/>
      <c r="AE34" s="586"/>
      <c r="AF34" s="586"/>
      <c r="AG34" s="586"/>
      <c r="AH34" s="586"/>
      <c r="AI34" s="586"/>
      <c r="AJ34" s="586"/>
      <c r="AK34" s="586"/>
      <c r="AL34" s="586"/>
      <c r="AM34" s="586"/>
      <c r="AN34" s="586"/>
      <c r="AO34" s="586"/>
      <c r="AP34" s="586"/>
      <c r="AQ34" s="586"/>
      <c r="AR34" s="586"/>
      <c r="AS34" s="586"/>
      <c r="AT34" s="586"/>
      <c r="AU34" s="586"/>
      <c r="AV34" s="586"/>
      <c r="AW34" s="586"/>
      <c r="AX34" s="586"/>
      <c r="AY34" s="586"/>
      <c r="AZ34" s="586"/>
      <c r="BA34" s="586"/>
      <c r="BB34" s="586"/>
      <c r="BC34" s="586"/>
      <c r="BD34" s="586"/>
      <c r="BE34" s="586"/>
      <c r="BF34" s="586"/>
      <c r="BG34" s="586"/>
      <c r="BH34" s="586"/>
      <c r="BI34" s="586"/>
      <c r="BJ34" s="586"/>
      <c r="BK34" s="586"/>
      <c r="BL34" s="586"/>
      <c r="BM34" s="586"/>
      <c r="BN34" s="586"/>
      <c r="BO34" s="586"/>
      <c r="BP34" s="586"/>
      <c r="BQ34" s="586"/>
      <c r="BR34" s="586"/>
      <c r="BS34" s="586"/>
      <c r="BT34" s="586"/>
      <c r="BU34" s="587"/>
    </row>
    <row r="35" spans="4:73" ht="99.75" customHeight="1" thickBot="1" x14ac:dyDescent="0.35">
      <c r="D35" s="201" t="s">
        <v>167</v>
      </c>
      <c r="E35" s="202" t="s">
        <v>579</v>
      </c>
      <c r="F35" s="203" t="s">
        <v>168</v>
      </c>
      <c r="G35" s="204">
        <v>1</v>
      </c>
      <c r="H35" s="205" t="s">
        <v>611</v>
      </c>
      <c r="I35" s="206"/>
      <c r="J35" s="206"/>
      <c r="K35" s="206"/>
      <c r="L35" s="206"/>
      <c r="M35" s="206"/>
      <c r="N35" s="588"/>
      <c r="O35" s="588"/>
      <c r="P35" s="588"/>
      <c r="Q35" s="588"/>
      <c r="R35" s="588"/>
      <c r="S35" s="588"/>
      <c r="T35" s="588"/>
      <c r="U35" s="588"/>
      <c r="V35" s="588"/>
      <c r="W35" s="588"/>
      <c r="X35" s="588"/>
      <c r="Y35" s="588"/>
      <c r="Z35" s="588"/>
      <c r="AA35" s="588"/>
      <c r="AB35" s="588"/>
      <c r="AC35" s="588"/>
      <c r="AD35" s="588"/>
      <c r="AE35" s="588"/>
      <c r="AF35" s="588"/>
      <c r="AG35" s="588"/>
      <c r="AH35" s="588"/>
      <c r="AI35" s="588"/>
      <c r="AJ35" s="588"/>
      <c r="AK35" s="588"/>
      <c r="AL35" s="588"/>
      <c r="AM35" s="588"/>
      <c r="AN35" s="588"/>
      <c r="AO35" s="588"/>
      <c r="AP35" s="588"/>
      <c r="AQ35" s="588"/>
      <c r="AR35" s="588"/>
      <c r="AS35" s="588"/>
      <c r="AT35" s="588"/>
      <c r="AU35" s="588"/>
      <c r="AV35" s="588"/>
      <c r="AW35" s="588"/>
      <c r="AX35" s="588"/>
      <c r="AY35" s="588"/>
      <c r="AZ35" s="588"/>
      <c r="BA35" s="588"/>
      <c r="BB35" s="588"/>
      <c r="BC35" s="588"/>
      <c r="BD35" s="588"/>
      <c r="BE35" s="588"/>
      <c r="BF35" s="588"/>
      <c r="BG35" s="588"/>
      <c r="BH35" s="588"/>
      <c r="BI35" s="588"/>
      <c r="BJ35" s="588"/>
      <c r="BK35" s="588"/>
      <c r="BL35" s="588"/>
      <c r="BM35" s="588"/>
      <c r="BN35" s="588"/>
      <c r="BO35" s="588"/>
      <c r="BP35" s="588"/>
      <c r="BQ35" s="588"/>
      <c r="BR35" s="588"/>
      <c r="BS35" s="588"/>
      <c r="BT35" s="588"/>
      <c r="BU35" s="589"/>
    </row>
    <row r="37" spans="4:73" ht="49.5" x14ac:dyDescent="0.3">
      <c r="AC37" s="168" t="s">
        <v>857</v>
      </c>
      <c r="AG37" s="168" t="s">
        <v>857</v>
      </c>
      <c r="AK37" s="168" t="s">
        <v>586</v>
      </c>
      <c r="AO37" s="168" t="s">
        <v>586</v>
      </c>
      <c r="AS37" s="168" t="s">
        <v>586</v>
      </c>
      <c r="AW37" s="168" t="s">
        <v>586</v>
      </c>
      <c r="BA37" s="168" t="s">
        <v>586</v>
      </c>
      <c r="BE37" s="168" t="s">
        <v>586</v>
      </c>
      <c r="BI37" s="168" t="s">
        <v>586</v>
      </c>
      <c r="BM37" s="168" t="s">
        <v>586</v>
      </c>
      <c r="BQ37" s="168" t="s">
        <v>586</v>
      </c>
      <c r="BU37" s="168" t="s">
        <v>586</v>
      </c>
    </row>
    <row r="38" spans="4:73" ht="49.5" x14ac:dyDescent="0.3">
      <c r="D38" s="209" t="s">
        <v>741</v>
      </c>
    </row>
    <row r="39" spans="4:73" ht="49.5" x14ac:dyDescent="0.3">
      <c r="D39" s="209" t="s">
        <v>742</v>
      </c>
    </row>
  </sheetData>
  <mergeCells count="24">
    <mergeCell ref="AT5:AW5"/>
    <mergeCell ref="AX5:BA5"/>
    <mergeCell ref="BB5:BE5"/>
    <mergeCell ref="X5:Y5"/>
    <mergeCell ref="I5:V5"/>
    <mergeCell ref="Z5:AC5"/>
    <mergeCell ref="AD5:AG5"/>
    <mergeCell ref="AH5:AK5"/>
    <mergeCell ref="BF5:BI5"/>
    <mergeCell ref="BJ5:BM5"/>
    <mergeCell ref="G2:U2"/>
    <mergeCell ref="N34:BU35"/>
    <mergeCell ref="D7:D8"/>
    <mergeCell ref="E9:E14"/>
    <mergeCell ref="D9:D14"/>
    <mergeCell ref="E15:E24"/>
    <mergeCell ref="D15:D24"/>
    <mergeCell ref="E7:E8"/>
    <mergeCell ref="BN5:BQ5"/>
    <mergeCell ref="BR5:BU5"/>
    <mergeCell ref="E25:E34"/>
    <mergeCell ref="D25:D34"/>
    <mergeCell ref="AL5:AO5"/>
    <mergeCell ref="AP5:AS5"/>
  </mergeCells>
  <conditionalFormatting sqref="AK15:AK20">
    <cfRule type="expression" dxfId="2091" priority="184">
      <formula>AI15&gt;((0.999*AH15)/1)</formula>
    </cfRule>
    <cfRule type="expression" dxfId="2090" priority="185">
      <formula>AI15&lt;((0.849999*AH15)/1)</formula>
    </cfRule>
    <cfRule type="expression" dxfId="2089" priority="186">
      <formula>AI15&gt;((0.849999*AH15)/1)</formula>
    </cfRule>
  </conditionalFormatting>
  <conditionalFormatting sqref="BA21:BA22">
    <cfRule type="expression" dxfId="2088" priority="136">
      <formula>AY21&gt;((0.999*AX21)/1)</formula>
    </cfRule>
    <cfRule type="expression" dxfId="2087" priority="137">
      <formula>AY21&lt;((0.849999*AX21)/1)</formula>
    </cfRule>
    <cfRule type="expression" dxfId="2086" priority="138">
      <formula>AY21&gt;((0.849999*AX21)/1)</formula>
    </cfRule>
  </conditionalFormatting>
  <conditionalFormatting sqref="AC15:AC22">
    <cfRule type="expression" dxfId="2085" priority="361">
      <formula>AA15&gt;((0.999*Z15)/1)</formula>
    </cfRule>
    <cfRule type="expression" dxfId="2084" priority="362">
      <formula>AA15&lt;((0.849999*Z15)/1)</formula>
    </cfRule>
    <cfRule type="expression" dxfId="2083" priority="363">
      <formula>AA15&gt;((0.849999*Z15)/1)</formula>
    </cfRule>
  </conditionalFormatting>
  <conditionalFormatting sqref="AC2:AC3">
    <cfRule type="expression" dxfId="2082" priority="409">
      <formula>T2&lt;((1*S2)/1)</formula>
    </cfRule>
    <cfRule type="expression" dxfId="2081" priority="410">
      <formula>T2&gt;((1.149999*S2)/1)</formula>
    </cfRule>
    <cfRule type="expression" dxfId="2080" priority="411">
      <formula>T2&gt;((1*S2)/1)</formula>
    </cfRule>
  </conditionalFormatting>
  <conditionalFormatting sqref="AE2:AE3">
    <cfRule type="expression" dxfId="2079" priority="406">
      <formula>AC2&lt;((1*AB2)/1)</formula>
    </cfRule>
    <cfRule type="expression" dxfId="2078" priority="407">
      <formula>AC2&gt;((1.149999*AB2)/1)</formula>
    </cfRule>
    <cfRule type="expression" dxfId="2077" priority="408">
      <formula>AC2&gt;((1*AB2)/1)</formula>
    </cfRule>
  </conditionalFormatting>
  <conditionalFormatting sqref="AJ2:AJ3">
    <cfRule type="expression" dxfId="2076" priority="403">
      <formula>AH2&lt;((0.1099999*AG2)/1)</formula>
    </cfRule>
    <cfRule type="expression" dxfId="2075" priority="404">
      <formula>AH2&gt;((0.149999*AG2)/1)</formula>
    </cfRule>
    <cfRule type="expression" dxfId="2074" priority="405">
      <formula>AH2&lt;((0.15*AG2)/1)</formula>
    </cfRule>
  </conditionalFormatting>
  <conditionalFormatting sqref="BE33">
    <cfRule type="expression" dxfId="2073" priority="61">
      <formula>BC33&gt;((0.999*BB33)/1)</formula>
    </cfRule>
    <cfRule type="expression" dxfId="2072" priority="62">
      <formula>BC33&lt;((0.849999*BB33)/1)</formula>
    </cfRule>
    <cfRule type="expression" dxfId="2071" priority="63">
      <formula>BC33&gt;((0.849999*BB33)/1)</formula>
    </cfRule>
  </conditionalFormatting>
  <conditionalFormatting sqref="AC7:AC12">
    <cfRule type="expression" dxfId="2070" priority="373">
      <formula>AA7&gt;((0.999*Z7)/1)</formula>
    </cfRule>
    <cfRule type="expression" dxfId="2069" priority="374">
      <formula>AA7&lt;((0.849999*Z7)/1)</formula>
    </cfRule>
    <cfRule type="expression" dxfId="2068" priority="375">
      <formula>AA7&gt;((0.849999*Z7)/1)</formula>
    </cfRule>
  </conditionalFormatting>
  <conditionalFormatting sqref="BI33">
    <cfRule type="expression" dxfId="2067" priority="67">
      <formula>BG33&gt;((0.999*BF33)/1)</formula>
    </cfRule>
    <cfRule type="expression" dxfId="2066" priority="68">
      <formula>BG33&lt;((0.849999*BF33)/1)</formula>
    </cfRule>
    <cfRule type="expression" dxfId="2065" priority="69">
      <formula>BG33&gt;((0.849999*BF33)/1)</formula>
    </cfRule>
  </conditionalFormatting>
  <conditionalFormatting sqref="AS33">
    <cfRule type="expression" dxfId="2064" priority="43">
      <formula>AQ33&gt;((0.999*AP33)/1)</formula>
    </cfRule>
    <cfRule type="expression" dxfId="2063" priority="44">
      <formula>AQ33&lt;((0.849999*AP33)/1)</formula>
    </cfRule>
    <cfRule type="expression" dxfId="2062" priority="45">
      <formula>AQ33&gt;((0.849999*AP33)/1)</formula>
    </cfRule>
  </conditionalFormatting>
  <conditionalFormatting sqref="BM32">
    <cfRule type="expression" dxfId="2061" priority="76">
      <formula>BK32&gt;((0.999*BJ32)/1)</formula>
    </cfRule>
    <cfRule type="expression" dxfId="2060" priority="77">
      <formula>BK32&lt;((0.849999*BJ32)/1)</formula>
    </cfRule>
    <cfRule type="expression" dxfId="2059" priority="78">
      <formula>BK32&gt;((0.849999*BJ32)/1)</formula>
    </cfRule>
  </conditionalFormatting>
  <conditionalFormatting sqref="BE32">
    <cfRule type="expression" dxfId="2058" priority="64">
      <formula>BC32&gt;((0.999*BB32)/1)</formula>
    </cfRule>
    <cfRule type="expression" dxfId="2057" priority="65">
      <formula>BC32&lt;((0.849999*BB32)/1)</formula>
    </cfRule>
    <cfRule type="expression" dxfId="2056" priority="66">
      <formula>BC32&gt;((0.849999*BB32)/1)</formula>
    </cfRule>
  </conditionalFormatting>
  <conditionalFormatting sqref="AO33">
    <cfRule type="expression" dxfId="2055" priority="37">
      <formula>AM33&gt;((0.999*AL33)/1)</formula>
    </cfRule>
    <cfRule type="expression" dxfId="2054" priority="38">
      <formula>AM33&lt;((0.849999*AL33)/1)</formula>
    </cfRule>
    <cfRule type="expression" dxfId="2053" priority="39">
      <formula>AM33&gt;((0.849999*AL33)/1)</formula>
    </cfRule>
  </conditionalFormatting>
  <conditionalFormatting sqref="AG21:AG22">
    <cfRule type="expression" dxfId="2052" priority="343">
      <formula>AE21&gt;((0.999*AD21)/1)</formula>
    </cfRule>
    <cfRule type="expression" dxfId="2051" priority="344">
      <formula>AE21&lt;((0.849999*AD21)/1)</formula>
    </cfRule>
    <cfRule type="expression" dxfId="2050" priority="345">
      <formula>AE21&gt;((0.849999*AD21)/1)</formula>
    </cfRule>
  </conditionalFormatting>
  <conditionalFormatting sqref="AS32">
    <cfRule type="expression" dxfId="2049" priority="46">
      <formula>AQ32&gt;((0.999*AP32)/1)</formula>
    </cfRule>
    <cfRule type="expression" dxfId="2048" priority="47">
      <formula>AQ32&lt;((0.849999*AP32)/1)</formula>
    </cfRule>
    <cfRule type="expression" dxfId="2047" priority="48">
      <formula>AQ32&gt;((0.849999*AP32)/1)</formula>
    </cfRule>
  </conditionalFormatting>
  <conditionalFormatting sqref="AG7:AG12">
    <cfRule type="expression" dxfId="2046" priority="346">
      <formula>AE7&gt;((0.999*AD7)/1)</formula>
    </cfRule>
    <cfRule type="expression" dxfId="2045" priority="347">
      <formula>AE7&lt;((0.849999*AD7)/1)</formula>
    </cfRule>
    <cfRule type="expression" dxfId="2044" priority="348">
      <formula>AE7&gt;((0.849999*AD7)/1)</formula>
    </cfRule>
  </conditionalFormatting>
  <conditionalFormatting sqref="AO32">
    <cfRule type="expression" dxfId="2043" priority="40">
      <formula>AM32&gt;((0.999*AL32)/1)</formula>
    </cfRule>
    <cfRule type="expression" dxfId="2042" priority="41">
      <formula>AM32&lt;((0.849999*AL32)/1)</formula>
    </cfRule>
    <cfRule type="expression" dxfId="2041" priority="42">
      <formula>AM32&gt;((0.849999*AL32)/1)</formula>
    </cfRule>
  </conditionalFormatting>
  <conditionalFormatting sqref="BI21:BI22">
    <cfRule type="expression" dxfId="2040" priority="142">
      <formula>BG21&gt;((0.999*BF21)/1)</formula>
    </cfRule>
    <cfRule type="expression" dxfId="2039" priority="143">
      <formula>BG21&lt;((0.849999*BF21)/1)</formula>
    </cfRule>
    <cfRule type="expression" dxfId="2038" priority="144">
      <formula>BG21&gt;((0.849999*BF21)/1)</formula>
    </cfRule>
  </conditionalFormatting>
  <conditionalFormatting sqref="BE21:BE22">
    <cfRule type="expression" dxfId="2037" priority="139">
      <formula>BC21&gt;((0.999*BB21)/1)</formula>
    </cfRule>
    <cfRule type="expression" dxfId="2036" priority="140">
      <formula>BC21&lt;((0.849999*BB21)/1)</formula>
    </cfRule>
    <cfRule type="expression" dxfId="2035" priority="141">
      <formula>BC21&gt;((0.849999*BB21)/1)</formula>
    </cfRule>
  </conditionalFormatting>
  <conditionalFormatting sqref="BI7:BI12">
    <cfRule type="expression" dxfId="2034" priority="199">
      <formula>BG7&gt;((0.999*BF7)/1)</formula>
    </cfRule>
    <cfRule type="expression" dxfId="2033" priority="200">
      <formula>BG7&lt;((0.849999*BF7)/1)</formula>
    </cfRule>
    <cfRule type="expression" dxfId="2032" priority="201">
      <formula>BG7&gt;((0.849999*BF7)/1)</formula>
    </cfRule>
  </conditionalFormatting>
  <conditionalFormatting sqref="AS21:AS22">
    <cfRule type="expression" dxfId="2031" priority="127">
      <formula>AQ21&gt;((0.999*AP21)/1)</formula>
    </cfRule>
    <cfRule type="expression" dxfId="2030" priority="128">
      <formula>AQ21&lt;((0.849999*AP21)/1)</formula>
    </cfRule>
    <cfRule type="expression" dxfId="2029" priority="129">
      <formula>AQ21&gt;((0.849999*AP21)/1)</formula>
    </cfRule>
  </conditionalFormatting>
  <conditionalFormatting sqref="AO21:AO22">
    <cfRule type="expression" dxfId="2028" priority="124">
      <formula>AM21&gt;((0.999*AL21)/1)</formula>
    </cfRule>
    <cfRule type="expression" dxfId="2027" priority="125">
      <formula>AM21&lt;((0.849999*AL21)/1)</formula>
    </cfRule>
    <cfRule type="expression" dxfId="2026" priority="126">
      <formula>AM21&gt;((0.849999*AL21)/1)</formula>
    </cfRule>
  </conditionalFormatting>
  <conditionalFormatting sqref="AS15:AS20">
    <cfRule type="expression" dxfId="2025" priority="178">
      <formula>AQ15&gt;((0.999*AP15)/1)</formula>
    </cfRule>
    <cfRule type="expression" dxfId="2024" priority="179">
      <formula>AQ15&lt;((0.849999*AP15)/1)</formula>
    </cfRule>
    <cfRule type="expression" dxfId="2023" priority="180">
      <formula>AQ15&gt;((0.849999*AP15)/1)</formula>
    </cfRule>
  </conditionalFormatting>
  <conditionalFormatting sqref="AK21:AK25">
    <cfRule type="expression" dxfId="2022" priority="121">
      <formula>AI21&gt;((0.999*AH21)/1)</formula>
    </cfRule>
    <cfRule type="expression" dxfId="2021" priority="122">
      <formula>AI21&lt;((0.849999*AH21)/1)</formula>
    </cfRule>
    <cfRule type="expression" dxfId="2020" priority="123">
      <formula>AI21&gt;((0.849999*AH21)/1)</formula>
    </cfRule>
  </conditionalFormatting>
  <conditionalFormatting sqref="BM15:BM20">
    <cfRule type="expression" dxfId="2019" priority="163">
      <formula>BK15&gt;((0.999*BJ15)/1)</formula>
    </cfRule>
    <cfRule type="expression" dxfId="2018" priority="164">
      <formula>BK15&lt;((0.849999*BJ15)/1)</formula>
    </cfRule>
    <cfRule type="expression" dxfId="2017" priority="165">
      <formula>BK15&gt;((0.849999*BJ15)/1)</formula>
    </cfRule>
  </conditionalFormatting>
  <conditionalFormatting sqref="AO25:AO27">
    <cfRule type="expression" dxfId="2016" priority="115">
      <formula>AM25&gt;((0.999*AL25)/1)</formula>
    </cfRule>
    <cfRule type="expression" dxfId="2015" priority="116">
      <formula>AM25&lt;((0.849999*AL25)/1)</formula>
    </cfRule>
    <cfRule type="expression" dxfId="2014" priority="117">
      <formula>AM25&gt;((0.849999*AL25)/1)</formula>
    </cfRule>
  </conditionalFormatting>
  <conditionalFormatting sqref="AS25:AS27">
    <cfRule type="expression" dxfId="2013" priority="112">
      <formula>AQ25&gt;((0.999*AP25)/1)</formula>
    </cfRule>
    <cfRule type="expression" dxfId="2012" priority="113">
      <formula>AQ25&lt;((0.849999*AP25)/1)</formula>
    </cfRule>
    <cfRule type="expression" dxfId="2011" priority="114">
      <formula>AQ25&gt;((0.849999*AP25)/1)</formula>
    </cfRule>
  </conditionalFormatting>
  <conditionalFormatting sqref="BU21:BU22">
    <cfRule type="expression" dxfId="2010" priority="151">
      <formula>BS21&gt;((0.999*BR21)/1)</formula>
    </cfRule>
    <cfRule type="expression" dxfId="2009" priority="152">
      <formula>BS21&lt;((0.849999*BR21)/1)</formula>
    </cfRule>
    <cfRule type="expression" dxfId="2008" priority="153">
      <formula>BS21&gt;((0.849999*BR21)/1)</formula>
    </cfRule>
  </conditionalFormatting>
  <conditionalFormatting sqref="AW25:AW27">
    <cfRule type="expression" dxfId="2007" priority="109">
      <formula>AU25&gt;((0.999*AT25)/1)</formula>
    </cfRule>
    <cfRule type="expression" dxfId="2006" priority="110">
      <formula>AU25&lt;((0.849999*AT25)/1)</formula>
    </cfRule>
    <cfRule type="expression" dxfId="2005" priority="111">
      <formula>AU25&gt;((0.849999*AT25)/1)</formula>
    </cfRule>
  </conditionalFormatting>
  <conditionalFormatting sqref="BA25:BA27">
    <cfRule type="expression" dxfId="2004" priority="106">
      <formula>AY25&gt;((0.999*AX25)/1)</formula>
    </cfRule>
    <cfRule type="expression" dxfId="2003" priority="107">
      <formula>AY25&lt;((0.849999*AX25)/1)</formula>
    </cfRule>
    <cfRule type="expression" dxfId="2002" priority="108">
      <formula>AY25&gt;((0.849999*AX25)/1)</formula>
    </cfRule>
  </conditionalFormatting>
  <conditionalFormatting sqref="BE25:BE27">
    <cfRule type="expression" dxfId="2001" priority="103">
      <formula>BC25&gt;((0.999*BB25)/1)</formula>
    </cfRule>
    <cfRule type="expression" dxfId="2000" priority="104">
      <formula>BC25&lt;((0.849999*BB25)/1)</formula>
    </cfRule>
    <cfRule type="expression" dxfId="1999" priority="105">
      <formula>BC25&gt;((0.849999*BB25)/1)</formula>
    </cfRule>
  </conditionalFormatting>
  <conditionalFormatting sqref="BM25:BM27">
    <cfRule type="expression" dxfId="1998" priority="97">
      <formula>BK25&gt;((0.999*BJ25)/1)</formula>
    </cfRule>
    <cfRule type="expression" dxfId="1997" priority="98">
      <formula>BK25&lt;((0.849999*BJ25)/1)</formula>
    </cfRule>
    <cfRule type="expression" dxfId="1996" priority="99">
      <formula>BK25&gt;((0.849999*BJ25)/1)</formula>
    </cfRule>
  </conditionalFormatting>
  <conditionalFormatting sqref="BQ25:BQ27">
    <cfRule type="expression" dxfId="1995" priority="94">
      <formula>BO25&gt;((0.999*BN25)/1)</formula>
    </cfRule>
    <cfRule type="expression" dxfId="1994" priority="95">
      <formula>BO25&lt;((0.849999*BN25)/1)</formula>
    </cfRule>
    <cfRule type="expression" dxfId="1993" priority="96">
      <formula>BO25&gt;((0.849999*BN25)/1)</formula>
    </cfRule>
  </conditionalFormatting>
  <conditionalFormatting sqref="AK7:AK12">
    <cfRule type="expression" dxfId="1992" priority="217">
      <formula>AI7&gt;((0.999*AH7)/1)</formula>
    </cfRule>
    <cfRule type="expression" dxfId="1991" priority="218">
      <formula>AI7&lt;((0.849999*AH7)/1)</formula>
    </cfRule>
    <cfRule type="expression" dxfId="1990" priority="219">
      <formula>AI7&gt;((0.849999*AH7)/1)</formula>
    </cfRule>
  </conditionalFormatting>
  <conditionalFormatting sqref="AO7:AO12">
    <cfRule type="expression" dxfId="1989" priority="214">
      <formula>AM7&gt;((0.999*AL7)/1)</formula>
    </cfRule>
    <cfRule type="expression" dxfId="1988" priority="215">
      <formula>AM7&lt;((0.849999*AL7)/1)</formula>
    </cfRule>
    <cfRule type="expression" dxfId="1987" priority="216">
      <formula>AM7&gt;((0.849999*AL7)/1)</formula>
    </cfRule>
  </conditionalFormatting>
  <conditionalFormatting sqref="AS7:AS12">
    <cfRule type="expression" dxfId="1986" priority="211">
      <formula>AQ7&gt;((0.999*AP7)/1)</formula>
    </cfRule>
    <cfRule type="expression" dxfId="1985" priority="212">
      <formula>AQ7&lt;((0.849999*AP7)/1)</formula>
    </cfRule>
    <cfRule type="expression" dxfId="1984" priority="213">
      <formula>AQ7&gt;((0.849999*AP7)/1)</formula>
    </cfRule>
  </conditionalFormatting>
  <conditionalFormatting sqref="AW7:AW12">
    <cfRule type="expression" dxfId="1983" priority="208">
      <formula>AU7&gt;((0.999*AT7)/1)</formula>
    </cfRule>
    <cfRule type="expression" dxfId="1982" priority="209">
      <formula>AU7&lt;((0.849999*AT7)/1)</formula>
    </cfRule>
    <cfRule type="expression" dxfId="1981" priority="210">
      <formula>AU7&gt;((0.849999*AT7)/1)</formula>
    </cfRule>
  </conditionalFormatting>
  <conditionalFormatting sqref="BA7:BA12">
    <cfRule type="expression" dxfId="1980" priority="205">
      <formula>AY7&gt;((0.999*AX7)/1)</formula>
    </cfRule>
    <cfRule type="expression" dxfId="1979" priority="206">
      <formula>AY7&lt;((0.849999*AX7)/1)</formula>
    </cfRule>
    <cfRule type="expression" dxfId="1978" priority="207">
      <formula>AY7&gt;((0.849999*AX7)/1)</formula>
    </cfRule>
  </conditionalFormatting>
  <conditionalFormatting sqref="BE7:BE12">
    <cfRule type="expression" dxfId="1977" priority="202">
      <formula>BC7&gt;((0.999*BB7)/1)</formula>
    </cfRule>
    <cfRule type="expression" dxfId="1976" priority="203">
      <formula>BC7&lt;((0.849999*BB7)/1)</formula>
    </cfRule>
    <cfRule type="expression" dxfId="1975" priority="204">
      <formula>BC7&gt;((0.849999*BB7)/1)</formula>
    </cfRule>
  </conditionalFormatting>
  <conditionalFormatting sqref="BM7:BM12">
    <cfRule type="expression" dxfId="1974" priority="196">
      <formula>BK7&gt;((0.999*BJ7)/1)</formula>
    </cfRule>
    <cfRule type="expression" dxfId="1973" priority="197">
      <formula>BK7&lt;((0.849999*BJ7)/1)</formula>
    </cfRule>
    <cfRule type="expression" dxfId="1972" priority="198">
      <formula>BK7&gt;((0.849999*BJ7)/1)</formula>
    </cfRule>
  </conditionalFormatting>
  <conditionalFormatting sqref="BQ7:BQ12">
    <cfRule type="expression" dxfId="1971" priority="193">
      <formula>BO7&gt;((0.999*BN7)/1)</formula>
    </cfRule>
    <cfRule type="expression" dxfId="1970" priority="194">
      <formula>BO7&lt;((0.849999*BN7)/1)</formula>
    </cfRule>
    <cfRule type="expression" dxfId="1969" priority="195">
      <formula>BO7&gt;((0.849999*BN7)/1)</formula>
    </cfRule>
  </conditionalFormatting>
  <conditionalFormatting sqref="BU7:BU12">
    <cfRule type="expression" dxfId="1968" priority="190">
      <formula>BS7&gt;((0.999*BR7)/1)</formula>
    </cfRule>
    <cfRule type="expression" dxfId="1967" priority="191">
      <formula>BS7&lt;((0.849999*BR7)/1)</formula>
    </cfRule>
    <cfRule type="expression" dxfId="1966" priority="192">
      <formula>BS7&gt;((0.849999*BR7)/1)</formula>
    </cfRule>
  </conditionalFormatting>
  <conditionalFormatting sqref="AG15:AG20">
    <cfRule type="expression" dxfId="1965" priority="187">
      <formula>AE15&gt;((0.999*AD15)/1)</formula>
    </cfRule>
    <cfRule type="expression" dxfId="1964" priority="188">
      <formula>AE15&lt;((0.849999*AD15)/1)</formula>
    </cfRule>
    <cfRule type="expression" dxfId="1963" priority="189">
      <formula>AE15&gt;((0.849999*AD15)/1)</formula>
    </cfRule>
  </conditionalFormatting>
  <conditionalFormatting sqref="AO15:AO20">
    <cfRule type="expression" dxfId="1962" priority="181">
      <formula>AM15&gt;((0.999*AL15)/1)</formula>
    </cfRule>
    <cfRule type="expression" dxfId="1961" priority="182">
      <formula>AM15&lt;((0.849999*AL15)/1)</formula>
    </cfRule>
    <cfRule type="expression" dxfId="1960" priority="183">
      <formula>AM15&gt;((0.849999*AL15)/1)</formula>
    </cfRule>
  </conditionalFormatting>
  <conditionalFormatting sqref="AW15:AW20">
    <cfRule type="expression" dxfId="1959" priority="175">
      <formula>AU15&gt;((0.999*AT15)/1)</formula>
    </cfRule>
    <cfRule type="expression" dxfId="1958" priority="176">
      <formula>AU15&lt;((0.849999*AT15)/1)</formula>
    </cfRule>
    <cfRule type="expression" dxfId="1957" priority="177">
      <formula>AU15&gt;((0.849999*AT15)/1)</formula>
    </cfRule>
  </conditionalFormatting>
  <conditionalFormatting sqref="BE15:BE20 BA15:BA20">
    <cfRule type="expression" dxfId="1956" priority="169">
      <formula>AY15&gt;((0.999*AX15)/1)</formula>
    </cfRule>
    <cfRule type="expression" dxfId="1955" priority="170">
      <formula>AY15&lt;((0.849999*AX15)/1)</formula>
    </cfRule>
    <cfRule type="expression" dxfId="1954" priority="171">
      <formula>AY15&gt;((0.849999*AX15)/1)</formula>
    </cfRule>
  </conditionalFormatting>
  <conditionalFormatting sqref="BI15:BI20">
    <cfRule type="expression" dxfId="1953" priority="166">
      <formula>BG15&gt;((0.999*BF15)/1)</formula>
    </cfRule>
    <cfRule type="expression" dxfId="1952" priority="167">
      <formula>BG15&lt;((0.849999*BF15)/1)</formula>
    </cfRule>
    <cfRule type="expression" dxfId="1951" priority="168">
      <formula>BG15&gt;((0.849999*BF15)/1)</formula>
    </cfRule>
  </conditionalFormatting>
  <conditionalFormatting sqref="BQ15:BQ20">
    <cfRule type="expression" dxfId="1950" priority="160">
      <formula>BO15&gt;((0.999*BN15)/1)</formula>
    </cfRule>
    <cfRule type="expression" dxfId="1949" priority="161">
      <formula>BO15&lt;((0.849999*BN15)/1)</formula>
    </cfRule>
    <cfRule type="expression" dxfId="1948" priority="162">
      <formula>BO15&gt;((0.849999*BN15)/1)</formula>
    </cfRule>
  </conditionalFormatting>
  <conditionalFormatting sqref="BU15:BU20">
    <cfRule type="expression" dxfId="1947" priority="157">
      <formula>BS15&gt;((0.999*BR15)/1)</formula>
    </cfRule>
    <cfRule type="expression" dxfId="1946" priority="158">
      <formula>BS15&lt;((0.849999*BR15)/1)</formula>
    </cfRule>
    <cfRule type="expression" dxfId="1945" priority="159">
      <formula>BS15&gt;((0.849999*BR15)/1)</formula>
    </cfRule>
  </conditionalFormatting>
  <conditionalFormatting sqref="BQ21:BQ22">
    <cfRule type="expression" dxfId="1944" priority="148">
      <formula>BO21&gt;((0.999*BN21)/1)</formula>
    </cfRule>
    <cfRule type="expression" dxfId="1943" priority="149">
      <formula>BO21&lt;((0.849999*BN21)/1)</formula>
    </cfRule>
    <cfRule type="expression" dxfId="1942" priority="150">
      <formula>BO21&gt;((0.849999*BN21)/1)</formula>
    </cfRule>
  </conditionalFormatting>
  <conditionalFormatting sqref="BM21:BM22">
    <cfRule type="expression" dxfId="1941" priority="145">
      <formula>BK21&gt;((0.999*BJ21)/1)</formula>
    </cfRule>
    <cfRule type="expression" dxfId="1940" priority="146">
      <formula>BK21&lt;((0.849999*BJ21)/1)</formula>
    </cfRule>
    <cfRule type="expression" dxfId="1939" priority="147">
      <formula>BK21&gt;((0.849999*BJ21)/1)</formula>
    </cfRule>
  </conditionalFormatting>
  <conditionalFormatting sqref="AW21:AW22">
    <cfRule type="expression" dxfId="1938" priority="133">
      <formula>AU21&gt;((0.999*AT21)/1)</formula>
    </cfRule>
    <cfRule type="expression" dxfId="1937" priority="134">
      <formula>AU21&lt;((0.849999*AT21)/1)</formula>
    </cfRule>
    <cfRule type="expression" dxfId="1936" priority="135">
      <formula>AU21&gt;((0.849999*AT21)/1)</formula>
    </cfRule>
  </conditionalFormatting>
  <conditionalFormatting sqref="BI25:BI27">
    <cfRule type="expression" dxfId="1935" priority="100">
      <formula>BG25&gt;((0.999*BF25)/1)</formula>
    </cfRule>
    <cfRule type="expression" dxfId="1934" priority="101">
      <formula>BG25&lt;((0.849999*BF25)/1)</formula>
    </cfRule>
    <cfRule type="expression" dxfId="1933" priority="102">
      <formula>BG25&gt;((0.849999*BF25)/1)</formula>
    </cfRule>
  </conditionalFormatting>
  <conditionalFormatting sqref="BU25:BU27">
    <cfRule type="expression" dxfId="1932" priority="91">
      <formula>BS25&gt;((0.999*BR25)/1)</formula>
    </cfRule>
    <cfRule type="expression" dxfId="1931" priority="92">
      <formula>BS25&lt;((0.849999*BR25)/1)</formula>
    </cfRule>
    <cfRule type="expression" dxfId="1930" priority="93">
      <formula>BS25&gt;((0.849999*BR25)/1)</formula>
    </cfRule>
  </conditionalFormatting>
  <conditionalFormatting sqref="BU32">
    <cfRule type="expression" dxfId="1929" priority="88">
      <formula>BS32&gt;((0.999*BR32)/1)</formula>
    </cfRule>
    <cfRule type="expression" dxfId="1928" priority="89">
      <formula>BS32&lt;((0.849999*BR32)/1)</formula>
    </cfRule>
    <cfRule type="expression" dxfId="1927" priority="90">
      <formula>BS32&gt;((0.849999*BR32)/1)</formula>
    </cfRule>
  </conditionalFormatting>
  <conditionalFormatting sqref="BU33">
    <cfRule type="expression" dxfId="1926" priority="85">
      <formula>BS33&gt;((0.999*BR33)/1)</formula>
    </cfRule>
    <cfRule type="expression" dxfId="1925" priority="86">
      <formula>BS33&lt;((0.849999*BR33)/1)</formula>
    </cfRule>
    <cfRule type="expression" dxfId="1924" priority="87">
      <formula>BS33&gt;((0.849999*BR33)/1)</formula>
    </cfRule>
  </conditionalFormatting>
  <conditionalFormatting sqref="BQ32">
    <cfRule type="expression" dxfId="1923" priority="82">
      <formula>BO32&gt;((0.999*BN32)/1)</formula>
    </cfRule>
    <cfRule type="expression" dxfId="1922" priority="83">
      <formula>BO32&lt;((0.849999*BN32)/1)</formula>
    </cfRule>
    <cfRule type="expression" dxfId="1921" priority="84">
      <formula>BO32&gt;((0.849999*BN32)/1)</formula>
    </cfRule>
  </conditionalFormatting>
  <conditionalFormatting sqref="BQ33">
    <cfRule type="expression" dxfId="1920" priority="79">
      <formula>BO33&gt;((0.999*BN33)/1)</formula>
    </cfRule>
    <cfRule type="expression" dxfId="1919" priority="80">
      <formula>BO33&lt;((0.849999*BN33)/1)</formula>
    </cfRule>
    <cfRule type="expression" dxfId="1918" priority="81">
      <formula>BO33&gt;((0.849999*BN33)/1)</formula>
    </cfRule>
  </conditionalFormatting>
  <conditionalFormatting sqref="BM33">
    <cfRule type="expression" dxfId="1917" priority="73">
      <formula>BK33&gt;((0.999*BJ33)/1)</formula>
    </cfRule>
    <cfRule type="expression" dxfId="1916" priority="74">
      <formula>BK33&lt;((0.849999*BJ33)/1)</formula>
    </cfRule>
    <cfRule type="expression" dxfId="1915" priority="75">
      <formula>BK33&gt;((0.849999*BJ33)/1)</formula>
    </cfRule>
  </conditionalFormatting>
  <conditionalFormatting sqref="BI32">
    <cfRule type="expression" dxfId="1914" priority="70">
      <formula>BG32&gt;((0.999*BF32)/1)</formula>
    </cfRule>
    <cfRule type="expression" dxfId="1913" priority="71">
      <formula>BG32&lt;((0.849999*BF32)/1)</formula>
    </cfRule>
    <cfRule type="expression" dxfId="1912" priority="72">
      <formula>BG32&gt;((0.849999*BF32)/1)</formula>
    </cfRule>
  </conditionalFormatting>
  <conditionalFormatting sqref="BA32">
    <cfRule type="expression" dxfId="1911" priority="58">
      <formula>AY32&gt;((0.999*AX32)/1)</formula>
    </cfRule>
    <cfRule type="expression" dxfId="1910" priority="59">
      <formula>AY32&lt;((0.849999*AX32)/1)</formula>
    </cfRule>
    <cfRule type="expression" dxfId="1909" priority="60">
      <formula>AY32&gt;((0.849999*AX32)/1)</formula>
    </cfRule>
  </conditionalFormatting>
  <conditionalFormatting sqref="BA33">
    <cfRule type="expression" dxfId="1908" priority="55">
      <formula>AY33&gt;((0.999*AX33)/1)</formula>
    </cfRule>
    <cfRule type="expression" dxfId="1907" priority="56">
      <formula>AY33&lt;((0.849999*AX33)/1)</formula>
    </cfRule>
    <cfRule type="expression" dxfId="1906" priority="57">
      <formula>AY33&gt;((0.849999*AX33)/1)</formula>
    </cfRule>
  </conditionalFormatting>
  <conditionalFormatting sqref="AW32">
    <cfRule type="expression" dxfId="1905" priority="52">
      <formula>AU32&gt;((0.999*AT32)/1)</formula>
    </cfRule>
    <cfRule type="expression" dxfId="1904" priority="53">
      <formula>AU32&lt;((0.849999*AT32)/1)</formula>
    </cfRule>
    <cfRule type="expression" dxfId="1903" priority="54">
      <formula>AU32&gt;((0.849999*AT32)/1)</formula>
    </cfRule>
  </conditionalFormatting>
  <conditionalFormatting sqref="AW33">
    <cfRule type="expression" dxfId="1902" priority="49">
      <formula>AU33&gt;((0.999*AT33)/1)</formula>
    </cfRule>
    <cfRule type="expression" dxfId="1901" priority="50">
      <formula>AU33&lt;((0.849999*AT33)/1)</formula>
    </cfRule>
    <cfRule type="expression" dxfId="1900" priority="51">
      <formula>AU33&gt;((0.849999*AT33)/1)</formula>
    </cfRule>
  </conditionalFormatting>
  <conditionalFormatting sqref="AG27">
    <cfRule type="expression" dxfId="1899" priority="25">
      <formula>AE27&gt;((0.999*AD27)/1)</formula>
    </cfRule>
    <cfRule type="expression" dxfId="1898" priority="26">
      <formula>AE27&lt;((0.849999*AD27)/1)</formula>
    </cfRule>
    <cfRule type="expression" dxfId="1897" priority="27">
      <formula>AE27&gt;((0.849999*AD27)/1)</formula>
    </cfRule>
  </conditionalFormatting>
  <conditionalFormatting sqref="AC25:AC27">
    <cfRule type="expression" dxfId="1896" priority="28">
      <formula>AA25&gt;((0.999*Z25)/1)</formula>
    </cfRule>
    <cfRule type="expression" dxfId="1895" priority="29">
      <formula>AA25&lt;((0.849999*Z25)/1)</formula>
    </cfRule>
    <cfRule type="expression" dxfId="1894" priority="30">
      <formula>AA25&gt;((0.849999*Z25)/1)</formula>
    </cfRule>
  </conditionalFormatting>
  <conditionalFormatting sqref="AK26:AK27">
    <cfRule type="expression" dxfId="1893" priority="22">
      <formula>AI26&gt;((0.999*AH26)/1)</formula>
    </cfRule>
    <cfRule type="expression" dxfId="1892" priority="23">
      <formula>AI26&lt;((0.849999*AH26)/1)</formula>
    </cfRule>
    <cfRule type="expression" dxfId="1891" priority="24">
      <formula>AI26&gt;((0.849999*AH26)/1)</formula>
    </cfRule>
  </conditionalFormatting>
  <conditionalFormatting sqref="AG32">
    <cfRule type="expression" dxfId="1890" priority="16">
      <formula>AE32&gt;((0.999*AD32)/1)</formula>
    </cfRule>
    <cfRule type="expression" dxfId="1889" priority="17">
      <formula>AE32&lt;((0.849999*AD32)/1)</formula>
    </cfRule>
    <cfRule type="expression" dxfId="1888" priority="18">
      <formula>AE32&gt;((0.849999*AD32)/1)</formula>
    </cfRule>
  </conditionalFormatting>
  <conditionalFormatting sqref="AG33">
    <cfRule type="expression" dxfId="1887" priority="13">
      <formula>AE33&gt;((0.999*AD33)/1)</formula>
    </cfRule>
    <cfRule type="expression" dxfId="1886" priority="14">
      <formula>AE33&lt;((0.849999*AD33)/1)</formula>
    </cfRule>
    <cfRule type="expression" dxfId="1885" priority="15">
      <formula>AE33&gt;((0.849999*AD33)/1)</formula>
    </cfRule>
  </conditionalFormatting>
  <conditionalFormatting sqref="AC32:AC33">
    <cfRule type="expression" dxfId="1884" priority="19">
      <formula>AA32&gt;((0.999*Z32)/1)</formula>
    </cfRule>
    <cfRule type="expression" dxfId="1883" priority="20">
      <formula>AA32&lt;((0.849999*Z32)/1)</formula>
    </cfRule>
    <cfRule type="expression" dxfId="1882" priority="21">
      <formula>AA32&gt;((0.849999*Z32)/1)</formula>
    </cfRule>
  </conditionalFormatting>
  <conditionalFormatting sqref="AK32">
    <cfRule type="expression" dxfId="1881" priority="10">
      <formula>AI32&gt;((0.999*AH32)/1)</formula>
    </cfRule>
    <cfRule type="expression" dxfId="1880" priority="11">
      <formula>AI32&lt;((0.849999*AH32)/1)</formula>
    </cfRule>
    <cfRule type="expression" dxfId="1879" priority="12">
      <formula>AI32&gt;((0.849999*AH32)/1)</formula>
    </cfRule>
  </conditionalFormatting>
  <conditionalFormatting sqref="AK33">
    <cfRule type="expression" dxfId="1878" priority="7">
      <formula>AI33&gt;((0.999*AH33)/1)</formula>
    </cfRule>
    <cfRule type="expression" dxfId="1877" priority="8">
      <formula>AI33&lt;((0.849999*AH33)/1)</formula>
    </cfRule>
    <cfRule type="expression" dxfId="1876" priority="9">
      <formula>AI33&gt;((0.849999*AH33)/1)</formula>
    </cfRule>
  </conditionalFormatting>
  <conditionalFormatting sqref="AG26">
    <cfRule type="expression" dxfId="1875" priority="4">
      <formula>AE26&gt;((0.999*AD26)/1)</formula>
    </cfRule>
    <cfRule type="expression" dxfId="1874" priority="5">
      <formula>AE26&lt;((0.849999*AD26)/1)</formula>
    </cfRule>
    <cfRule type="expression" dxfId="1873" priority="6">
      <formula>AE26&gt;((0.849999*AD26)/1)</formula>
    </cfRule>
  </conditionalFormatting>
  <conditionalFormatting sqref="AG25">
    <cfRule type="expression" dxfId="1872" priority="1">
      <formula>AE25&gt;((0.999*AD25)/1)</formula>
    </cfRule>
    <cfRule type="expression" dxfId="1871" priority="2">
      <formula>AE25&lt;((0.849999*AD25)/1)</formula>
    </cfRule>
    <cfRule type="expression" dxfId="1870" priority="3">
      <formula>AE25&gt;((0.849999*AD25)/1)</formula>
    </cfRule>
  </conditionalFormatting>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U28"/>
  <sheetViews>
    <sheetView topLeftCell="A3" zoomScale="70" zoomScaleNormal="70" workbookViewId="0">
      <selection activeCell="D10" sqref="D10:J11"/>
    </sheetView>
  </sheetViews>
  <sheetFormatPr baseColWidth="10" defaultColWidth="14.85546875" defaultRowHeight="33.75" customHeight="1" x14ac:dyDescent="0.3"/>
  <cols>
    <col min="1" max="1" width="17.7109375" style="155" bestFit="1" customWidth="1"/>
    <col min="2" max="2" width="10.5703125" style="155" bestFit="1" customWidth="1"/>
    <col min="3" max="3" width="14.85546875" style="155"/>
    <col min="4" max="4" width="17" style="155" customWidth="1"/>
    <col min="5" max="5" width="21.85546875" style="155" customWidth="1"/>
    <col min="6" max="6" width="25.140625" style="155" customWidth="1"/>
    <col min="7" max="7" width="13" style="155" customWidth="1"/>
    <col min="8" max="8" width="37.28515625" style="155" customWidth="1"/>
    <col min="9" max="9" width="35.7109375" style="155" customWidth="1"/>
    <col min="10" max="10" width="20.5703125" style="155" customWidth="1"/>
    <col min="11" max="12" width="35.7109375" style="155" customWidth="1"/>
    <col min="13" max="13" width="21.85546875" style="155" customWidth="1"/>
    <col min="14" max="14" width="36.7109375" style="155" customWidth="1"/>
    <col min="15" max="15" width="14.85546875" style="155"/>
    <col min="16" max="16" width="27.5703125" style="155" customWidth="1"/>
    <col min="17" max="17" width="19.7109375" style="155" customWidth="1"/>
    <col min="18" max="18" width="20.42578125" style="155" customWidth="1"/>
    <col min="19" max="19" width="15.5703125" style="155" customWidth="1"/>
    <col min="20" max="20" width="16" style="289" customWidth="1"/>
    <col min="21" max="21" width="28.140625" style="289" customWidth="1"/>
    <col min="22" max="23" width="26.85546875" style="289" customWidth="1"/>
    <col min="24" max="24" width="14.140625" style="289" customWidth="1"/>
    <col min="25" max="25" width="13.28515625" style="289" customWidth="1"/>
    <col min="26" max="26" width="14.85546875" style="155"/>
    <col min="27" max="27" width="17.28515625" style="155" bestFit="1" customWidth="1"/>
    <col min="28" max="28" width="17.5703125" style="155" bestFit="1" customWidth="1"/>
    <col min="29" max="29" width="17.85546875" style="155" customWidth="1"/>
    <col min="30" max="30" width="14.85546875" style="155"/>
    <col min="31" max="31" width="17.28515625" style="155" bestFit="1" customWidth="1"/>
    <col min="32" max="32" width="17.5703125" style="155" bestFit="1" customWidth="1"/>
    <col min="33" max="33" width="20.140625" style="155" bestFit="1" customWidth="1"/>
    <col min="34" max="34" width="14.85546875" style="155"/>
    <col min="35" max="35" width="17.28515625" style="155" bestFit="1" customWidth="1"/>
    <col min="36" max="36" width="17.5703125" style="155" bestFit="1" customWidth="1"/>
    <col min="37" max="37" width="20.140625" style="155" bestFit="1" customWidth="1"/>
    <col min="38" max="38" width="14.85546875" style="155"/>
    <col min="39" max="39" width="17.28515625" style="155" bestFit="1" customWidth="1"/>
    <col min="40" max="40" width="17.5703125" style="155" bestFit="1" customWidth="1"/>
    <col min="41" max="41" width="20.140625" style="155" bestFit="1" customWidth="1"/>
    <col min="42" max="42" width="14.85546875" style="155"/>
    <col min="43" max="43" width="17.28515625" style="155" bestFit="1" customWidth="1"/>
    <col min="44" max="44" width="17.5703125" style="155" bestFit="1" customWidth="1"/>
    <col min="45" max="45" width="20.140625" style="155" bestFit="1" customWidth="1"/>
    <col min="46" max="46" width="14.85546875" style="155"/>
    <col min="47" max="47" width="17.28515625" style="155" bestFit="1" customWidth="1"/>
    <col min="48" max="48" width="17.5703125" style="155" bestFit="1" customWidth="1"/>
    <col min="49" max="49" width="20.140625" style="155" bestFit="1" customWidth="1"/>
    <col min="50" max="50" width="9.42578125" style="155" bestFit="1" customWidth="1"/>
    <col min="51" max="51" width="17.28515625" style="155" bestFit="1" customWidth="1"/>
    <col min="52" max="52" width="17.5703125" style="155" bestFit="1" customWidth="1"/>
    <col min="53" max="53" width="20.140625" style="155" bestFit="1" customWidth="1"/>
    <col min="54" max="54" width="9.42578125" style="155" bestFit="1" customWidth="1"/>
    <col min="55" max="55" width="17.28515625" style="155" bestFit="1" customWidth="1"/>
    <col min="56" max="56" width="17.5703125" style="155" bestFit="1" customWidth="1"/>
    <col min="57" max="57" width="20.140625" style="155" bestFit="1" customWidth="1"/>
    <col min="58" max="58" width="14.85546875" style="155"/>
    <col min="59" max="59" width="17.28515625" style="155" bestFit="1" customWidth="1"/>
    <col min="60" max="60" width="17.5703125" style="155" bestFit="1" customWidth="1"/>
    <col min="61" max="61" width="20.140625" style="155" bestFit="1" customWidth="1"/>
    <col min="62" max="62" width="9.42578125" style="155" bestFit="1" customWidth="1"/>
    <col min="63" max="63" width="17.28515625" style="155" bestFit="1" customWidth="1"/>
    <col min="64" max="64" width="17.5703125" style="155" bestFit="1" customWidth="1"/>
    <col min="65" max="65" width="20.140625" style="155" bestFit="1" customWidth="1"/>
    <col min="66" max="67" width="14.85546875" style="155"/>
    <col min="68" max="68" width="17.5703125" style="155" bestFit="1" customWidth="1"/>
    <col min="69" max="69" width="20.140625" style="155" bestFit="1" customWidth="1"/>
    <col min="70" max="70" width="9.42578125" style="155" bestFit="1" customWidth="1"/>
    <col min="71" max="71" width="17.28515625" style="155" bestFit="1" customWidth="1"/>
    <col min="72" max="72" width="17.5703125" style="155" bestFit="1" customWidth="1"/>
    <col min="73" max="73" width="20.140625" style="155" bestFit="1" customWidth="1"/>
    <col min="74" max="16384" width="14.85546875" style="155"/>
  </cols>
  <sheetData>
    <row r="1" spans="1:73" ht="56.25" customHeight="1" x14ac:dyDescent="1.05">
      <c r="D1" s="351"/>
      <c r="E1" s="351"/>
      <c r="F1" s="351"/>
      <c r="G1" s="352" t="s">
        <v>489</v>
      </c>
      <c r="H1" s="352"/>
      <c r="I1" s="352"/>
      <c r="J1" s="352"/>
      <c r="K1" s="352"/>
      <c r="L1" s="352"/>
      <c r="M1" s="352"/>
      <c r="N1" s="352"/>
      <c r="O1" s="352"/>
      <c r="P1" s="352"/>
      <c r="Q1" s="352"/>
      <c r="R1" s="352"/>
      <c r="S1" s="352"/>
      <c r="T1" s="352"/>
      <c r="U1" s="352"/>
      <c r="V1" s="353"/>
      <c r="W1" s="353"/>
      <c r="X1" s="353"/>
      <c r="Y1" s="353"/>
      <c r="Z1" s="351"/>
      <c r="AA1" s="351"/>
      <c r="AB1" s="351"/>
      <c r="AC1" s="351"/>
      <c r="AD1" s="351"/>
      <c r="AE1" s="351"/>
      <c r="AF1" s="351"/>
      <c r="AG1" s="351"/>
      <c r="AH1" s="351"/>
      <c r="AI1" s="351"/>
      <c r="AJ1" s="351"/>
      <c r="AK1" s="351"/>
      <c r="AL1" s="351"/>
      <c r="AM1" s="351"/>
      <c r="AN1" s="351"/>
      <c r="AO1" s="351"/>
      <c r="AP1" s="351"/>
      <c r="AQ1" s="351"/>
      <c r="AR1" s="351"/>
      <c r="AS1" s="351"/>
      <c r="AT1" s="351"/>
      <c r="AU1" s="351"/>
      <c r="AV1" s="351"/>
      <c r="AW1" s="351"/>
      <c r="AX1" s="351"/>
      <c r="AY1" s="351"/>
      <c r="AZ1" s="351"/>
      <c r="BA1" s="351"/>
      <c r="BB1" s="351"/>
      <c r="BC1" s="351"/>
      <c r="BD1" s="351"/>
      <c r="BE1" s="351"/>
      <c r="BF1" s="351"/>
      <c r="BG1" s="351"/>
      <c r="BH1" s="351"/>
      <c r="BI1" s="351"/>
      <c r="BJ1" s="351"/>
      <c r="BK1" s="351"/>
      <c r="BL1" s="351"/>
      <c r="BM1" s="351"/>
      <c r="BN1" s="351"/>
      <c r="BO1" s="351"/>
      <c r="BP1" s="351"/>
      <c r="BQ1" s="351"/>
      <c r="BR1" s="351"/>
      <c r="BS1" s="351"/>
      <c r="BT1" s="351"/>
      <c r="BU1" s="351"/>
    </row>
    <row r="2" spans="1:73" ht="64.5" customHeight="1" x14ac:dyDescent="1.05">
      <c r="D2" s="351"/>
      <c r="E2" s="351"/>
      <c r="F2" s="351"/>
      <c r="G2" s="526" t="s">
        <v>501</v>
      </c>
      <c r="H2" s="526"/>
      <c r="I2" s="526"/>
      <c r="J2" s="526"/>
      <c r="K2" s="526"/>
      <c r="L2" s="526"/>
      <c r="M2" s="526"/>
      <c r="N2" s="526"/>
      <c r="O2" s="526"/>
      <c r="P2" s="526"/>
      <c r="Q2" s="526"/>
      <c r="R2" s="526"/>
      <c r="S2" s="526"/>
      <c r="T2" s="526"/>
      <c r="U2" s="526"/>
      <c r="V2" s="353"/>
      <c r="W2" s="353"/>
      <c r="X2" s="353"/>
      <c r="Y2" s="353"/>
      <c r="Z2" s="351"/>
      <c r="AA2" s="351"/>
      <c r="AB2" s="351"/>
      <c r="AC2" s="351"/>
      <c r="AD2" s="351"/>
      <c r="AE2" s="351"/>
      <c r="AF2" s="351"/>
      <c r="AG2" s="351"/>
      <c r="AH2" s="351"/>
      <c r="AI2" s="351"/>
      <c r="AJ2" s="351"/>
      <c r="AK2" s="351"/>
      <c r="AL2" s="351"/>
      <c r="AM2" s="351"/>
      <c r="AN2" s="351"/>
      <c r="AO2" s="351"/>
      <c r="AP2" s="351"/>
      <c r="AQ2" s="351"/>
      <c r="AR2" s="351"/>
      <c r="AS2" s="351"/>
      <c r="AT2" s="351"/>
      <c r="AU2" s="351"/>
      <c r="AV2" s="351"/>
      <c r="AW2" s="351"/>
      <c r="AX2" s="351"/>
      <c r="AY2" s="351"/>
      <c r="AZ2" s="351"/>
      <c r="BA2" s="351"/>
      <c r="BB2" s="351"/>
      <c r="BC2" s="351"/>
      <c r="BD2" s="351"/>
      <c r="BE2" s="351"/>
      <c r="BF2" s="351"/>
      <c r="BG2" s="351"/>
      <c r="BH2" s="351"/>
      <c r="BI2" s="351"/>
      <c r="BJ2" s="351"/>
      <c r="BK2" s="351"/>
      <c r="BL2" s="351"/>
      <c r="BM2" s="351"/>
      <c r="BN2" s="351"/>
      <c r="BO2" s="351"/>
      <c r="BP2" s="351"/>
      <c r="BQ2" s="351"/>
      <c r="BR2" s="351"/>
      <c r="BS2" s="351"/>
      <c r="BT2" s="351"/>
      <c r="BU2" s="351"/>
    </row>
    <row r="3" spans="1:73" ht="26.25" customHeight="1" x14ac:dyDescent="1.05">
      <c r="D3" s="351"/>
      <c r="E3" s="351"/>
      <c r="F3" s="351"/>
      <c r="G3" s="173"/>
      <c r="H3" s="173"/>
      <c r="I3" s="173"/>
      <c r="J3" s="173"/>
      <c r="K3" s="173"/>
      <c r="L3" s="173"/>
      <c r="M3" s="173"/>
      <c r="N3" s="173"/>
      <c r="O3" s="173"/>
      <c r="P3" s="173"/>
      <c r="Q3" s="173"/>
      <c r="R3" s="173"/>
      <c r="S3" s="173"/>
      <c r="T3" s="173"/>
      <c r="U3" s="173"/>
      <c r="V3" s="353"/>
      <c r="W3" s="353"/>
      <c r="X3" s="353"/>
      <c r="Y3" s="353"/>
      <c r="Z3" s="351"/>
      <c r="AA3" s="351"/>
      <c r="AB3" s="351"/>
      <c r="AC3" s="351"/>
      <c r="AD3" s="351"/>
      <c r="AE3" s="351"/>
      <c r="AF3" s="351"/>
      <c r="AG3" s="351"/>
      <c r="AH3" s="351"/>
      <c r="AI3" s="351"/>
      <c r="AJ3" s="351"/>
      <c r="AK3" s="351"/>
      <c r="AL3" s="351"/>
      <c r="AM3" s="351"/>
      <c r="AN3" s="351"/>
      <c r="AO3" s="351"/>
      <c r="AP3" s="351"/>
      <c r="AQ3" s="351"/>
      <c r="AR3" s="351"/>
      <c r="AS3" s="351"/>
      <c r="AT3" s="351"/>
      <c r="AU3" s="351"/>
      <c r="AV3" s="351"/>
      <c r="AW3" s="351"/>
      <c r="AX3" s="351"/>
      <c r="AY3" s="351"/>
      <c r="AZ3" s="351"/>
      <c r="BA3" s="351"/>
      <c r="BB3" s="351"/>
      <c r="BC3" s="351"/>
      <c r="BD3" s="351"/>
      <c r="BE3" s="351"/>
      <c r="BF3" s="351"/>
      <c r="BG3" s="351"/>
      <c r="BH3" s="351"/>
      <c r="BI3" s="351"/>
      <c r="BJ3" s="351"/>
      <c r="BK3" s="351"/>
      <c r="BL3" s="351"/>
      <c r="BM3" s="351"/>
      <c r="BN3" s="351"/>
      <c r="BO3" s="351"/>
      <c r="BP3" s="351"/>
      <c r="BQ3" s="351"/>
      <c r="BR3" s="351"/>
      <c r="BS3" s="351"/>
      <c r="BT3" s="351"/>
      <c r="BU3" s="351"/>
    </row>
    <row r="4" spans="1:73" ht="33.75" customHeight="1" thickBot="1" x14ac:dyDescent="0.35">
      <c r="Z4" s="290"/>
      <c r="AA4" s="290"/>
      <c r="AB4" s="290"/>
      <c r="AC4" s="290"/>
      <c r="AD4" s="290"/>
      <c r="AE4" s="290"/>
      <c r="AF4" s="290"/>
      <c r="AG4" s="290"/>
      <c r="AH4" s="290"/>
      <c r="AI4" s="290"/>
      <c r="AJ4" s="290"/>
      <c r="AK4" s="290"/>
      <c r="AL4" s="290"/>
      <c r="AM4" s="290"/>
      <c r="AN4" s="290"/>
      <c r="AO4" s="290"/>
      <c r="AP4" s="290"/>
      <c r="AQ4" s="290"/>
      <c r="AR4" s="290"/>
      <c r="AS4" s="290"/>
      <c r="AT4" s="290"/>
      <c r="AU4" s="290"/>
      <c r="AV4" s="290"/>
      <c r="AW4" s="290"/>
      <c r="AX4" s="290"/>
      <c r="AY4" s="290"/>
      <c r="AZ4" s="290"/>
      <c r="BA4" s="290"/>
      <c r="BB4" s="290"/>
      <c r="BC4" s="290"/>
      <c r="BD4" s="290"/>
      <c r="BE4" s="290"/>
      <c r="BF4" s="290"/>
      <c r="BG4" s="290"/>
      <c r="BH4" s="290"/>
      <c r="BI4" s="290"/>
      <c r="BJ4" s="290"/>
      <c r="BK4" s="290"/>
      <c r="BL4" s="290"/>
      <c r="BM4" s="290"/>
      <c r="BN4" s="290"/>
      <c r="BO4" s="290"/>
      <c r="BP4" s="290"/>
      <c r="BQ4" s="290"/>
      <c r="BR4" s="290"/>
      <c r="BS4" s="290"/>
      <c r="BT4" s="290"/>
      <c r="BU4" s="290"/>
    </row>
    <row r="5" spans="1:73" ht="35.25" customHeight="1" thickBot="1" x14ac:dyDescent="0.35">
      <c r="D5" s="207"/>
      <c r="E5" s="207"/>
      <c r="F5" s="207"/>
      <c r="G5" s="207"/>
      <c r="H5" s="207"/>
      <c r="I5" s="562" t="s">
        <v>490</v>
      </c>
      <c r="J5" s="555"/>
      <c r="K5" s="555"/>
      <c r="L5" s="555"/>
      <c r="M5" s="555"/>
      <c r="N5" s="555"/>
      <c r="O5" s="555"/>
      <c r="P5" s="555"/>
      <c r="Q5" s="555"/>
      <c r="R5" s="555"/>
      <c r="S5" s="555"/>
      <c r="T5" s="555"/>
      <c r="U5" s="555"/>
      <c r="V5" s="556"/>
      <c r="W5" s="208"/>
      <c r="X5" s="598" t="s">
        <v>746</v>
      </c>
      <c r="Y5" s="595"/>
      <c r="Z5" s="602" t="s">
        <v>466</v>
      </c>
      <c r="AA5" s="603"/>
      <c r="AB5" s="603"/>
      <c r="AC5" s="604"/>
      <c r="AD5" s="599" t="s">
        <v>467</v>
      </c>
      <c r="AE5" s="600"/>
      <c r="AF5" s="600"/>
      <c r="AG5" s="601"/>
      <c r="AH5" s="602" t="s">
        <v>468</v>
      </c>
      <c r="AI5" s="603"/>
      <c r="AJ5" s="603"/>
      <c r="AK5" s="604"/>
      <c r="AL5" s="599" t="s">
        <v>469</v>
      </c>
      <c r="AM5" s="600"/>
      <c r="AN5" s="600"/>
      <c r="AO5" s="601"/>
      <c r="AP5" s="602" t="s">
        <v>470</v>
      </c>
      <c r="AQ5" s="603"/>
      <c r="AR5" s="603"/>
      <c r="AS5" s="604"/>
      <c r="AT5" s="599" t="s">
        <v>471</v>
      </c>
      <c r="AU5" s="600"/>
      <c r="AV5" s="600"/>
      <c r="AW5" s="601"/>
      <c r="AX5" s="602" t="s">
        <v>472</v>
      </c>
      <c r="AY5" s="603"/>
      <c r="AZ5" s="603"/>
      <c r="BA5" s="604"/>
      <c r="BB5" s="599" t="s">
        <v>473</v>
      </c>
      <c r="BC5" s="600"/>
      <c r="BD5" s="600"/>
      <c r="BE5" s="601"/>
      <c r="BF5" s="602" t="s">
        <v>474</v>
      </c>
      <c r="BG5" s="603"/>
      <c r="BH5" s="603"/>
      <c r="BI5" s="604"/>
      <c r="BJ5" s="599" t="s">
        <v>475</v>
      </c>
      <c r="BK5" s="600"/>
      <c r="BL5" s="600"/>
      <c r="BM5" s="601"/>
      <c r="BN5" s="602" t="s">
        <v>476</v>
      </c>
      <c r="BO5" s="603"/>
      <c r="BP5" s="603"/>
      <c r="BQ5" s="604"/>
      <c r="BR5" s="599" t="s">
        <v>477</v>
      </c>
      <c r="BS5" s="600"/>
      <c r="BT5" s="600"/>
      <c r="BU5" s="601"/>
    </row>
    <row r="6" spans="1:73" ht="33.75" customHeight="1" x14ac:dyDescent="0.3">
      <c r="A6" s="153" t="s">
        <v>858</v>
      </c>
      <c r="B6" s="153" t="s">
        <v>859</v>
      </c>
      <c r="C6" s="153" t="s">
        <v>860</v>
      </c>
      <c r="D6" s="153" t="s">
        <v>491</v>
      </c>
      <c r="E6" s="150" t="s">
        <v>0</v>
      </c>
      <c r="F6" s="150" t="s">
        <v>492</v>
      </c>
      <c r="G6" s="150" t="s">
        <v>493</v>
      </c>
      <c r="H6" s="150" t="s">
        <v>2</v>
      </c>
      <c r="I6" s="150" t="s">
        <v>596</v>
      </c>
      <c r="J6" s="150" t="s">
        <v>878</v>
      </c>
      <c r="K6" s="150" t="s">
        <v>906</v>
      </c>
      <c r="L6" s="150" t="s">
        <v>904</v>
      </c>
      <c r="M6" s="421" t="s">
        <v>1646</v>
      </c>
      <c r="N6" s="150" t="s">
        <v>12</v>
      </c>
      <c r="O6" s="150" t="s">
        <v>597</v>
      </c>
      <c r="P6" s="150" t="s">
        <v>13</v>
      </c>
      <c r="Q6" s="150" t="s">
        <v>14</v>
      </c>
      <c r="R6" s="150" t="s">
        <v>15</v>
      </c>
      <c r="S6" s="150" t="s">
        <v>628</v>
      </c>
      <c r="T6" s="150" t="s">
        <v>499</v>
      </c>
      <c r="U6" s="150" t="s">
        <v>598</v>
      </c>
      <c r="V6" s="150" t="s">
        <v>747</v>
      </c>
      <c r="W6" s="150" t="s">
        <v>878</v>
      </c>
      <c r="X6" s="150" t="s">
        <v>743</v>
      </c>
      <c r="Y6" s="150" t="s">
        <v>744</v>
      </c>
      <c r="Z6" s="150" t="s">
        <v>599</v>
      </c>
      <c r="AA6" s="150" t="s">
        <v>600</v>
      </c>
      <c r="AB6" s="150" t="s">
        <v>478</v>
      </c>
      <c r="AC6" s="150" t="s">
        <v>507</v>
      </c>
      <c r="AD6" s="150" t="s">
        <v>599</v>
      </c>
      <c r="AE6" s="150" t="s">
        <v>600</v>
      </c>
      <c r="AF6" s="150" t="s">
        <v>478</v>
      </c>
      <c r="AG6" s="150" t="s">
        <v>507</v>
      </c>
      <c r="AH6" s="150" t="s">
        <v>599</v>
      </c>
      <c r="AI6" s="150" t="s">
        <v>600</v>
      </c>
      <c r="AJ6" s="150" t="s">
        <v>478</v>
      </c>
      <c r="AK6" s="150" t="s">
        <v>507</v>
      </c>
      <c r="AL6" s="150" t="s">
        <v>599</v>
      </c>
      <c r="AM6" s="150" t="s">
        <v>600</v>
      </c>
      <c r="AN6" s="150" t="s">
        <v>478</v>
      </c>
      <c r="AO6" s="150" t="s">
        <v>507</v>
      </c>
      <c r="AP6" s="150" t="s">
        <v>599</v>
      </c>
      <c r="AQ6" s="150" t="s">
        <v>600</v>
      </c>
      <c r="AR6" s="150" t="s">
        <v>478</v>
      </c>
      <c r="AS6" s="150" t="s">
        <v>507</v>
      </c>
      <c r="AT6" s="150" t="s">
        <v>599</v>
      </c>
      <c r="AU6" s="150" t="s">
        <v>600</v>
      </c>
      <c r="AV6" s="150" t="s">
        <v>478</v>
      </c>
      <c r="AW6" s="150" t="s">
        <v>507</v>
      </c>
      <c r="AX6" s="150" t="s">
        <v>599</v>
      </c>
      <c r="AY6" s="150" t="s">
        <v>600</v>
      </c>
      <c r="AZ6" s="150" t="s">
        <v>478</v>
      </c>
      <c r="BA6" s="150" t="s">
        <v>507</v>
      </c>
      <c r="BB6" s="150" t="s">
        <v>599</v>
      </c>
      <c r="BC6" s="150" t="s">
        <v>600</v>
      </c>
      <c r="BD6" s="150" t="s">
        <v>478</v>
      </c>
      <c r="BE6" s="150" t="s">
        <v>507</v>
      </c>
      <c r="BF6" s="150" t="s">
        <v>599</v>
      </c>
      <c r="BG6" s="150" t="s">
        <v>600</v>
      </c>
      <c r="BH6" s="150" t="s">
        <v>478</v>
      </c>
      <c r="BI6" s="150" t="s">
        <v>507</v>
      </c>
      <c r="BJ6" s="150" t="s">
        <v>599</v>
      </c>
      <c r="BK6" s="150" t="s">
        <v>600</v>
      </c>
      <c r="BL6" s="150" t="s">
        <v>478</v>
      </c>
      <c r="BM6" s="150" t="s">
        <v>507</v>
      </c>
      <c r="BN6" s="150" t="s">
        <v>599</v>
      </c>
      <c r="BO6" s="150" t="s">
        <v>600</v>
      </c>
      <c r="BP6" s="150" t="s">
        <v>478</v>
      </c>
      <c r="BQ6" s="150" t="s">
        <v>507</v>
      </c>
      <c r="BR6" s="150" t="s">
        <v>599</v>
      </c>
      <c r="BS6" s="150" t="s">
        <v>600</v>
      </c>
      <c r="BT6" s="150" t="s">
        <v>478</v>
      </c>
      <c r="BU6" s="154" t="s">
        <v>507</v>
      </c>
    </row>
    <row r="7" spans="1:73" ht="80.25" customHeight="1" x14ac:dyDescent="0.3">
      <c r="D7" s="591" t="s">
        <v>215</v>
      </c>
      <c r="E7" s="573" t="s">
        <v>630</v>
      </c>
      <c r="F7" s="342" t="s">
        <v>216</v>
      </c>
      <c r="G7" s="192">
        <v>1</v>
      </c>
      <c r="H7" s="110" t="s">
        <v>219</v>
      </c>
      <c r="I7" s="110" t="s">
        <v>605</v>
      </c>
      <c r="J7" s="116" t="s">
        <v>905</v>
      </c>
      <c r="K7" s="117" t="s">
        <v>914</v>
      </c>
      <c r="L7" s="117" t="s">
        <v>913</v>
      </c>
      <c r="M7" s="111" t="s">
        <v>903</v>
      </c>
      <c r="N7" s="110" t="s">
        <v>410</v>
      </c>
      <c r="O7" s="110" t="s">
        <v>608</v>
      </c>
      <c r="P7" s="110" t="s">
        <v>409</v>
      </c>
      <c r="Q7" s="342" t="s">
        <v>408</v>
      </c>
      <c r="R7" s="342" t="s">
        <v>407</v>
      </c>
      <c r="S7" s="343">
        <v>0.7</v>
      </c>
      <c r="T7" s="343">
        <v>0.9</v>
      </c>
      <c r="U7" s="343" t="s">
        <v>609</v>
      </c>
      <c r="V7" s="113" t="s">
        <v>610</v>
      </c>
      <c r="W7" s="113"/>
      <c r="X7" s="113"/>
      <c r="Y7" s="113"/>
      <c r="Z7" s="106" t="s">
        <v>584</v>
      </c>
      <c r="AA7" s="106" t="s">
        <v>584</v>
      </c>
      <c r="AB7" s="107" t="str">
        <f>IF(Z7="N/A","No aplica",IF(Z7&gt;=(0),-(AA7-Z7)))</f>
        <v>No aplica</v>
      </c>
      <c r="AC7" s="107" t="str">
        <f>IF(Z7="N/A","No aplica",IF(AB7&lt;=(0.1),"Cumple la meta establecida",IF(AB7&lt;(0.15),"Cumple parcialmente la meta establecida",IF(AB7&gt;=(0.15),"No cumple la meta establecida"))))</f>
        <v>No aplica</v>
      </c>
      <c r="AD7" s="106" t="s">
        <v>584</v>
      </c>
      <c r="AE7" s="106" t="s">
        <v>584</v>
      </c>
      <c r="AF7" s="107" t="str">
        <f>IF(AD7="N/A","No aplica",IF(AD7&gt;=(0),-(AE7-AD7)))</f>
        <v>No aplica</v>
      </c>
      <c r="AG7" s="107" t="str">
        <f>IF(AD7="N/A","No aplica",IF(AF7&lt;=(0.1),"Cumple la meta establecida",IF(AF7&lt;(0.15),"Cumple parcialmente la meta establecida",IF(AF7&gt;=(0.15),"No cumple la meta establecida"))))</f>
        <v>No aplica</v>
      </c>
      <c r="AH7" s="106" t="s">
        <v>584</v>
      </c>
      <c r="AI7" s="106" t="s">
        <v>584</v>
      </c>
      <c r="AJ7" s="107" t="str">
        <f>IF(AH7="N/A","No aplica",IF(AH7&gt;=(0),-(AI7-AH7)))</f>
        <v>No aplica</v>
      </c>
      <c r="AK7" s="107" t="str">
        <f>IF(AH7="N/A","No aplica",IF(AJ7&lt;=(0.1),"Cumple la meta establecida",IF(AJ7&lt;(0.15),"Cumple parcialmente la meta establecida",IF(AJ7&gt;=(0.15),"No cumple la meta establecida"))))</f>
        <v>No aplica</v>
      </c>
      <c r="AL7" s="106">
        <v>1</v>
      </c>
      <c r="AM7" s="106">
        <v>1</v>
      </c>
      <c r="AN7" s="107">
        <f>AM7/AL7</f>
        <v>1</v>
      </c>
      <c r="AO7" s="107" t="str">
        <f>IF(AM7="","Llenar datos en Metas y Resultados",IF(AM7&gt;=((0.9999*AL7)/1),"Cumple la meta establecida",IF(AM7&gt;=((0.84999*AL7)/1),"Cumple parcialmente la meta establecida",IF(AM7&lt;((0.84999*AL7)/1),"No cumple la meta establecida"))))</f>
        <v>Cumple la meta establecida</v>
      </c>
      <c r="AP7" s="106">
        <v>1</v>
      </c>
      <c r="AQ7" s="106">
        <v>1</v>
      </c>
      <c r="AR7" s="107">
        <f>AQ7/AP7</f>
        <v>1</v>
      </c>
      <c r="AS7" s="107" t="str">
        <f>IF(AQ7="","Llenar datos en Metas y Resultados",IF(AQ7&gt;=((0.9999*AP7)/1),"Cumple la meta establecida",IF(AQ7&gt;=((0.84999*AP7)/1),"Cumple parcialmente la meta establecida",IF(AQ7&lt;((0.84999*AP7)/1),"No cumple la meta establecida"))))</f>
        <v>Cumple la meta establecida</v>
      </c>
      <c r="AT7" s="106">
        <v>1</v>
      </c>
      <c r="AU7" s="106">
        <v>1</v>
      </c>
      <c r="AV7" s="107">
        <f>AU7/AT7</f>
        <v>1</v>
      </c>
      <c r="AW7" s="107" t="str">
        <f>IF(AU7="","Llenar datos en Metas y Resultados",IF(AU7&gt;=((0.9999*AT7)/1),"Cumple la meta establecida",IF(AU7&gt;=((0.84999*AT7)/1),"Cumple parcialmente la meta establecida",IF(AU7&lt;((0.84999*AT7)/1),"No cumple la meta establecida"))))</f>
        <v>Cumple la meta establecida</v>
      </c>
      <c r="AX7" s="106">
        <v>1</v>
      </c>
      <c r="AY7" s="106">
        <v>1</v>
      </c>
      <c r="AZ7" s="107">
        <f>AY7/AX7</f>
        <v>1</v>
      </c>
      <c r="BA7" s="107" t="str">
        <f>IF(AY7="","Llenar datos en Metas y Resultados",IF(AY7&gt;=((0.9999*AX7)/1),"Cumple la meta establecida",IF(AY7&gt;=((0.84999*AX7)/1),"Cumple parcialmente la meta establecida",IF(AY7&lt;((0.84999*AX7)/1),"No cumple la meta establecida"))))</f>
        <v>Cumple la meta establecida</v>
      </c>
      <c r="BB7" s="106">
        <v>1</v>
      </c>
      <c r="BC7" s="106">
        <v>1</v>
      </c>
      <c r="BD7" s="180">
        <f>BC7/BB7</f>
        <v>1</v>
      </c>
      <c r="BE7" s="180" t="str">
        <f>IF(BC7="","Llenar datos en Metas y Resultados",IF(BC7&gt;=((0.9999*BB7)/1),"Cumple la meta establecida",IF(BC7&gt;=((0.84999*BB7)/1),"Cumple parcialmente la meta establecida",IF(BC7&lt;((0.84999*BB7)/1),"No cumple la meta establecida"))))</f>
        <v>Cumple la meta establecida</v>
      </c>
      <c r="BF7" s="181">
        <v>1</v>
      </c>
      <c r="BG7" s="181">
        <v>1</v>
      </c>
      <c r="BH7" s="180">
        <f>BG7/BF7</f>
        <v>1</v>
      </c>
      <c r="BI7" s="180" t="str">
        <f>IF(BG7="","Llenar datos en Metas y Resultados",IF(BG7&gt;=((0.9999*BF7)/1),"Cumple la meta establecida",IF(BG7&gt;=((0.84999*BF7)/1),"Cumple parcialmente la meta establecida",IF(BG7&lt;((0.84999*BF7)/1),"No cumple la meta establecida"))))</f>
        <v>Cumple la meta establecida</v>
      </c>
      <c r="BJ7" s="181">
        <v>1</v>
      </c>
      <c r="BK7" s="181">
        <v>1</v>
      </c>
      <c r="BL7" s="180">
        <f>BK7/BJ7</f>
        <v>1</v>
      </c>
      <c r="BM7" s="180" t="str">
        <f>IF(BK7="","Llenar datos en Metas y Resultados",IF(BK7&gt;=((0.9999*BJ7)/1),"Cumple la meta establecida",IF(BK7&gt;=((0.84999*BJ7)/1),"Cumple parcialmente la meta establecida",IF(BK7&lt;((0.84999*BJ7)/1),"No cumple la meta establecida"))))</f>
        <v>Cumple la meta establecida</v>
      </c>
      <c r="BN7" s="181">
        <v>1</v>
      </c>
      <c r="BO7" s="181">
        <v>1</v>
      </c>
      <c r="BP7" s="180">
        <f>BO7/BN7</f>
        <v>1</v>
      </c>
      <c r="BQ7" s="180" t="str">
        <f>IF(BO7="","Llenar datos en Metas y Resultados",IF(BO7&gt;=((0.9999*BN7)/1),"Cumple la meta establecida",IF(BO7&gt;=((0.84999*BN7)/1),"Cumple parcialmente la meta establecida",IF(BO7&lt;((0.84999*BN7)/1),"No cumple la meta establecida"))))</f>
        <v>Cumple la meta establecida</v>
      </c>
      <c r="BR7" s="181">
        <v>1</v>
      </c>
      <c r="BS7" s="181">
        <v>1</v>
      </c>
      <c r="BT7" s="180">
        <f>BS7/BR7</f>
        <v>1</v>
      </c>
      <c r="BU7" s="182" t="str">
        <f>IF(BS7="","Llenar datos en Metas y Resultados",IF(BS7&gt;=((0.9999*BR7)/1),"Cumple la meta establecida",IF(BS7&gt;=((0.84999*BR7)/1),"Cumple parcialmente la meta establecida",IF(BS7&lt;((0.84999*BR7)/1),"No cumple la meta establecida"))))</f>
        <v>Cumple la meta establecida</v>
      </c>
    </row>
    <row r="8" spans="1:73" ht="36.75" customHeight="1" x14ac:dyDescent="0.3">
      <c r="D8" s="591"/>
      <c r="E8" s="573"/>
      <c r="F8" s="342" t="s">
        <v>217</v>
      </c>
      <c r="G8" s="192">
        <v>1</v>
      </c>
      <c r="H8" s="110" t="s">
        <v>220</v>
      </c>
      <c r="I8" s="110" t="s">
        <v>606</v>
      </c>
      <c r="J8" s="123" t="s">
        <v>859</v>
      </c>
      <c r="K8" s="124" t="s">
        <v>915</v>
      </c>
      <c r="L8" s="125" t="s">
        <v>926</v>
      </c>
      <c r="M8" s="125" t="s">
        <v>916</v>
      </c>
      <c r="N8" s="110" t="s">
        <v>836</v>
      </c>
      <c r="O8" s="110" t="s">
        <v>525</v>
      </c>
      <c r="P8" s="110" t="s">
        <v>411</v>
      </c>
      <c r="Q8" s="342" t="s">
        <v>400</v>
      </c>
      <c r="R8" s="342" t="s">
        <v>407</v>
      </c>
      <c r="S8" s="343">
        <v>0.65</v>
      </c>
      <c r="T8" s="343">
        <v>0.9</v>
      </c>
      <c r="U8" s="343" t="s">
        <v>609</v>
      </c>
      <c r="V8" s="113" t="s">
        <v>837</v>
      </c>
      <c r="W8" s="113"/>
      <c r="X8" s="113"/>
      <c r="Y8" s="113"/>
      <c r="Z8" s="106" t="s">
        <v>584</v>
      </c>
      <c r="AA8" s="106" t="s">
        <v>584</v>
      </c>
      <c r="AB8" s="107" t="str">
        <f>IF(Z8="N/A","No aplica",IF(Z8&gt;=(0),-(AA8-Z8)))</f>
        <v>No aplica</v>
      </c>
      <c r="AC8" s="107" t="str">
        <f>IF(Z8="N/A","No aplica",IF(AB8&lt;=(0.1),"Cumple la meta establecida",IF(AB8&lt;(0.15),"Cumple parcialmente la meta establecida",IF(AB8&gt;=(0.15),"No cumple la meta establecida"))))</f>
        <v>No aplica</v>
      </c>
      <c r="AD8" s="106" t="s">
        <v>584</v>
      </c>
      <c r="AE8" s="106" t="s">
        <v>584</v>
      </c>
      <c r="AF8" s="107" t="str">
        <f>IF(AD8="N/A","No aplica",IF(AD8&gt;=(0),-(AE8-AD8)))</f>
        <v>No aplica</v>
      </c>
      <c r="AG8" s="107" t="str">
        <f>IF(AD8="N/A","No aplica",IF(AF8&lt;=(0.1),"Cumple la meta establecida",IF(AF8&lt;(0.15),"Cumple parcialmente la meta establecida",IF(AF8&gt;=(0.15),"No cumple la meta establecida"))))</f>
        <v>No aplica</v>
      </c>
      <c r="AH8" s="106" t="s">
        <v>584</v>
      </c>
      <c r="AI8" s="106" t="s">
        <v>585</v>
      </c>
      <c r="AJ8" s="107" t="str">
        <f>IF(AH8="N/A","No aplica",IF(AH8&gt;=(0),-(AI8-AH8)))</f>
        <v>No aplica</v>
      </c>
      <c r="AK8" s="107" t="str">
        <f>IF(AH8="N/A","No aplica",IF(AJ8&lt;=(0.1),"Cumple la meta establecida",IF(AJ8&lt;(0.15),"Cumple parcialmente la meta establecida",IF(AJ8&gt;=(0.15),"No cumple la meta establecida"))))</f>
        <v>No aplica</v>
      </c>
      <c r="AL8" s="106">
        <v>1</v>
      </c>
      <c r="AM8" s="106">
        <v>1</v>
      </c>
      <c r="AN8" s="107">
        <f>(AM8/AL8)</f>
        <v>1</v>
      </c>
      <c r="AO8" s="107" t="str">
        <f>IF(AM8="","Llenar datos en Metas y Resultados",IF(AM8&gt;=((0.9999*AL8)/1),"Cumple la meta establecida",IF(AM8&gt;=((0.84999*AL8)/1),"Cumple parcialmente la meta establecida",IF(AM8&lt;((0.84999*AL8)/1),"No cumple la meta establecida"))))</f>
        <v>Cumple la meta establecida</v>
      </c>
      <c r="AP8" s="106">
        <v>1</v>
      </c>
      <c r="AQ8" s="106">
        <v>1</v>
      </c>
      <c r="AR8" s="107">
        <f>(AQ8/AP8)</f>
        <v>1</v>
      </c>
      <c r="AS8" s="107" t="str">
        <f>IF(AQ8="","Llenar datos en Metas y Resultados",IF(AQ8&gt;=((0.9999*AP8)/1),"Cumple la meta establecida",IF(AQ8&gt;=((0.84999*AP8)/1),"Cumple parcialmente la meta establecida",IF(AQ8&lt;((0.84999*AP8)/1),"No cumple la meta establecida"))))</f>
        <v>Cumple la meta establecida</v>
      </c>
      <c r="AT8" s="106">
        <v>1</v>
      </c>
      <c r="AU8" s="106">
        <v>1</v>
      </c>
      <c r="AV8" s="107">
        <f>(AU8/AT8)</f>
        <v>1</v>
      </c>
      <c r="AW8" s="107" t="str">
        <f>IF(AU8="","Llenar datos en Metas y Resultados",IF(AU8&gt;=((0.9999*AT8)/1),"Cumple la meta establecida",IF(AU8&gt;=((0.84999*AT8)/1),"Cumple parcialmente la meta establecida",IF(AU8&lt;((0.84999*AT8)/1),"No cumple la meta establecida"))))</f>
        <v>Cumple la meta establecida</v>
      </c>
      <c r="AX8" s="106">
        <v>1</v>
      </c>
      <c r="AY8" s="106">
        <v>1</v>
      </c>
      <c r="AZ8" s="107">
        <f>(AY8/AX8)</f>
        <v>1</v>
      </c>
      <c r="BA8" s="107" t="str">
        <f>IF(AY8="","Llenar datos en Metas y Resultados",IF(AY8&gt;=((0.9999*AX8)/1),"Cumple la meta establecida",IF(AY8&gt;=((0.84999*AX8)/1),"Cumple parcialmente la meta establecida",IF(AY8&lt;((0.84999*AX8)/1),"No cumple la meta establecida"))))</f>
        <v>Cumple la meta establecida</v>
      </c>
      <c r="BB8" s="106">
        <v>1</v>
      </c>
      <c r="BC8" s="106">
        <v>1</v>
      </c>
      <c r="BD8" s="180">
        <f>(BC8/BB8)</f>
        <v>1</v>
      </c>
      <c r="BE8" s="180" t="str">
        <f>IF(BC8="","Llenar datos en Metas y Resultados",IF(BC8&gt;=((0.9999*BB8)/1),"Cumple la meta establecida",IF(BC8&gt;=((0.84999*BB8)/1),"Cumple parcialmente la meta establecida",IF(BC8&lt;((0.84999*BB8)/1),"No cumple la meta establecida"))))</f>
        <v>Cumple la meta establecida</v>
      </c>
      <c r="BF8" s="181">
        <v>1</v>
      </c>
      <c r="BG8" s="181">
        <v>1</v>
      </c>
      <c r="BH8" s="180">
        <f>(BG8/BF8)</f>
        <v>1</v>
      </c>
      <c r="BI8" s="180" t="str">
        <f>IF(BG8="","Llenar datos en Metas y Resultados",IF(BG8&gt;=((0.9999*BF8)/1),"Cumple la meta establecida",IF(BG8&gt;=((0.84999*BF8)/1),"Cumple parcialmente la meta establecida",IF(BG8&lt;((0.84999*BF8)/1),"No cumple la meta establecida"))))</f>
        <v>Cumple la meta establecida</v>
      </c>
      <c r="BJ8" s="181">
        <v>1</v>
      </c>
      <c r="BK8" s="181">
        <v>1</v>
      </c>
      <c r="BL8" s="180">
        <f>(BK8/BJ8)</f>
        <v>1</v>
      </c>
      <c r="BM8" s="180" t="str">
        <f>IF(BK8="","Llenar datos en Metas y Resultados",IF(BK8&gt;=((0.9999*BJ8)/1),"Cumple la meta establecida",IF(BK8&gt;=((0.84999*BJ8)/1),"Cumple parcialmente la meta establecida",IF(BK8&lt;((0.84999*BJ8)/1),"No cumple la meta establecida"))))</f>
        <v>Cumple la meta establecida</v>
      </c>
      <c r="BN8" s="181">
        <v>1</v>
      </c>
      <c r="BO8" s="181">
        <v>1</v>
      </c>
      <c r="BP8" s="180">
        <f>(BO8/BN8)</f>
        <v>1</v>
      </c>
      <c r="BQ8" s="180" t="str">
        <f>IF(BO8="","Llenar datos en Metas y Resultados",IF(BO8&gt;=((0.9999*BN8)/1),"Cumple la meta establecida",IF(BO8&gt;=((0.84999*BN8)/1),"Cumple parcialmente la meta establecida",IF(BO8&lt;((0.84999*BN8)/1),"No cumple la meta establecida"))))</f>
        <v>Cumple la meta establecida</v>
      </c>
      <c r="BR8" s="181">
        <v>1</v>
      </c>
      <c r="BS8" s="181">
        <v>1</v>
      </c>
      <c r="BT8" s="180">
        <f>(BS8/BR8)</f>
        <v>1</v>
      </c>
      <c r="BU8" s="182" t="str">
        <f>IF(BS8="","Llenar datos en Metas y Resultados",IF(BS8&gt;=((0.9999*BR8)/1),"Cumple la meta establecida",IF(BS8&gt;=((0.84999*BR8)/1),"Cumple parcialmente la meta establecida",IF(BS8&lt;((0.84999*BR8)/1),"No cumple la meta establecida"))))</f>
        <v>Cumple la meta establecida</v>
      </c>
    </row>
    <row r="9" spans="1:73" ht="49.5" x14ac:dyDescent="0.3">
      <c r="D9" s="591"/>
      <c r="E9" s="573"/>
      <c r="F9" s="342" t="s">
        <v>218</v>
      </c>
      <c r="G9" s="192">
        <v>1</v>
      </c>
      <c r="H9" s="110" t="s">
        <v>221</v>
      </c>
      <c r="I9" s="110" t="s">
        <v>607</v>
      </c>
      <c r="J9" s="123" t="s">
        <v>859</v>
      </c>
      <c r="K9" s="124" t="s">
        <v>915</v>
      </c>
      <c r="L9" s="125" t="s">
        <v>926</v>
      </c>
      <c r="M9" s="125" t="s">
        <v>916</v>
      </c>
      <c r="N9" s="110" t="s">
        <v>412</v>
      </c>
      <c r="O9" s="110" t="s">
        <v>525</v>
      </c>
      <c r="P9" s="110" t="s">
        <v>413</v>
      </c>
      <c r="Q9" s="342" t="s">
        <v>360</v>
      </c>
      <c r="R9" s="342" t="s">
        <v>407</v>
      </c>
      <c r="S9" s="343">
        <v>0.85</v>
      </c>
      <c r="T9" s="343">
        <v>1</v>
      </c>
      <c r="U9" s="343" t="s">
        <v>609</v>
      </c>
      <c r="V9" s="113" t="s">
        <v>838</v>
      </c>
      <c r="W9" s="113"/>
      <c r="X9" s="113"/>
      <c r="Y9" s="113"/>
      <c r="Z9" s="106" t="s">
        <v>584</v>
      </c>
      <c r="AA9" s="106" t="s">
        <v>584</v>
      </c>
      <c r="AB9" s="107" t="str">
        <f>IF(Z9="N/A","No aplica",IF(Z9&gt;=(0),-(AA9-Z9)))</f>
        <v>No aplica</v>
      </c>
      <c r="AC9" s="107" t="str">
        <f>IF(Z9="N/A","No aplica",IF(AB9&lt;=(0.1),"Cumple la meta establecida",IF(AB9&lt;(0.15),"Cumple parcialmente la meta establecida",IF(AB9&gt;=(0.15),"No cumple la meta establecida"))))</f>
        <v>No aplica</v>
      </c>
      <c r="AD9" s="106" t="s">
        <v>584</v>
      </c>
      <c r="AE9" s="106" t="s">
        <v>584</v>
      </c>
      <c r="AF9" s="107" t="str">
        <f>IF(AD9="N/A","No aplica",IF(AD9&gt;=(0),-(AE9-AD9)))</f>
        <v>No aplica</v>
      </c>
      <c r="AG9" s="107" t="str">
        <f>IF(AD9="N/A","No aplica",IF(AF9&lt;=(0.1),"Cumple la meta establecida",IF(AF9&lt;(0.15),"Cumple parcialmente la meta establecida",IF(AF9&gt;=(0.15),"No cumple la meta establecida"))))</f>
        <v>No aplica</v>
      </c>
      <c r="AH9" s="354">
        <v>1</v>
      </c>
      <c r="AI9" s="354">
        <v>0.9</v>
      </c>
      <c r="AJ9" s="355">
        <v>0.9</v>
      </c>
      <c r="AK9" s="107" t="str">
        <f>IF(AI9="","Llenar datos en Metas y Resultados",IF(AI9&gt;=((0.9999*AH9)/1),"Cumple la meta establecida",IF(AI9&gt;=((0.84999*AH9)/1),"Cumple parcialmente la meta establecida",IF(AI9&lt;((0.84999*AH9)/1),"No cumple la meta establecida"))))</f>
        <v>Cumple parcialmente la meta establecida</v>
      </c>
      <c r="AL9" s="106">
        <v>1</v>
      </c>
      <c r="AM9" s="106">
        <v>1</v>
      </c>
      <c r="AN9" s="107">
        <f>AM9/AL9</f>
        <v>1</v>
      </c>
      <c r="AO9" s="107" t="str">
        <f>IF(AM9="","Llenar datos en Metas y Resultados",IF(AM9&gt;=((0.9999*AL9)/1),"Cumple la meta establecida",IF(AM9&gt;=((0.84999*AL9)/1),"Cumple parcialmente la meta establecida",IF(AM9&lt;((0.84999*AL9)/1),"No cumple la meta establecida"))))</f>
        <v>Cumple la meta establecida</v>
      </c>
      <c r="AP9" s="106">
        <v>1</v>
      </c>
      <c r="AQ9" s="106">
        <v>1</v>
      </c>
      <c r="AR9" s="107">
        <f>AQ9/AP9</f>
        <v>1</v>
      </c>
      <c r="AS9" s="107" t="str">
        <f>IF(AQ9="","Llenar datos en Metas y Resultados",IF(AQ9&gt;=((0.9999*AP9)/1),"Cumple la meta establecida",IF(AQ9&gt;=((0.84999*AP9)/1),"Cumple parcialmente la meta establecida",IF(AQ9&lt;((0.84999*AP9)/1),"No cumple la meta establecida"))))</f>
        <v>Cumple la meta establecida</v>
      </c>
      <c r="AT9" s="106">
        <v>1</v>
      </c>
      <c r="AU9" s="106">
        <v>1</v>
      </c>
      <c r="AV9" s="107">
        <f>AU9/AT9</f>
        <v>1</v>
      </c>
      <c r="AW9" s="107" t="str">
        <f>IF(AU9="","Llenar datos en Metas y Resultados",IF(AU9&gt;=((0.9999*AT9)/1),"Cumple la meta establecida",IF(AU9&gt;=((0.84999*AT9)/1),"Cumple parcialmente la meta establecida",IF(AU9&lt;((0.84999*AT9)/1),"No cumple la meta establecida"))))</f>
        <v>Cumple la meta establecida</v>
      </c>
      <c r="AX9" s="106">
        <v>1</v>
      </c>
      <c r="AY9" s="106">
        <v>1</v>
      </c>
      <c r="AZ9" s="107">
        <f>AY9/AX9</f>
        <v>1</v>
      </c>
      <c r="BA9" s="107" t="str">
        <f>IF(AY9="","Llenar datos en Metas y Resultados",IF(AY9&gt;=((0.9999*AX9)/1),"Cumple la meta establecida",IF(AY9&gt;=((0.84999*AX9)/1),"Cumple parcialmente la meta establecida",IF(AY9&lt;((0.84999*AX9)/1),"No cumple la meta establecida"))))</f>
        <v>Cumple la meta establecida</v>
      </c>
      <c r="BB9" s="106">
        <v>1</v>
      </c>
      <c r="BC9" s="106">
        <v>1</v>
      </c>
      <c r="BD9" s="180">
        <f>BC9/BB9</f>
        <v>1</v>
      </c>
      <c r="BE9" s="180" t="str">
        <f>IF(BC9="","Llenar datos en Metas y Resultados",IF(BC9&gt;=((0.9999*BB9)/1),"Cumple la meta establecida",IF(BC9&gt;=((0.84999*BB9)/1),"Cumple parcialmente la meta establecida",IF(BC9&lt;((0.84999*BB9)/1),"No cumple la meta establecida"))))</f>
        <v>Cumple la meta establecida</v>
      </c>
      <c r="BF9" s="181">
        <v>1</v>
      </c>
      <c r="BG9" s="181">
        <v>1</v>
      </c>
      <c r="BH9" s="180">
        <f>BG9/BF9</f>
        <v>1</v>
      </c>
      <c r="BI9" s="180" t="str">
        <f>IF(BG9="","Llenar datos en Metas y Resultados",IF(BG9&gt;=((0.9999*BF9)/1),"Cumple la meta establecida",IF(BG9&gt;=((0.84999*BF9)/1),"Cumple parcialmente la meta establecida",IF(BG9&lt;((0.84999*BF9)/1),"No cumple la meta establecida"))))</f>
        <v>Cumple la meta establecida</v>
      </c>
      <c r="BJ9" s="181">
        <v>1</v>
      </c>
      <c r="BK9" s="181">
        <v>1</v>
      </c>
      <c r="BL9" s="180">
        <f>BK9/BJ9</f>
        <v>1</v>
      </c>
      <c r="BM9" s="180" t="str">
        <f>IF(BK9="","Llenar datos en Metas y Resultados",IF(BK9&gt;=((0.9999*BJ9)/1),"Cumple la meta establecida",IF(BK9&gt;=((0.84999*BJ9)/1),"Cumple parcialmente la meta establecida",IF(BK9&lt;((0.84999*BJ9)/1),"No cumple la meta establecida"))))</f>
        <v>Cumple la meta establecida</v>
      </c>
      <c r="BN9" s="181">
        <v>1</v>
      </c>
      <c r="BO9" s="181">
        <v>1</v>
      </c>
      <c r="BP9" s="180">
        <f>BO9/BN9</f>
        <v>1</v>
      </c>
      <c r="BQ9" s="180" t="str">
        <f>IF(BO9="","Llenar datos en Metas y Resultados",IF(BO9&gt;=((0.9999*BN9)/1),"Cumple la meta establecida",IF(BO9&gt;=((0.84999*BN9)/1),"Cumple parcialmente la meta establecida",IF(BO9&lt;((0.84999*BN9)/1),"No cumple la meta establecida"))))</f>
        <v>Cumple la meta establecida</v>
      </c>
      <c r="BR9" s="181">
        <v>1</v>
      </c>
      <c r="BS9" s="181">
        <v>1</v>
      </c>
      <c r="BT9" s="180">
        <f>BS9/BR9</f>
        <v>1</v>
      </c>
      <c r="BU9" s="182" t="str">
        <f>IF(BS9="","Llenar datos en Metas y Resultados",IF(BS9&gt;=((0.9999*BR9)/1),"Cumple la meta establecida",IF(BS9&gt;=((0.84999*BR9)/1),"Cumple parcialmente la meta establecida",IF(BS9&lt;((0.84999*BR9)/1),"No cumple la meta establecida"))))</f>
        <v>Cumple la meta establecida</v>
      </c>
    </row>
    <row r="10" spans="1:73" ht="115.5" x14ac:dyDescent="0.3">
      <c r="D10" s="591" t="s">
        <v>222</v>
      </c>
      <c r="E10" s="573" t="s">
        <v>629</v>
      </c>
      <c r="F10" s="347" t="s">
        <v>225</v>
      </c>
      <c r="G10" s="175">
        <v>1</v>
      </c>
      <c r="H10" s="178" t="s">
        <v>223</v>
      </c>
      <c r="I10" s="178" t="s">
        <v>921</v>
      </c>
      <c r="J10" s="123" t="s">
        <v>859</v>
      </c>
      <c r="K10" s="124" t="s">
        <v>915</v>
      </c>
      <c r="L10" s="125" t="s">
        <v>926</v>
      </c>
      <c r="M10" s="125" t="s">
        <v>916</v>
      </c>
      <c r="N10" s="178" t="s">
        <v>414</v>
      </c>
      <c r="O10" s="178"/>
      <c r="P10" s="178" t="s">
        <v>415</v>
      </c>
      <c r="Q10" s="347" t="s">
        <v>29</v>
      </c>
      <c r="R10" s="177" t="s">
        <v>686</v>
      </c>
      <c r="S10" s="347"/>
      <c r="T10" s="348">
        <v>0.95</v>
      </c>
      <c r="U10" s="348"/>
      <c r="V10" s="348"/>
      <c r="W10" s="348"/>
      <c r="X10" s="348"/>
      <c r="Y10" s="348"/>
      <c r="Z10" s="181">
        <v>1</v>
      </c>
      <c r="AA10" s="181">
        <v>1</v>
      </c>
      <c r="AB10" s="180">
        <f>AA10/Z10</f>
        <v>1</v>
      </c>
      <c r="AC10" s="180" t="str">
        <f>IF(AA10="","Llenar datos en Metas y Resultados",IF(AA10&gt;=((0.9999*Z10)/1),"Cumple la meta establecida",IF(AA10&gt;=((0.84999*Z10)/1),"Cumple parcialmente la meta establecida",IF(AA10&lt;((0.84999*Z10)/1),"No cumple la meta establecida"))))</f>
        <v>Cumple la meta establecida</v>
      </c>
      <c r="AD10" s="181">
        <v>1</v>
      </c>
      <c r="AE10" s="181">
        <v>1</v>
      </c>
      <c r="AF10" s="180">
        <f>AE10/AD10</f>
        <v>1</v>
      </c>
      <c r="AG10" s="180" t="str">
        <f>IF(AE10="","Llenar datos en Metas y Resultados",IF(AE10&gt;=((0.9999*AD10)/1),"Cumple la meta establecida",IF(AE10&gt;=((0.84999*AD10)/1),"Cumple parcialmente la meta establecida",IF(AE10&lt;((0.84999*AD10)/1),"No cumple la meta establecida"))))</f>
        <v>Cumple la meta establecida</v>
      </c>
      <c r="AH10" s="181">
        <v>1</v>
      </c>
      <c r="AI10" s="181">
        <v>1</v>
      </c>
      <c r="AJ10" s="180">
        <f>AI10/AH10</f>
        <v>1</v>
      </c>
      <c r="AK10" s="180" t="str">
        <f>IF(AI10="","Llenar datos en Metas y Resultados",IF(AI10&gt;=((0.9999*AH10)/1),"Cumple la meta establecida",IF(AI10&gt;=((0.84999*AH10)/1),"Cumple parcialmente la meta establecida",IF(AI10&lt;((0.84999*AH10)/1),"No cumple la meta establecida"))))</f>
        <v>Cumple la meta establecida</v>
      </c>
      <c r="AL10" s="181">
        <v>1</v>
      </c>
      <c r="AM10" s="181">
        <v>1</v>
      </c>
      <c r="AN10" s="180">
        <f>AM10/AL10</f>
        <v>1</v>
      </c>
      <c r="AO10" s="180" t="str">
        <f>IF(AM10="","Llenar datos en Metas y Resultados",IF(AM10&gt;=((0.9999*AL10)/1),"Cumple la meta establecida",IF(AM10&gt;=((0.84999*AL10)/1),"Cumple parcialmente la meta establecida",IF(AM10&lt;((0.84999*AL10)/1),"No cumple la meta establecida"))))</f>
        <v>Cumple la meta establecida</v>
      </c>
      <c r="AP10" s="181">
        <v>1</v>
      </c>
      <c r="AQ10" s="181">
        <v>1</v>
      </c>
      <c r="AR10" s="180">
        <f>AQ10/AP10</f>
        <v>1</v>
      </c>
      <c r="AS10" s="180" t="str">
        <f>IF(AQ10="","Llenar datos en Metas y Resultados",IF(AQ10&gt;=((0.9999*AP10)/1),"Cumple la meta establecida",IF(AQ10&gt;=((0.84999*AP10)/1),"Cumple parcialmente la meta establecida",IF(AQ10&lt;((0.84999*AP10)/1),"No cumple la meta establecida"))))</f>
        <v>Cumple la meta establecida</v>
      </c>
      <c r="AT10" s="181">
        <v>1</v>
      </c>
      <c r="AU10" s="181">
        <v>1</v>
      </c>
      <c r="AV10" s="180">
        <f>AU10/AT10</f>
        <v>1</v>
      </c>
      <c r="AW10" s="180" t="str">
        <f>IF(AU10="","Llenar datos en Metas y Resultados",IF(AU10&gt;=((0.9999*AT10)/1),"Cumple la meta establecida",IF(AU10&gt;=((0.84999*AT10)/1),"Cumple parcialmente la meta establecida",IF(AU10&lt;((0.84999*AT10)/1),"No cumple la meta establecida"))))</f>
        <v>Cumple la meta establecida</v>
      </c>
      <c r="AX10" s="181">
        <v>1</v>
      </c>
      <c r="AY10" s="181">
        <v>1</v>
      </c>
      <c r="AZ10" s="180">
        <f>AY10/AX10</f>
        <v>1</v>
      </c>
      <c r="BA10" s="180" t="str">
        <f>IF(AY10="","Llenar datos en Metas y Resultados",IF(AY10&gt;=((0.9999*AX10)/1),"Cumple la meta establecida",IF(AY10&gt;=((0.84999*AX10)/1),"Cumple parcialmente la meta establecida",IF(AY10&lt;((0.84999*AX10)/1),"No cumple la meta establecida"))))</f>
        <v>Cumple la meta establecida</v>
      </c>
      <c r="BB10" s="181">
        <v>1</v>
      </c>
      <c r="BC10" s="181">
        <v>1</v>
      </c>
      <c r="BD10" s="180">
        <f>BC10/BB10</f>
        <v>1</v>
      </c>
      <c r="BE10" s="180" t="str">
        <f>IF(BC10="","Llenar datos en Metas y Resultados",IF(BC10&gt;=((0.9999*BB10)/1),"Cumple la meta establecida",IF(BC10&gt;=((0.84999*BB10)/1),"Cumple parcialmente la meta establecida",IF(BC10&lt;((0.84999*BB10)/1),"No cumple la meta establecida"))))</f>
        <v>Cumple la meta establecida</v>
      </c>
      <c r="BF10" s="181">
        <v>1</v>
      </c>
      <c r="BG10" s="181">
        <v>1</v>
      </c>
      <c r="BH10" s="180">
        <f>BG10/BF10</f>
        <v>1</v>
      </c>
      <c r="BI10" s="180" t="str">
        <f>IF(BG10="","Llenar datos en Metas y Resultados",IF(BG10&gt;=((0.9999*BF10)/1),"Cumple la meta establecida",IF(BG10&gt;=((0.84999*BF10)/1),"Cumple parcialmente la meta establecida",IF(BG10&lt;((0.84999*BF10)/1),"No cumple la meta establecida"))))</f>
        <v>Cumple la meta establecida</v>
      </c>
      <c r="BJ10" s="181">
        <v>1</v>
      </c>
      <c r="BK10" s="181">
        <v>1</v>
      </c>
      <c r="BL10" s="180">
        <f>BK10/BJ10</f>
        <v>1</v>
      </c>
      <c r="BM10" s="180" t="str">
        <f>IF(BK10="","Llenar datos en Metas y Resultados",IF(BK10&gt;=((0.9999*BJ10)/1),"Cumple la meta establecida",IF(BK10&gt;=((0.84999*BJ10)/1),"Cumple parcialmente la meta establecida",IF(BK10&lt;((0.84999*BJ10)/1),"No cumple la meta establecida"))))</f>
        <v>Cumple la meta establecida</v>
      </c>
      <c r="BN10" s="181">
        <v>1</v>
      </c>
      <c r="BO10" s="181">
        <v>1</v>
      </c>
      <c r="BP10" s="180">
        <f>BO10/BN10</f>
        <v>1</v>
      </c>
      <c r="BQ10" s="180" t="str">
        <f>IF(BO10="","Llenar datos en Metas y Resultados",IF(BO10&gt;=((0.9999*BN10)/1),"Cumple la meta establecida",IF(BO10&gt;=((0.84999*BN10)/1),"Cumple parcialmente la meta establecida",IF(BO10&lt;((0.84999*BN10)/1),"No cumple la meta establecida"))))</f>
        <v>Cumple la meta establecida</v>
      </c>
      <c r="BR10" s="181">
        <v>1</v>
      </c>
      <c r="BS10" s="181">
        <v>1</v>
      </c>
      <c r="BT10" s="180">
        <f>BS10/BR10</f>
        <v>1</v>
      </c>
      <c r="BU10" s="182" t="str">
        <f>IF(BS10="","Llenar datos en Metas y Resultados",IF(BS10&gt;=((0.9999*BR10)/1),"Cumple la meta establecida",IF(BS10&gt;=((0.84999*BR10)/1),"Cumple parcialmente la meta establecida",IF(BS10&lt;((0.84999*BR10)/1),"No cumple la meta establecida"))))</f>
        <v>Cumple la meta establecida</v>
      </c>
    </row>
    <row r="11" spans="1:73" ht="50.25" thickBot="1" x14ac:dyDescent="0.35">
      <c r="D11" s="596"/>
      <c r="E11" s="597"/>
      <c r="F11" s="356" t="s">
        <v>226</v>
      </c>
      <c r="G11" s="357">
        <v>1</v>
      </c>
      <c r="H11" s="358" t="s">
        <v>224</v>
      </c>
      <c r="I11" s="358" t="s">
        <v>921</v>
      </c>
      <c r="J11" s="131" t="s">
        <v>859</v>
      </c>
      <c r="K11" s="132" t="s">
        <v>915</v>
      </c>
      <c r="L11" s="133" t="s">
        <v>926</v>
      </c>
      <c r="M11" s="133" t="s">
        <v>916</v>
      </c>
      <c r="N11" s="358" t="s">
        <v>595</v>
      </c>
      <c r="O11" s="358"/>
      <c r="P11" s="358" t="s">
        <v>416</v>
      </c>
      <c r="Q11" s="356" t="s">
        <v>29</v>
      </c>
      <c r="R11" s="230" t="s">
        <v>686</v>
      </c>
      <c r="S11" s="356"/>
      <c r="T11" s="359">
        <v>0.8</v>
      </c>
      <c r="U11" s="359"/>
      <c r="V11" s="359"/>
      <c r="W11" s="359"/>
      <c r="X11" s="359"/>
      <c r="Y11" s="359"/>
      <c r="Z11" s="232">
        <v>1</v>
      </c>
      <c r="AA11" s="232">
        <v>1</v>
      </c>
      <c r="AB11" s="233">
        <f>AA11/Z11</f>
        <v>1</v>
      </c>
      <c r="AC11" s="233" t="str">
        <f>IF(AA11="","Llenar datos en Metas y Resultados",IF(AA11&gt;=((0.9999*Z11)/1),"Cumple la meta establecida",IF(AA11&gt;=((0.84999*Z11)/1),"Cumple parcialmente la meta establecida",IF(AA11&lt;((0.84999*Z11)/1),"No cumple la meta establecida"))))</f>
        <v>Cumple la meta establecida</v>
      </c>
      <c r="AD11" s="232">
        <v>1</v>
      </c>
      <c r="AE11" s="232">
        <v>1</v>
      </c>
      <c r="AF11" s="233">
        <f>AE11/AD11</f>
        <v>1</v>
      </c>
      <c r="AG11" s="233" t="str">
        <f>IF(AE11="","Llenar datos en Metas y Resultados",IF(AE11&gt;=((0.9999*AD11)/1),"Cumple la meta establecida",IF(AE11&gt;=((0.84999*AD11)/1),"Cumple parcialmente la meta establecida",IF(AE11&lt;((0.84999*AD11)/1),"No cumple la meta establecida"))))</f>
        <v>Cumple la meta establecida</v>
      </c>
      <c r="AH11" s="232">
        <v>1</v>
      </c>
      <c r="AI11" s="232">
        <v>1</v>
      </c>
      <c r="AJ11" s="233">
        <f>AI11/AH11</f>
        <v>1</v>
      </c>
      <c r="AK11" s="233" t="str">
        <f>IF(AI11="","Llenar datos en Metas y Resultados",IF(AI11&gt;=((0.9999*AH11)/1),"Cumple la meta establecida",IF(AI11&gt;=((0.84999*AH11)/1),"Cumple parcialmente la meta establecida",IF(AI11&lt;((0.84999*AH11)/1),"No cumple la meta establecida"))))</f>
        <v>Cumple la meta establecida</v>
      </c>
      <c r="AL11" s="232">
        <v>1</v>
      </c>
      <c r="AM11" s="232">
        <v>1</v>
      </c>
      <c r="AN11" s="233">
        <f>AM11/AL11</f>
        <v>1</v>
      </c>
      <c r="AO11" s="233" t="str">
        <f>IF(AM11="","Llenar datos en Metas y Resultados",IF(AM11&gt;=((0.9999*AL11)/1),"Cumple la meta establecida",IF(AM11&gt;=((0.84999*AL11)/1),"Cumple parcialmente la meta establecida",IF(AM11&lt;((0.84999*AL11)/1),"No cumple la meta establecida"))))</f>
        <v>Cumple la meta establecida</v>
      </c>
      <c r="AP11" s="232">
        <v>1</v>
      </c>
      <c r="AQ11" s="232">
        <v>1</v>
      </c>
      <c r="AR11" s="233">
        <f>AQ11/AP11</f>
        <v>1</v>
      </c>
      <c r="AS11" s="233" t="str">
        <f>IF(AQ11="","Llenar datos en Metas y Resultados",IF(AQ11&gt;=((0.9999*AP11)/1),"Cumple la meta establecida",IF(AQ11&gt;=((0.84999*AP11)/1),"Cumple parcialmente la meta establecida",IF(AQ11&lt;((0.84999*AP11)/1),"No cumple la meta establecida"))))</f>
        <v>Cumple la meta establecida</v>
      </c>
      <c r="AT11" s="232">
        <v>1</v>
      </c>
      <c r="AU11" s="232">
        <v>1</v>
      </c>
      <c r="AV11" s="233">
        <f>AU11/AT11</f>
        <v>1</v>
      </c>
      <c r="AW11" s="233" t="str">
        <f>IF(AU11="","Llenar datos en Metas y Resultados",IF(AU11&gt;=((0.9999*AT11)/1),"Cumple la meta establecida",IF(AU11&gt;=((0.84999*AT11)/1),"Cumple parcialmente la meta establecida",IF(AU11&lt;((0.84999*AT11)/1),"No cumple la meta establecida"))))</f>
        <v>Cumple la meta establecida</v>
      </c>
      <c r="AX11" s="232">
        <v>1</v>
      </c>
      <c r="AY11" s="232">
        <v>1</v>
      </c>
      <c r="AZ11" s="233">
        <f>AY11/AX11</f>
        <v>1</v>
      </c>
      <c r="BA11" s="233" t="str">
        <f>IF(AY11="","Llenar datos en Metas y Resultados",IF(AY11&gt;=((0.9999*AX11)/1),"Cumple la meta establecida",IF(AY11&gt;=((0.84999*AX11)/1),"Cumple parcialmente la meta establecida",IF(AY11&lt;((0.84999*AX11)/1),"No cumple la meta establecida"))))</f>
        <v>Cumple la meta establecida</v>
      </c>
      <c r="BB11" s="232">
        <v>1</v>
      </c>
      <c r="BC11" s="232">
        <v>1</v>
      </c>
      <c r="BD11" s="233">
        <f>BC11/BB11</f>
        <v>1</v>
      </c>
      <c r="BE11" s="233" t="str">
        <f>IF(BC11="","Llenar datos en Metas y Resultados",IF(BC11&gt;=((0.9999*BB11)/1),"Cumple la meta establecida",IF(BC11&gt;=((0.84999*BB11)/1),"Cumple parcialmente la meta establecida",IF(BC11&lt;((0.84999*BB11)/1),"No cumple la meta establecida"))))</f>
        <v>Cumple la meta establecida</v>
      </c>
      <c r="BF11" s="232">
        <v>1</v>
      </c>
      <c r="BG11" s="232">
        <v>1</v>
      </c>
      <c r="BH11" s="233">
        <f>BG11/BF11</f>
        <v>1</v>
      </c>
      <c r="BI11" s="233" t="str">
        <f>IF(BG11="","Llenar datos en Metas y Resultados",IF(BG11&gt;=((0.9999*BF11)/1),"Cumple la meta establecida",IF(BG11&gt;=((0.84999*BF11)/1),"Cumple parcialmente la meta establecida",IF(BG11&lt;((0.84999*BF11)/1),"No cumple la meta establecida"))))</f>
        <v>Cumple la meta establecida</v>
      </c>
      <c r="BJ11" s="232">
        <v>1</v>
      </c>
      <c r="BK11" s="232">
        <v>1</v>
      </c>
      <c r="BL11" s="233">
        <f>BK11/BJ11</f>
        <v>1</v>
      </c>
      <c r="BM11" s="233" t="str">
        <f>IF(BK11="","Llenar datos en Metas y Resultados",IF(BK11&gt;=((0.9999*BJ11)/1),"Cumple la meta establecida",IF(BK11&gt;=((0.84999*BJ11)/1),"Cumple parcialmente la meta establecida",IF(BK11&lt;((0.84999*BJ11)/1),"No cumple la meta establecida"))))</f>
        <v>Cumple la meta establecida</v>
      </c>
      <c r="BN11" s="232">
        <v>1</v>
      </c>
      <c r="BO11" s="232">
        <v>1</v>
      </c>
      <c r="BP11" s="233">
        <f>BO11/BN11</f>
        <v>1</v>
      </c>
      <c r="BQ11" s="233" t="str">
        <f>IF(BO11="","Llenar datos en Metas y Resultados",IF(BO11&gt;=((0.9999*BN11)/1),"Cumple la meta establecida",IF(BO11&gt;=((0.84999*BN11)/1),"Cumple parcialmente la meta establecida",IF(BO11&lt;((0.84999*BN11)/1),"No cumple la meta establecida"))))</f>
        <v>Cumple la meta establecida</v>
      </c>
      <c r="BR11" s="232">
        <v>1</v>
      </c>
      <c r="BS11" s="232">
        <v>1</v>
      </c>
      <c r="BT11" s="233">
        <f>BS11/BR11</f>
        <v>1</v>
      </c>
      <c r="BU11" s="234" t="str">
        <f>IF(BS11="","Llenar datos en Metas y Resultados",IF(BS11&gt;=((0.9999*BR11)/1),"Cumple la meta establecida",IF(BS11&gt;=((0.84999*BR11)/1),"Cumple parcialmente la meta establecida",IF(BS11&lt;((0.84999*BR11)/1),"No cumple la meta establecida"))))</f>
        <v>Cumple la meta establecida</v>
      </c>
    </row>
    <row r="12" spans="1:73" ht="18.75" customHeight="1" x14ac:dyDescent="0.3"/>
    <row r="13" spans="1:73" ht="18.75" customHeight="1" x14ac:dyDescent="0.3">
      <c r="D13" s="245" t="s">
        <v>741</v>
      </c>
      <c r="AC13" s="155" t="s">
        <v>586</v>
      </c>
      <c r="AG13" s="155" t="s">
        <v>586</v>
      </c>
      <c r="AK13" s="155" t="s">
        <v>586</v>
      </c>
      <c r="AO13" s="155" t="s">
        <v>586</v>
      </c>
      <c r="AS13" s="155" t="s">
        <v>586</v>
      </c>
      <c r="AW13" s="155" t="s">
        <v>586</v>
      </c>
      <c r="BA13" s="155" t="s">
        <v>586</v>
      </c>
      <c r="BE13" s="155" t="s">
        <v>586</v>
      </c>
      <c r="BI13" s="155" t="s">
        <v>586</v>
      </c>
      <c r="BM13" s="155" t="s">
        <v>586</v>
      </c>
      <c r="BQ13" s="155" t="s">
        <v>586</v>
      </c>
      <c r="BU13" s="155" t="s">
        <v>586</v>
      </c>
    </row>
    <row r="14" spans="1:73" ht="18.75" customHeight="1" x14ac:dyDescent="0.3">
      <c r="D14" s="245" t="s">
        <v>742</v>
      </c>
    </row>
    <row r="15" spans="1:73" ht="18.75" customHeight="1" x14ac:dyDescent="0.3"/>
    <row r="16" spans="1:73" ht="18.75" customHeight="1" x14ac:dyDescent="0.3"/>
    <row r="17" ht="18.75" customHeight="1" x14ac:dyDescent="0.3"/>
    <row r="18" ht="18.75" customHeight="1" x14ac:dyDescent="0.3"/>
    <row r="19" ht="18.75" customHeight="1" x14ac:dyDescent="0.3"/>
    <row r="20" ht="18.75" customHeight="1" x14ac:dyDescent="0.3"/>
    <row r="21" ht="18.75" customHeight="1" x14ac:dyDescent="0.3"/>
    <row r="22" ht="18.75" customHeight="1" x14ac:dyDescent="0.3"/>
    <row r="23" ht="18.75" customHeight="1" x14ac:dyDescent="0.3"/>
    <row r="24" ht="18.75" customHeight="1" x14ac:dyDescent="0.3"/>
    <row r="25" ht="18.75" customHeight="1" x14ac:dyDescent="0.3"/>
    <row r="26" ht="18.75" customHeight="1" x14ac:dyDescent="0.3"/>
    <row r="27" ht="18.75" customHeight="1" x14ac:dyDescent="0.3"/>
    <row r="28" ht="18.75" customHeight="1" x14ac:dyDescent="0.3"/>
  </sheetData>
  <mergeCells count="19">
    <mergeCell ref="X5:Y5"/>
    <mergeCell ref="I5:V5"/>
    <mergeCell ref="BJ5:BM5"/>
    <mergeCell ref="BN5:BQ5"/>
    <mergeCell ref="BR5:BU5"/>
    <mergeCell ref="Z5:AC5"/>
    <mergeCell ref="AD5:AG5"/>
    <mergeCell ref="AH5:AK5"/>
    <mergeCell ref="AL5:AO5"/>
    <mergeCell ref="AP5:AS5"/>
    <mergeCell ref="AT5:AW5"/>
    <mergeCell ref="AX5:BA5"/>
    <mergeCell ref="BB5:BE5"/>
    <mergeCell ref="BF5:BI5"/>
    <mergeCell ref="G2:U2"/>
    <mergeCell ref="D7:D9"/>
    <mergeCell ref="D10:D11"/>
    <mergeCell ref="E7:E9"/>
    <mergeCell ref="E10:E11"/>
  </mergeCells>
  <conditionalFormatting sqref="H10:I11">
    <cfRule type="expression" dxfId="1869" priority="65">
      <formula>#REF!="Sub Proceso"</formula>
    </cfRule>
    <cfRule type="expression" dxfId="1868" priority="66">
      <formula>#REF!="Macro Proceso"</formula>
    </cfRule>
    <cfRule type="expression" dxfId="1867" priority="67">
      <formula>#REF!="Proceso"</formula>
    </cfRule>
    <cfRule type="expression" dxfId="1866" priority="68">
      <formula>#REF!="Agrupación"</formula>
    </cfRule>
  </conditionalFormatting>
  <conditionalFormatting sqref="AC10:AC11">
    <cfRule type="expression" dxfId="1865" priority="62">
      <formula>AA10&gt;((0.999*Z10)/1)</formula>
    </cfRule>
    <cfRule type="expression" dxfId="1864" priority="63">
      <formula>AA10&lt;((0.849999*Z10)/1)</formula>
    </cfRule>
    <cfRule type="expression" dxfId="1863" priority="64">
      <formula>AA10&gt;((0.849999*Z10)/1)</formula>
    </cfRule>
  </conditionalFormatting>
  <conditionalFormatting sqref="AG10:AG11">
    <cfRule type="expression" dxfId="1862" priority="59">
      <formula>AE10&gt;((0.999*AD10)/1)</formula>
    </cfRule>
    <cfRule type="expression" dxfId="1861" priority="60">
      <formula>AE10&lt;((0.849999*AD10)/1)</formula>
    </cfRule>
    <cfRule type="expression" dxfId="1860" priority="61">
      <formula>AE10&gt;((0.849999*AD10)/1)</formula>
    </cfRule>
  </conditionalFormatting>
  <conditionalFormatting sqref="AK9:AK11">
    <cfRule type="expression" dxfId="1859" priority="56">
      <formula>AI9&gt;((0.999*AH9)/1)</formula>
    </cfRule>
    <cfRule type="expression" dxfId="1858" priority="57">
      <formula>AI9&lt;((0.849999*AH9)/1)</formula>
    </cfRule>
    <cfRule type="expression" dxfId="1857" priority="58">
      <formula>AI9&gt;((0.849999*AH9)/1)</formula>
    </cfRule>
  </conditionalFormatting>
  <conditionalFormatting sqref="AO7:AO11">
    <cfRule type="expression" dxfId="1856" priority="53">
      <formula>AM7&gt;((0.999*AL7)/1)</formula>
    </cfRule>
    <cfRule type="expression" dxfId="1855" priority="54">
      <formula>AM7&lt;((0.849999*AL7)/1)</formula>
    </cfRule>
    <cfRule type="expression" dxfId="1854" priority="55">
      <formula>AM7&gt;((0.849999*AL7)/1)</formula>
    </cfRule>
  </conditionalFormatting>
  <conditionalFormatting sqref="AS7:AS11">
    <cfRule type="expression" dxfId="1853" priority="50">
      <formula>AQ7&gt;((0.999*AP7)/1)</formula>
    </cfRule>
    <cfRule type="expression" dxfId="1852" priority="51">
      <formula>AQ7&lt;((0.849999*AP7)/1)</formula>
    </cfRule>
    <cfRule type="expression" dxfId="1851" priority="52">
      <formula>AQ7&gt;((0.849999*AP7)/1)</formula>
    </cfRule>
  </conditionalFormatting>
  <conditionalFormatting sqref="AW7:AW11">
    <cfRule type="expression" dxfId="1850" priority="47">
      <formula>AU7&gt;((0.999*AT7)/1)</formula>
    </cfRule>
    <cfRule type="expression" dxfId="1849" priority="48">
      <formula>AU7&lt;((0.849999*AT7)/1)</formula>
    </cfRule>
    <cfRule type="expression" dxfId="1848" priority="49">
      <formula>AU7&gt;((0.849999*AT7)/1)</formula>
    </cfRule>
  </conditionalFormatting>
  <conditionalFormatting sqref="BA7:BA11">
    <cfRule type="expression" dxfId="1847" priority="44">
      <formula>AY7&gt;((0.999*AX7)/1)</formula>
    </cfRule>
    <cfRule type="expression" dxfId="1846" priority="45">
      <formula>AY7&lt;((0.849999*AX7)/1)</formula>
    </cfRule>
    <cfRule type="expression" dxfId="1845" priority="46">
      <formula>AY7&gt;((0.849999*AX7)/1)</formula>
    </cfRule>
  </conditionalFormatting>
  <conditionalFormatting sqref="BE7:BE11">
    <cfRule type="expression" dxfId="1844" priority="41">
      <formula>BC7&gt;((0.999*BB7)/1)</formula>
    </cfRule>
    <cfRule type="expression" dxfId="1843" priority="42">
      <formula>BC7&lt;((0.849999*BB7)/1)</formula>
    </cfRule>
    <cfRule type="expression" dxfId="1842" priority="43">
      <formula>BC7&gt;((0.849999*BB7)/1)</formula>
    </cfRule>
  </conditionalFormatting>
  <conditionalFormatting sqref="BI7:BI11">
    <cfRule type="expression" dxfId="1841" priority="38">
      <formula>BG7&gt;((0.999*BF7)/1)</formula>
    </cfRule>
    <cfRule type="expression" dxfId="1840" priority="39">
      <formula>BG7&lt;((0.849999*BF7)/1)</formula>
    </cfRule>
    <cfRule type="expression" dxfId="1839" priority="40">
      <formula>BG7&gt;((0.849999*BF7)/1)</formula>
    </cfRule>
  </conditionalFormatting>
  <conditionalFormatting sqref="BM7:BM11">
    <cfRule type="expression" dxfId="1838" priority="35">
      <formula>BK7&gt;((0.999*BJ7)/1)</formula>
    </cfRule>
    <cfRule type="expression" dxfId="1837" priority="36">
      <formula>BK7&lt;((0.849999*BJ7)/1)</formula>
    </cfRule>
    <cfRule type="expression" dxfId="1836" priority="37">
      <formula>BK7&gt;((0.849999*BJ7)/1)</formula>
    </cfRule>
  </conditionalFormatting>
  <conditionalFormatting sqref="BQ7:BQ11">
    <cfRule type="expression" dxfId="1835" priority="32">
      <formula>BO7&gt;((0.999*BN7)/1)</formula>
    </cfRule>
    <cfRule type="expression" dxfId="1834" priority="33">
      <formula>BO7&lt;((0.849999*BN7)/1)</formula>
    </cfRule>
    <cfRule type="expression" dxfId="1833" priority="34">
      <formula>BO7&gt;((0.849999*BN7)/1)</formula>
    </cfRule>
  </conditionalFormatting>
  <conditionalFormatting sqref="BU7:BU11">
    <cfRule type="expression" dxfId="1832" priority="29">
      <formula>BS7&gt;((0.999*BR7)/1)</formula>
    </cfRule>
    <cfRule type="expression" dxfId="1831" priority="30">
      <formula>BS7&lt;((0.849999*BR7)/1)</formula>
    </cfRule>
    <cfRule type="expression" dxfId="1830" priority="31">
      <formula>BS7&gt;((0.849999*BR7)/1)</formula>
    </cfRule>
  </conditionalFormatting>
  <conditionalFormatting sqref="AC7">
    <cfRule type="expression" dxfId="1829" priority="26">
      <formula>AB7&lt;(0.1099999)</formula>
    </cfRule>
    <cfRule type="expression" dxfId="1828" priority="27">
      <formula>AB7&gt;(0.1499999)</formula>
    </cfRule>
    <cfRule type="expression" dxfId="1827" priority="28">
      <formula>AB7&lt;(0.15)</formula>
    </cfRule>
  </conditionalFormatting>
  <conditionalFormatting sqref="AC7">
    <cfRule type="expression" dxfId="1826" priority="25">
      <formula>AB7="No aplica"</formula>
    </cfRule>
  </conditionalFormatting>
  <conditionalFormatting sqref="AG7">
    <cfRule type="expression" dxfId="1825" priority="22">
      <formula>AF7&lt;(0.1099999)</formula>
    </cfRule>
    <cfRule type="expression" dxfId="1824" priority="23">
      <formula>AF7&gt;(0.1499999)</formula>
    </cfRule>
    <cfRule type="expression" dxfId="1823" priority="24">
      <formula>AF7&lt;(0.15)</formula>
    </cfRule>
  </conditionalFormatting>
  <conditionalFormatting sqref="AG7">
    <cfRule type="expression" dxfId="1822" priority="21">
      <formula>AF7="No aplica"</formula>
    </cfRule>
  </conditionalFormatting>
  <conditionalFormatting sqref="AK7:AK8">
    <cfRule type="expression" dxfId="1821" priority="18">
      <formula>AJ7&lt;(0.1099999)</formula>
    </cfRule>
    <cfRule type="expression" dxfId="1820" priority="19">
      <formula>AJ7&gt;(0.1499999)</formula>
    </cfRule>
    <cfRule type="expression" dxfId="1819" priority="20">
      <formula>AJ7&lt;(0.15)</formula>
    </cfRule>
  </conditionalFormatting>
  <conditionalFormatting sqref="AK7:AK8">
    <cfRule type="expression" dxfId="1818" priority="17">
      <formula>AJ7="No aplica"</formula>
    </cfRule>
  </conditionalFormatting>
  <conditionalFormatting sqref="AG8">
    <cfRule type="expression" dxfId="1817" priority="14">
      <formula>AF8&lt;(0.1099999)</formula>
    </cfRule>
    <cfRule type="expression" dxfId="1816" priority="15">
      <formula>AF8&gt;(0.1499999)</formula>
    </cfRule>
    <cfRule type="expression" dxfId="1815" priority="16">
      <formula>AF8&lt;(0.15)</formula>
    </cfRule>
  </conditionalFormatting>
  <conditionalFormatting sqref="AG8">
    <cfRule type="expression" dxfId="1814" priority="13">
      <formula>AF8="No aplica"</formula>
    </cfRule>
  </conditionalFormatting>
  <conditionalFormatting sqref="AG9">
    <cfRule type="expression" dxfId="1813" priority="10">
      <formula>AF9&lt;(0.1099999)</formula>
    </cfRule>
    <cfRule type="expression" dxfId="1812" priority="11">
      <formula>AF9&gt;(0.1499999)</formula>
    </cfRule>
    <cfRule type="expression" dxfId="1811" priority="12">
      <formula>AF9&lt;(0.15)</formula>
    </cfRule>
  </conditionalFormatting>
  <conditionalFormatting sqref="AG9">
    <cfRule type="expression" dxfId="1810" priority="9">
      <formula>AF9="No aplica"</formula>
    </cfRule>
  </conditionalFormatting>
  <conditionalFormatting sqref="AC8:AC9">
    <cfRule type="expression" dxfId="1809" priority="2">
      <formula>AB8&lt;(0.1099999)</formula>
    </cfRule>
    <cfRule type="expression" dxfId="1808" priority="3">
      <formula>AB8&gt;(0.1499999)</formula>
    </cfRule>
    <cfRule type="expression" dxfId="1807" priority="4">
      <formula>AB8&lt;(0.15)</formula>
    </cfRule>
  </conditionalFormatting>
  <conditionalFormatting sqref="AC8:AC9">
    <cfRule type="expression" dxfId="1806" priority="1">
      <formula>AB8="No aplica"</formula>
    </cfRule>
  </conditionalFormatting>
  <pageMargins left="0.70866141732283472" right="0.70866141732283472" top="0.74803149606299213" bottom="0.74803149606299213" header="0.31496062992125984" footer="0.31496062992125984"/>
  <pageSetup paperSize="8" scale="65"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4</vt:i4>
      </vt:variant>
    </vt:vector>
  </HeadingPairs>
  <TitlesOfParts>
    <vt:vector size="21" baseType="lpstr">
      <vt:lpstr>INDICADORES 2020</vt:lpstr>
      <vt:lpstr>Indicadores Operaciones</vt:lpstr>
      <vt:lpstr>Indicadores SSGG</vt:lpstr>
      <vt:lpstr>Indicadores Adquisiciones</vt:lpstr>
      <vt:lpstr>Indicadores Gestión de Bienes </vt:lpstr>
      <vt:lpstr>Indicadores Talento Humano</vt:lpstr>
      <vt:lpstr>Indicadores Financieros</vt:lpstr>
      <vt:lpstr>Indicadores Planificación</vt:lpstr>
      <vt:lpstr>Indicadores Jurídico</vt:lpstr>
      <vt:lpstr>Indicadores Desarrolo. E</vt:lpstr>
      <vt:lpstr>Indicadores M-E</vt:lpstr>
      <vt:lpstr>Indicadores AMBIENTE</vt:lpstr>
      <vt:lpstr>RESUMEN</vt:lpstr>
      <vt:lpstr>RESULTADOS DEL SEGUIMIENTO</vt:lpstr>
      <vt:lpstr>POA GESTIÓN</vt:lpstr>
      <vt:lpstr>METAS ESTRATËGICAS</vt:lpstr>
      <vt:lpstr>Objetivos Operativos</vt:lpstr>
      <vt:lpstr>'Indicadores Gestión de Bienes '!_Toc483232667</vt:lpstr>
      <vt:lpstr>'Indicadores Gestión de Bienes '!_Toc483232671</vt:lpstr>
      <vt:lpstr>'Indicadores M-E'!Área_de_impresión</vt:lpstr>
      <vt:lpstr>'Indicadores M-E'!Títulos_a_imprimir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jcevallos</dc:creator>
  <cp:lastModifiedBy>BORIS VALENCIA</cp:lastModifiedBy>
  <cp:lastPrinted>2020-03-13T14:49:18Z</cp:lastPrinted>
  <dcterms:created xsi:type="dcterms:W3CDTF">2018-01-15T14:40:37Z</dcterms:created>
  <dcterms:modified xsi:type="dcterms:W3CDTF">2020-06-15T17:29:28Z</dcterms:modified>
</cp:coreProperties>
</file>