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hala/GitHub/VAE-enzymes/random_data/TRPase/"/>
    </mc:Choice>
  </mc:AlternateContent>
  <xr:revisionPtr revIDLastSave="0" documentId="8_{172C92FB-2785-0443-8596-42F565B7B781}" xr6:coauthVersionLast="47" xr6:coauthVersionMax="47" xr10:uidLastSave="{00000000-0000-0000-0000-000000000000}"/>
  <bookViews>
    <workbookView xWindow="0" yWindow="500" windowWidth="38400" windowHeight="22360" activeTab="1" xr2:uid="{14023CCF-3DB4-524B-B674-0376777214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9" i="1"/>
  <c r="G40" i="1"/>
  <c r="G41" i="1"/>
  <c r="G42" i="1"/>
  <c r="G43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" i="1"/>
  <c r="L2" i="1" s="1"/>
  <c r="N2" i="1" s="1"/>
  <c r="G4" i="1"/>
  <c r="G5" i="1"/>
  <c r="G6" i="1"/>
  <c r="G7" i="1"/>
  <c r="G8" i="1"/>
  <c r="G9" i="1"/>
  <c r="G10" i="1"/>
  <c r="G1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M9" i="1" l="1"/>
  <c r="M16" i="1"/>
  <c r="O16" i="1" s="1"/>
  <c r="M7" i="1"/>
  <c r="O7" i="1" s="1"/>
  <c r="M2" i="1"/>
  <c r="O2" i="1" s="1"/>
  <c r="M5" i="1"/>
  <c r="O5" i="1" s="1"/>
  <c r="M15" i="1"/>
  <c r="O15" i="1" s="1"/>
  <c r="M13" i="1"/>
  <c r="M11" i="1"/>
  <c r="M12" i="1"/>
  <c r="M14" i="1"/>
  <c r="O14" i="1" s="1"/>
  <c r="M10" i="1"/>
  <c r="M6" i="1"/>
  <c r="O6" i="1" s="1"/>
  <c r="M4" i="1"/>
  <c r="O4" i="1" s="1"/>
  <c r="M8" i="1"/>
  <c r="O8" i="1" s="1"/>
  <c r="M3" i="1"/>
  <c r="O13" i="1" l="1"/>
  <c r="O10" i="1"/>
  <c r="O9" i="1"/>
  <c r="O3" i="1"/>
  <c r="O12" i="1"/>
  <c r="O11" i="1"/>
  <c r="L15" i="1"/>
  <c r="L16" i="1"/>
  <c r="L14" i="1"/>
  <c r="L13" i="1"/>
  <c r="L12" i="1"/>
  <c r="L11" i="1"/>
  <c r="L10" i="1"/>
  <c r="L9" i="1"/>
  <c r="L8" i="1"/>
  <c r="L7" i="1"/>
  <c r="L6" i="1"/>
  <c r="L5" i="1"/>
  <c r="L4" i="1"/>
  <c r="L3" i="1"/>
  <c r="N13" i="1" l="1"/>
  <c r="P13" i="1"/>
  <c r="N6" i="1"/>
  <c r="P6" i="1"/>
  <c r="Q6" i="1" s="1"/>
  <c r="N7" i="1"/>
  <c r="P7" i="1"/>
  <c r="Q7" i="1" s="1"/>
  <c r="N16" i="1"/>
  <c r="P16" i="1"/>
  <c r="Q16" i="1" s="1"/>
  <c r="N8" i="1"/>
  <c r="P8" i="1"/>
  <c r="Q8" i="1" s="1"/>
  <c r="N10" i="1"/>
  <c r="P10" i="1"/>
  <c r="Q10" i="1" s="1"/>
  <c r="N3" i="1"/>
  <c r="P3" i="1"/>
  <c r="Q3" i="1" s="1"/>
  <c r="P2" i="1"/>
  <c r="Q2" i="1" s="1"/>
  <c r="N11" i="1"/>
  <c r="P11" i="1"/>
  <c r="Q11" i="1" s="1"/>
  <c r="Q13" i="1"/>
  <c r="N5" i="1"/>
  <c r="P5" i="1"/>
  <c r="Q5" i="1" s="1"/>
  <c r="N14" i="1"/>
  <c r="P14" i="1"/>
  <c r="Q14" i="1" s="1"/>
  <c r="N15" i="1"/>
  <c r="P15" i="1"/>
  <c r="Q15" i="1" s="1"/>
  <c r="N9" i="1"/>
  <c r="P9" i="1"/>
  <c r="Q9" i="1" s="1"/>
  <c r="N4" i="1"/>
  <c r="P4" i="1"/>
  <c r="Q4" i="1" s="1"/>
  <c r="N12" i="1"/>
  <c r="P12" i="1"/>
  <c r="Q12" i="1" s="1"/>
</calcChain>
</file>

<file path=xl/sharedStrings.xml><?xml version="1.0" encoding="utf-8"?>
<sst xmlns="http://schemas.openxmlformats.org/spreadsheetml/2006/main" count="165" uniqueCount="143">
  <si>
    <t>TIL27_rep1</t>
  </si>
  <si>
    <t>TIL27_rep2</t>
  </si>
  <si>
    <t>TIL27_rep3</t>
  </si>
  <si>
    <t>TIL27_rep4</t>
  </si>
  <si>
    <t>TIL41_rep1</t>
  </si>
  <si>
    <t>TIL41_rep2</t>
  </si>
  <si>
    <t>TIL41_rep3</t>
  </si>
  <si>
    <t>TIL41_rep4</t>
  </si>
  <si>
    <t>TIL42_rep1</t>
  </si>
  <si>
    <t>TIL42_rep2</t>
  </si>
  <si>
    <t>TIL42_rep3</t>
  </si>
  <si>
    <t>TIL42_rep4</t>
  </si>
  <si>
    <t>TIL44_rep1</t>
  </si>
  <si>
    <t>TIL44_rep2</t>
  </si>
  <si>
    <t>TIL44_rep3</t>
  </si>
  <si>
    <t>TIL44_rep4</t>
  </si>
  <si>
    <t>TIL45_rep1</t>
  </si>
  <si>
    <t>TIL45_rep2</t>
  </si>
  <si>
    <t>TIL45_rep3</t>
  </si>
  <si>
    <t>TIL45_rep4</t>
  </si>
  <si>
    <t>TIL46_rep1</t>
  </si>
  <si>
    <t>TIL46_rep2</t>
  </si>
  <si>
    <t>TIL46_rep3</t>
  </si>
  <si>
    <t>TIL46_rep4</t>
  </si>
  <si>
    <t>TIL47_rep1</t>
  </si>
  <si>
    <t>TIL47_rep2</t>
  </si>
  <si>
    <t>TIL47_rep3</t>
  </si>
  <si>
    <t>TIL47_rep4</t>
  </si>
  <si>
    <t>TIL48_rep1</t>
  </si>
  <si>
    <t>TIL48_rep2</t>
  </si>
  <si>
    <t>TIL48_rep3</t>
  </si>
  <si>
    <t>TIL48_rep4</t>
  </si>
  <si>
    <t>TIL50_rep1</t>
  </si>
  <si>
    <t>TIL50_rep2</t>
  </si>
  <si>
    <t>TIL50_rep3</t>
  </si>
  <si>
    <t>TIL50_rep4</t>
  </si>
  <si>
    <t>TIL51_rep1</t>
  </si>
  <si>
    <t>TIL51_rep2</t>
  </si>
  <si>
    <t>TIL51_rep3</t>
  </si>
  <si>
    <t>TIL51_rep4</t>
  </si>
  <si>
    <t>TIL52_rep1</t>
  </si>
  <si>
    <t>TIL52_rep2</t>
  </si>
  <si>
    <t>TIL52_rep3</t>
  </si>
  <si>
    <t>TIL52_rep4</t>
  </si>
  <si>
    <t>TIL53_rep1</t>
  </si>
  <si>
    <t>TIL53_rep2</t>
  </si>
  <si>
    <t>TIL53_rep3</t>
  </si>
  <si>
    <t>TIL53_rep4</t>
  </si>
  <si>
    <t>TIL54_rep1</t>
  </si>
  <si>
    <t>TIL54_rep2</t>
  </si>
  <si>
    <t>TIL54_rep3</t>
  </si>
  <si>
    <t>TIL54_rep4</t>
  </si>
  <si>
    <t>TIL55_rep1</t>
  </si>
  <si>
    <t>TIL55_rep2</t>
  </si>
  <si>
    <t>TIL55_rep3</t>
  </si>
  <si>
    <t>TIL55_rep4</t>
  </si>
  <si>
    <t>TIL56_rep1</t>
  </si>
  <si>
    <t>TIL56_rep2</t>
  </si>
  <si>
    <t>TIL56_rep3</t>
  </si>
  <si>
    <t>TIL56_rep4</t>
  </si>
  <si>
    <t>ga1</t>
  </si>
  <si>
    <t>gg1</t>
  </si>
  <si>
    <t>gc1</t>
  </si>
  <si>
    <t>gd1</t>
  </si>
  <si>
    <t>ga2</t>
  </si>
  <si>
    <t>gg2</t>
  </si>
  <si>
    <t>gc2</t>
  </si>
  <si>
    <t>gd2</t>
  </si>
  <si>
    <t>ga3</t>
  </si>
  <si>
    <t>gg3</t>
  </si>
  <si>
    <t>gc3</t>
  </si>
  <si>
    <t>gd3</t>
  </si>
  <si>
    <t>ga4</t>
  </si>
  <si>
    <t>gg4</t>
  </si>
  <si>
    <t>gc4</t>
  </si>
  <si>
    <t>gd4</t>
  </si>
  <si>
    <t>ga5</t>
  </si>
  <si>
    <t>gg5</t>
  </si>
  <si>
    <t>gc5</t>
  </si>
  <si>
    <t>gd5</t>
  </si>
  <si>
    <t>ga6</t>
  </si>
  <si>
    <t>gg6</t>
  </si>
  <si>
    <t>gc6</t>
  </si>
  <si>
    <t>gd6</t>
  </si>
  <si>
    <t>ga7</t>
  </si>
  <si>
    <t>gg7</t>
  </si>
  <si>
    <t>gc7</t>
  </si>
  <si>
    <t>gd7</t>
  </si>
  <si>
    <t>ga8</t>
  </si>
  <si>
    <t>gc8</t>
  </si>
  <si>
    <t>gd8</t>
  </si>
  <si>
    <t>ge1</t>
  </si>
  <si>
    <t>gf1</t>
  </si>
  <si>
    <t>gh1</t>
  </si>
  <si>
    <t>ge2</t>
  </si>
  <si>
    <t>gf2</t>
  </si>
  <si>
    <t>gh2</t>
  </si>
  <si>
    <t>ge3</t>
  </si>
  <si>
    <t>gf3</t>
  </si>
  <si>
    <t>gh3</t>
  </si>
  <si>
    <t>ge4</t>
  </si>
  <si>
    <t>gf4</t>
  </si>
  <si>
    <t>gh4</t>
  </si>
  <si>
    <t>ge5</t>
  </si>
  <si>
    <t>gf5</t>
  </si>
  <si>
    <t>gh5</t>
  </si>
  <si>
    <t>ge6</t>
  </si>
  <si>
    <t>gf6</t>
  </si>
  <si>
    <t>gh6</t>
  </si>
  <si>
    <t>ge7</t>
  </si>
  <si>
    <t>gf7</t>
  </si>
  <si>
    <t>gh7</t>
  </si>
  <si>
    <t>gb2</t>
  </si>
  <si>
    <t>gb3</t>
  </si>
  <si>
    <t>gb1</t>
  </si>
  <si>
    <t>gb4</t>
  </si>
  <si>
    <t>gb5</t>
  </si>
  <si>
    <t>gb6</t>
  </si>
  <si>
    <t>gb7</t>
  </si>
  <si>
    <t>gb8</t>
  </si>
  <si>
    <t>TRP280</t>
  </si>
  <si>
    <t>INDL270</t>
  </si>
  <si>
    <t>EarTIL</t>
  </si>
  <si>
    <t>TarTIL</t>
  </si>
  <si>
    <t>EinTIL</t>
  </si>
  <si>
    <t>NcaTIL</t>
  </si>
  <si>
    <t>TclTIL</t>
  </si>
  <si>
    <t>FveTIL</t>
  </si>
  <si>
    <t>AarTIL</t>
  </si>
  <si>
    <t>PagTIL</t>
  </si>
  <si>
    <t>TtiTIL</t>
  </si>
  <si>
    <t>BlaTIL</t>
  </si>
  <si>
    <t>PhaTIL</t>
  </si>
  <si>
    <t>LfiTIL</t>
  </si>
  <si>
    <t>PhiTIL</t>
  </si>
  <si>
    <t>EcoTIL</t>
  </si>
  <si>
    <t>VchTIL</t>
  </si>
  <si>
    <t>sd</t>
  </si>
  <si>
    <t>Yield</t>
  </si>
  <si>
    <t>Indole_uM</t>
  </si>
  <si>
    <t>perc</t>
  </si>
  <si>
    <t>percsd</t>
  </si>
  <si>
    <t>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</si>
</sst>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"/>
    </font>
    <font>
      <sz val="12"/>
      <name val="Aptos Narrow"/>
    </font>
    <font>
      <sz val="12"/>
      <color rgb="FF141414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3" fillId="0" borderId="0" xfId="0" applyNumberFormat="1" applyFont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3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Indole_uM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Sheet1!$M$2:$M$16</c:f>
                <c:numCache>
                  <c:formatCode>General</c:formatCode>
                  <c:ptCount val="15"/>
                  <c:pt idx="0">
                    <c:v>13.022579560413558</c:v>
                  </c:pt>
                  <c:pt idx="1">
                    <c:v>5.269637998592767</c:v>
                  </c:pt>
                  <c:pt idx="2">
                    <c:v>6.0266486361848046E-2</c:v>
                  </c:pt>
                  <c:pt idx="3">
                    <c:v>8.9871474995337597E-2</c:v>
                  </c:pt>
                  <c:pt idx="4">
                    <c:v>0.17918189618404395</c:v>
                  </c:pt>
                  <c:pt idx="5">
                    <c:v>64.052250364921065</c:v>
                  </c:pt>
                  <c:pt idx="6">
                    <c:v>7.0970627725199492E-2</c:v>
                  </c:pt>
                  <c:pt idx="7">
                    <c:v>3.0363845310931354E-2</c:v>
                  </c:pt>
                  <c:pt idx="8">
                    <c:v>9.5558769394917378E-2</c:v>
                  </c:pt>
                  <c:pt idx="9">
                    <c:v>45.619121669490191</c:v>
                  </c:pt>
                  <c:pt idx="10">
                    <c:v>10.281531567334797</c:v>
                  </c:pt>
                  <c:pt idx="11">
                    <c:v>42.939729976839132</c:v>
                  </c:pt>
                  <c:pt idx="12">
                    <c:v>11.822684618081764</c:v>
                  </c:pt>
                  <c:pt idx="13">
                    <c:v>62.889318885385769</c:v>
                  </c:pt>
                  <c:pt idx="14">
                    <c:v>33.654043206520868</c:v>
                  </c:pt>
                </c:numCache>
              </c:numRef>
            </c:plus>
            <c:minus>
              <c:numRef>
                <c:f>Sheet1!$M$2:$M$16</c:f>
                <c:numCache>
                  <c:formatCode>General</c:formatCode>
                  <c:ptCount val="15"/>
                  <c:pt idx="0">
                    <c:v>13.022579560413558</c:v>
                  </c:pt>
                  <c:pt idx="1">
                    <c:v>5.269637998592767</c:v>
                  </c:pt>
                  <c:pt idx="2">
                    <c:v>6.0266486361848046E-2</c:v>
                  </c:pt>
                  <c:pt idx="3">
                    <c:v>8.9871474995337597E-2</c:v>
                  </c:pt>
                  <c:pt idx="4">
                    <c:v>0.17918189618404395</c:v>
                  </c:pt>
                  <c:pt idx="5">
                    <c:v>64.052250364921065</c:v>
                  </c:pt>
                  <c:pt idx="6">
                    <c:v>7.0970627725199492E-2</c:v>
                  </c:pt>
                  <c:pt idx="7">
                    <c:v>3.0363845310931354E-2</c:v>
                  </c:pt>
                  <c:pt idx="8">
                    <c:v>9.5558769394917378E-2</c:v>
                  </c:pt>
                  <c:pt idx="9">
                    <c:v>45.619121669490191</c:v>
                  </c:pt>
                  <c:pt idx="10">
                    <c:v>10.281531567334797</c:v>
                  </c:pt>
                  <c:pt idx="11">
                    <c:v>42.939729976839132</c:v>
                  </c:pt>
                  <c:pt idx="12">
                    <c:v>11.822684618081764</c:v>
                  </c:pt>
                  <c:pt idx="13">
                    <c:v>62.889318885385769</c:v>
                  </c:pt>
                  <c:pt idx="14">
                    <c:v>33.654043206520868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Sheet1!$K$2:$K$16</c:f>
              <c:strCache>
                <c:ptCount val="15"/>
                <c:pt idx="0">
                  <c:v>VchTIL</c:v>
                </c:pt>
                <c:pt idx="1">
                  <c:v>EarTIL</c:v>
                </c:pt>
                <c:pt idx="2">
                  <c:v>TarTIL</c:v>
                </c:pt>
                <c:pt idx="3">
                  <c:v>EinTIL</c:v>
                </c:pt>
                <c:pt idx="4">
                  <c:v>NcaTIL</c:v>
                </c:pt>
                <c:pt idx="5">
                  <c:v>TclTIL</c:v>
                </c:pt>
                <c:pt idx="6">
                  <c:v>FveTIL</c:v>
                </c:pt>
                <c:pt idx="7">
                  <c:v>AarTIL</c:v>
                </c:pt>
                <c:pt idx="8">
                  <c:v>PagTIL</c:v>
                </c:pt>
                <c:pt idx="9">
                  <c:v>TtiTIL</c:v>
                </c:pt>
                <c:pt idx="10">
                  <c:v>BlaTIL</c:v>
                </c:pt>
                <c:pt idx="11">
                  <c:v>PhaTIL</c:v>
                </c:pt>
                <c:pt idx="12">
                  <c:v>LfiTIL</c:v>
                </c:pt>
                <c:pt idx="13">
                  <c:v>PhiTIL</c:v>
                </c:pt>
                <c:pt idx="14">
                  <c:v>EcoTIL</c:v>
                </c:pt>
              </c:strCache>
            </c:str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821.03894080996895</c:v>
                </c:pt>
                <c:pt idx="1">
                  <c:v>25.237538940809973</c:v>
                </c:pt>
                <c:pt idx="2">
                  <c:v>0.37149532710280375</c:v>
                </c:pt>
                <c:pt idx="3">
                  <c:v>0.34034267912772587</c:v>
                </c:pt>
                <c:pt idx="4">
                  <c:v>6.915109034267914</c:v>
                </c:pt>
                <c:pt idx="5">
                  <c:v>219.19210799584633</c:v>
                </c:pt>
                <c:pt idx="6">
                  <c:v>0.55295950155763252</c:v>
                </c:pt>
                <c:pt idx="7">
                  <c:v>0.353582554517134</c:v>
                </c:pt>
                <c:pt idx="8">
                  <c:v>0.55529595015576338</c:v>
                </c:pt>
                <c:pt idx="9">
                  <c:v>752.17211838006244</c:v>
                </c:pt>
                <c:pt idx="10">
                  <c:v>167.3419003115265</c:v>
                </c:pt>
                <c:pt idx="11">
                  <c:v>827.77180685358269</c:v>
                </c:pt>
                <c:pt idx="12">
                  <c:v>165.35436137071653</c:v>
                </c:pt>
                <c:pt idx="13">
                  <c:v>256.10591900311528</c:v>
                </c:pt>
                <c:pt idx="14">
                  <c:v>735.2461059190033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2-B344-8CFF-37D09310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9799552"/>
        <c:axId val="1627832032"/>
      </c:barChart>
      <c:catAx>
        <c:axId val="3297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7832032"/>
        <c:crosses val="autoZero"/>
        <c:auto val="1"/>
        <c:lblAlgn val="ctr"/>
        <c:lblOffset val="100"/>
        <c:noMultiLvlLbl val="0"/>
      </c:catAx>
      <c:valAx>
        <c:axId val="16278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979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293660</xdr:colOff>
      <xdr:row>19</xdr:row>
      <xdr:rowOff>80737</xdr:rowOff>
    </xdr:from>
    <xdr:to>
      <xdr:col>20</xdr:col>
      <xdr:colOff>308602</xdr:colOff>
      <xdr:row>57</xdr:row>
      <xdr:rowOff>131519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5C19D-FE02-63FC-C2EF-C017E5EE6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88EB-6C3D-B643-8857-7DFA17B81EFD}">
  <dimension ref="A1:Q61"/>
  <sheetViews>
    <sheetView zoomScale="81" workbookViewId="0">
      <selection activeCell="J1" sqref="J1:Q17"/>
    </sheetView>
  </sheetViews>
  <sheetFormatPr baseColWidth="10" defaultRowHeight="16"/>
  <cols>
    <col min="11" max="11" width="10.83203125" style="1"/>
  </cols>
  <sheetData>
    <row r="1" spans="1:17">
      <c r="C1" t="s">
        <v>120</v>
      </c>
      <c r="D1" t="s">
        <v>121</v>
      </c>
      <c r="G1" t="s">
        <v>139</v>
      </c>
      <c r="K1" s="1" t="s">
        <v>142</v>
      </c>
      <c r="L1" t="s">
        <v>139</v>
      </c>
      <c r="M1" t="s">
        <v>137</v>
      </c>
      <c r="N1" t="s">
        <v>138</v>
      </c>
      <c r="P1" t="s">
        <v>140</v>
      </c>
      <c r="Q1" t="s">
        <v>141</v>
      </c>
    </row>
    <row r="2" spans="1:17" ht="17">
      <c r="A2" t="s">
        <v>60</v>
      </c>
      <c r="B2" t="s">
        <v>0</v>
      </c>
      <c r="D2">
        <v>26.8505</v>
      </c>
      <c r="G2">
        <f>D2/0.0321</f>
        <v>836.46417445482871</v>
      </c>
      <c r="J2">
        <v>27</v>
      </c>
      <c r="K2" s="2" t="s">
        <v>136</v>
      </c>
      <c r="L2">
        <f>AVERAGE(G2:G5)</f>
        <v>821.03894080996895</v>
      </c>
      <c r="M2">
        <f>_xlfn.STDEV.S(G2:G5)</f>
        <v>13.022579560413558</v>
      </c>
      <c r="N2">
        <f>L2/5000*100</f>
        <v>16.42077881619938</v>
      </c>
      <c r="O2">
        <f>M2/5000*100</f>
        <v>0.26045159120827116</v>
      </c>
      <c r="P2" s="8">
        <f>L2/MAX($L$2:$L$16)*100</f>
        <v>99.18662776530094</v>
      </c>
      <c r="Q2">
        <f>M2/L2*P2</f>
        <v>1.5732088786538012</v>
      </c>
    </row>
    <row r="3" spans="1:17" ht="17">
      <c r="A3" t="s">
        <v>114</v>
      </c>
      <c r="B3" t="s">
        <v>1</v>
      </c>
      <c r="D3">
        <v>26.553000000000001</v>
      </c>
      <c r="G3">
        <f t="shared" ref="G3:G61" si="0">D3/0.0321</f>
        <v>827.19626168224306</v>
      </c>
      <c r="J3">
        <v>41</v>
      </c>
      <c r="K3" s="2" t="s">
        <v>122</v>
      </c>
      <c r="L3" s="3">
        <f>AVERAGE(G6:G9)</f>
        <v>25.237538940809973</v>
      </c>
      <c r="M3" s="3">
        <f>_xlfn.STDEV.S(G6:G9)</f>
        <v>5.269637998592767</v>
      </c>
      <c r="N3">
        <f t="shared" ref="N3:N16" si="1">L3/5000*100</f>
        <v>0.50475077881619945</v>
      </c>
      <c r="O3">
        <f t="shared" ref="O3:O16" si="2">M3/5000*100</f>
        <v>0.10539275997185533</v>
      </c>
      <c r="P3" s="8">
        <f t="shared" ref="P3:P16" si="3">L3/MAX($L$2:$L$16)*100</f>
        <v>3.0488521995862103</v>
      </c>
      <c r="Q3">
        <f t="shared" ref="Q3:Q16" si="4">M3/L3*P3</f>
        <v>0.6366051555467952</v>
      </c>
    </row>
    <row r="4" spans="1:17" ht="17">
      <c r="A4" t="s">
        <v>62</v>
      </c>
      <c r="B4" t="s">
        <v>2</v>
      </c>
      <c r="D4">
        <v>26.006799999999998</v>
      </c>
      <c r="G4">
        <f t="shared" si="0"/>
        <v>810.18068535825546</v>
      </c>
      <c r="J4">
        <v>42</v>
      </c>
      <c r="K4" s="2" t="s">
        <v>123</v>
      </c>
      <c r="L4" s="3">
        <f>AVERAGE(G10:G13)</f>
        <v>0.37149532710280375</v>
      </c>
      <c r="M4" s="3">
        <f>_xlfn.STDEV.S(G10:G13)</f>
        <v>6.0266486361848046E-2</v>
      </c>
      <c r="N4">
        <f t="shared" si="1"/>
        <v>7.4299065420560745E-3</v>
      </c>
      <c r="O4">
        <f t="shared" si="2"/>
        <v>1.205329727236961E-3</v>
      </c>
      <c r="P4" s="8">
        <f t="shared" si="3"/>
        <v>4.4878953840537639E-2</v>
      </c>
      <c r="Q4">
        <f t="shared" si="4"/>
        <v>7.2805676471303224E-3</v>
      </c>
    </row>
    <row r="5" spans="1:17" ht="17">
      <c r="A5" t="s">
        <v>63</v>
      </c>
      <c r="B5" t="s">
        <v>3</v>
      </c>
      <c r="D5">
        <v>26.011099999999999</v>
      </c>
      <c r="G5" s="4">
        <f t="shared" si="0"/>
        <v>810.31464174454834</v>
      </c>
      <c r="J5">
        <v>44</v>
      </c>
      <c r="K5" s="2" t="s">
        <v>124</v>
      </c>
      <c r="L5" s="3">
        <f>AVERAGE(G14:G17)</f>
        <v>0.34034267912772587</v>
      </c>
      <c r="M5" s="3">
        <f>_xlfn.STDEV.S(G14:G17)</f>
        <v>8.9871474995337597E-2</v>
      </c>
      <c r="N5">
        <f t="shared" si="1"/>
        <v>6.8068535825545175E-3</v>
      </c>
      <c r="O5">
        <f t="shared" si="2"/>
        <v>1.797429499906752E-3</v>
      </c>
      <c r="P5" s="8">
        <f t="shared" si="3"/>
        <v>4.111551955621582E-2</v>
      </c>
      <c r="Q5">
        <f t="shared" si="4"/>
        <v>1.0857035024778776E-2</v>
      </c>
    </row>
    <row r="6" spans="1:17" ht="17">
      <c r="A6" t="s">
        <v>64</v>
      </c>
      <c r="B6" t="s">
        <v>4</v>
      </c>
      <c r="D6">
        <v>0.70579999999999998</v>
      </c>
      <c r="G6">
        <f t="shared" si="0"/>
        <v>21.987538940809969</v>
      </c>
      <c r="J6">
        <v>45</v>
      </c>
      <c r="K6" s="2" t="s">
        <v>125</v>
      </c>
      <c r="L6" s="3">
        <f>AVERAGE(G18:G21)</f>
        <v>6.915109034267914</v>
      </c>
      <c r="M6" s="3">
        <f>_xlfn.STDEV.S(G18:G21)</f>
        <v>0.17918189618404395</v>
      </c>
      <c r="N6">
        <f t="shared" si="1"/>
        <v>0.13830218068535827</v>
      </c>
      <c r="O6">
        <f t="shared" si="2"/>
        <v>3.5836379236808794E-3</v>
      </c>
      <c r="P6" s="8">
        <f t="shared" si="3"/>
        <v>0.83538832526233486</v>
      </c>
      <c r="Q6">
        <f t="shared" si="4"/>
        <v>2.1646291248445221E-2</v>
      </c>
    </row>
    <row r="7" spans="1:17" ht="17">
      <c r="A7" t="s">
        <v>112</v>
      </c>
      <c r="B7" t="s">
        <v>5</v>
      </c>
      <c r="D7">
        <v>0.84440000000000004</v>
      </c>
      <c r="G7">
        <f t="shared" si="0"/>
        <v>26.305295950155767</v>
      </c>
      <c r="J7">
        <v>46</v>
      </c>
      <c r="K7" s="2" t="s">
        <v>126</v>
      </c>
      <c r="L7" s="3">
        <f>AVERAGE(G22:G25)</f>
        <v>219.19210799584633</v>
      </c>
      <c r="M7" s="3">
        <f>_xlfn.STDEV.S(G22:G25)</f>
        <v>64.052250364921065</v>
      </c>
      <c r="N7">
        <f t="shared" si="1"/>
        <v>4.3838421599169264</v>
      </c>
      <c r="O7">
        <f t="shared" si="2"/>
        <v>1.2810450072984214</v>
      </c>
      <c r="P7" s="8">
        <f t="shared" si="3"/>
        <v>26.479774520107242</v>
      </c>
      <c r="Q7">
        <f t="shared" si="4"/>
        <v>7.7379115638629985</v>
      </c>
    </row>
    <row r="8" spans="1:17" ht="17">
      <c r="A8" t="s">
        <v>66</v>
      </c>
      <c r="B8" t="s">
        <v>6</v>
      </c>
      <c r="D8">
        <v>0.65629999999999999</v>
      </c>
      <c r="G8">
        <f t="shared" si="0"/>
        <v>20.445482866043616</v>
      </c>
      <c r="J8">
        <v>47</v>
      </c>
      <c r="K8" s="2" t="s">
        <v>127</v>
      </c>
      <c r="L8" s="3">
        <f>AVERAGE(G26:G29)</f>
        <v>0.55295950155763252</v>
      </c>
      <c r="M8" s="3">
        <f>_xlfn.STDEV.S(G26:G29)</f>
        <v>7.0970627725199492E-2</v>
      </c>
      <c r="N8">
        <f t="shared" si="1"/>
        <v>1.105919003115265E-2</v>
      </c>
      <c r="O8">
        <f t="shared" si="2"/>
        <v>1.4194125545039897E-3</v>
      </c>
      <c r="P8" s="8">
        <f t="shared" si="3"/>
        <v>6.6800958546712211E-2</v>
      </c>
      <c r="Q8">
        <f t="shared" si="4"/>
        <v>8.5736947233034776E-3</v>
      </c>
    </row>
    <row r="9" spans="1:17" ht="17">
      <c r="A9" t="s">
        <v>67</v>
      </c>
      <c r="B9" t="s">
        <v>7</v>
      </c>
      <c r="D9">
        <v>1.034</v>
      </c>
      <c r="G9" s="4">
        <f t="shared" si="0"/>
        <v>32.211838006230536</v>
      </c>
      <c r="J9">
        <v>48</v>
      </c>
      <c r="K9" s="2" t="s">
        <v>128</v>
      </c>
      <c r="L9" s="3">
        <f>AVERAGE(G30:G33)</f>
        <v>0.353582554517134</v>
      </c>
      <c r="M9" s="3">
        <f>_xlfn.STDEV.S(G30:G33)</f>
        <v>3.0363845310931354E-2</v>
      </c>
      <c r="N9">
        <f t="shared" si="1"/>
        <v>7.0716510903426804E-3</v>
      </c>
      <c r="O9">
        <f t="shared" si="2"/>
        <v>6.0727690621862707E-4</v>
      </c>
      <c r="P9" s="8">
        <f t="shared" si="3"/>
        <v>4.2714979127052598E-2</v>
      </c>
      <c r="Q9">
        <f t="shared" si="4"/>
        <v>3.6681419999488036E-3</v>
      </c>
    </row>
    <row r="10" spans="1:17" ht="17">
      <c r="A10" t="s">
        <v>68</v>
      </c>
      <c r="B10" t="s">
        <v>8</v>
      </c>
      <c r="D10">
        <v>1.43E-2</v>
      </c>
      <c r="G10">
        <f t="shared" si="0"/>
        <v>0.44548286604361376</v>
      </c>
      <c r="J10">
        <v>50</v>
      </c>
      <c r="K10" s="2" t="s">
        <v>129</v>
      </c>
      <c r="L10" s="3">
        <f>AVERAGE(G34:G37)</f>
        <v>0.55529595015576338</v>
      </c>
      <c r="M10" s="3">
        <f>_xlfn.STDEV.S(G34:G37)</f>
        <v>9.5558769394917378E-2</v>
      </c>
      <c r="N10">
        <f t="shared" si="1"/>
        <v>1.1105919003115267E-2</v>
      </c>
      <c r="O10">
        <f t="shared" si="2"/>
        <v>1.9111753878983473E-3</v>
      </c>
      <c r="P10" s="8">
        <f t="shared" si="3"/>
        <v>6.708321611803636E-2</v>
      </c>
      <c r="Q10">
        <f t="shared" si="4"/>
        <v>1.1544095679960738E-2</v>
      </c>
    </row>
    <row r="11" spans="1:17" ht="17">
      <c r="A11" t="s">
        <v>113</v>
      </c>
      <c r="B11" t="s">
        <v>9</v>
      </c>
      <c r="D11">
        <v>1.1599999999999999E-2</v>
      </c>
      <c r="G11">
        <f t="shared" si="0"/>
        <v>0.36137071651090347</v>
      </c>
      <c r="J11">
        <v>51</v>
      </c>
      <c r="K11" s="2" t="s">
        <v>130</v>
      </c>
      <c r="L11" s="3">
        <f>AVERAGE(G38:G41)</f>
        <v>752.17211838006244</v>
      </c>
      <c r="M11" s="3">
        <f>_xlfn.STDEV.S(G38:G41)</f>
        <v>45.619121669490191</v>
      </c>
      <c r="N11">
        <f t="shared" si="1"/>
        <v>15.043442367601248</v>
      </c>
      <c r="O11">
        <f t="shared" si="2"/>
        <v>0.91238243338980385</v>
      </c>
      <c r="P11" s="8">
        <f t="shared" si="3"/>
        <v>90.867085850522031</v>
      </c>
      <c r="Q11">
        <f t="shared" si="4"/>
        <v>5.5110745850226035</v>
      </c>
    </row>
    <row r="12" spans="1:17" ht="17">
      <c r="A12" t="s">
        <v>70</v>
      </c>
      <c r="B12" t="s">
        <v>10</v>
      </c>
      <c r="D12">
        <v>1.2200000000000001E-2</v>
      </c>
      <c r="G12">
        <f t="shared" si="0"/>
        <v>0.3800623052959502</v>
      </c>
      <c r="J12">
        <v>52</v>
      </c>
      <c r="K12" s="2" t="s">
        <v>131</v>
      </c>
      <c r="L12" s="3">
        <f>AVERAGE(G42:G45)</f>
        <v>167.3419003115265</v>
      </c>
      <c r="M12" s="3">
        <f>_xlfn.STDEV.S(G42:G45)</f>
        <v>10.281531567334797</v>
      </c>
      <c r="N12">
        <f t="shared" si="1"/>
        <v>3.3468380062305298</v>
      </c>
      <c r="O12">
        <f t="shared" si="2"/>
        <v>0.20563063134669593</v>
      </c>
      <c r="P12" s="8">
        <f t="shared" si="3"/>
        <v>20.215945859234385</v>
      </c>
      <c r="Q12">
        <f t="shared" si="4"/>
        <v>1.2420731755066172</v>
      </c>
    </row>
    <row r="13" spans="1:17" ht="17">
      <c r="A13" t="s">
        <v>71</v>
      </c>
      <c r="B13" t="s">
        <v>11</v>
      </c>
      <c r="D13">
        <v>9.5999999999999992E-3</v>
      </c>
      <c r="G13">
        <f t="shared" si="0"/>
        <v>0.2990654205607477</v>
      </c>
      <c r="J13">
        <v>53</v>
      </c>
      <c r="K13" s="2" t="s">
        <v>132</v>
      </c>
      <c r="L13" s="3">
        <f>AVERAGE(G46:G49)</f>
        <v>827.77180685358269</v>
      </c>
      <c r="M13" s="3">
        <f>_xlfn.STDEV.S(G46:G49)</f>
        <v>42.939729976839132</v>
      </c>
      <c r="N13">
        <f t="shared" si="1"/>
        <v>16.555436137071652</v>
      </c>
      <c r="O13">
        <f t="shared" si="2"/>
        <v>0.85879459953678261</v>
      </c>
      <c r="P13" s="8">
        <f t="shared" si="3"/>
        <v>100</v>
      </c>
      <c r="Q13">
        <f t="shared" si="4"/>
        <v>5.1873873477348775</v>
      </c>
    </row>
    <row r="14" spans="1:17" ht="17">
      <c r="A14" t="s">
        <v>72</v>
      </c>
      <c r="B14" t="s">
        <v>12</v>
      </c>
      <c r="D14">
        <v>6.6E-3</v>
      </c>
      <c r="G14">
        <f t="shared" si="0"/>
        <v>0.20560747663551404</v>
      </c>
      <c r="J14">
        <v>54</v>
      </c>
      <c r="K14" s="2" t="s">
        <v>133</v>
      </c>
      <c r="L14" s="3">
        <f>AVERAGE(G50:G53)</f>
        <v>165.35436137071653</v>
      </c>
      <c r="M14" s="3">
        <f>_xlfn.STDEV.S(G50:G53)</f>
        <v>11.822684618081764</v>
      </c>
      <c r="N14">
        <f t="shared" si="1"/>
        <v>3.3070872274143306</v>
      </c>
      <c r="O14">
        <f t="shared" si="2"/>
        <v>0.23645369236163527</v>
      </c>
      <c r="P14" s="8">
        <f t="shared" si="3"/>
        <v>19.975838751894653</v>
      </c>
      <c r="Q14">
        <f t="shared" si="4"/>
        <v>1.4282540816436595</v>
      </c>
    </row>
    <row r="15" spans="1:17" ht="17">
      <c r="A15" t="s">
        <v>115</v>
      </c>
      <c r="B15" t="s">
        <v>13</v>
      </c>
      <c r="D15">
        <v>1.23E-2</v>
      </c>
      <c r="G15">
        <f t="shared" si="0"/>
        <v>0.38317757009345799</v>
      </c>
      <c r="J15">
        <v>55</v>
      </c>
      <c r="K15" s="2" t="s">
        <v>134</v>
      </c>
      <c r="L15" s="3">
        <f>AVERAGE(G54:G57)</f>
        <v>256.10591900311528</v>
      </c>
      <c r="M15" s="3">
        <f>_xlfn.STDEV.S(G54:G57)</f>
        <v>62.889318885385769</v>
      </c>
      <c r="N15">
        <f t="shared" si="1"/>
        <v>5.1221183800623056</v>
      </c>
      <c r="O15">
        <f t="shared" si="2"/>
        <v>1.2577863777077154</v>
      </c>
      <c r="P15" s="8">
        <f t="shared" si="3"/>
        <v>30.939193251409634</v>
      </c>
      <c r="Q15">
        <f t="shared" si="4"/>
        <v>7.5974221838301519</v>
      </c>
    </row>
    <row r="16" spans="1:17" ht="17">
      <c r="A16" t="s">
        <v>74</v>
      </c>
      <c r="B16" t="s">
        <v>14</v>
      </c>
      <c r="D16">
        <v>1.2500000000000001E-2</v>
      </c>
      <c r="G16">
        <f t="shared" si="0"/>
        <v>0.38940809968847356</v>
      </c>
      <c r="J16">
        <v>56</v>
      </c>
      <c r="K16" s="2" t="s">
        <v>135</v>
      </c>
      <c r="L16" s="3">
        <f>AVERAGE(G58:G61)</f>
        <v>735.2461059190033</v>
      </c>
      <c r="M16" s="3">
        <f>_xlfn.STDEV.S(G58:G61)</f>
        <v>33.654043206520868</v>
      </c>
      <c r="N16">
        <f t="shared" si="1"/>
        <v>14.704922118380065</v>
      </c>
      <c r="O16">
        <f t="shared" si="2"/>
        <v>0.67308086413041734</v>
      </c>
      <c r="P16" s="8">
        <f t="shared" si="3"/>
        <v>88.822317917992891</v>
      </c>
      <c r="Q16">
        <f t="shared" si="4"/>
        <v>4.0656184383039315</v>
      </c>
    </row>
    <row r="17" spans="1:16">
      <c r="A17" t="s">
        <v>75</v>
      </c>
      <c r="B17" t="s">
        <v>15</v>
      </c>
      <c r="D17">
        <v>1.23E-2</v>
      </c>
      <c r="G17">
        <f t="shared" si="0"/>
        <v>0.38317757009345799</v>
      </c>
      <c r="K17" s="2"/>
      <c r="L17" s="3"/>
      <c r="M17" s="3"/>
      <c r="P17" s="9"/>
    </row>
    <row r="18" spans="1:16">
      <c r="A18" t="s">
        <v>76</v>
      </c>
      <c r="B18" t="s">
        <v>16</v>
      </c>
      <c r="D18">
        <v>0.23</v>
      </c>
      <c r="G18">
        <f t="shared" si="0"/>
        <v>7.165109034267914</v>
      </c>
      <c r="K18" s="2"/>
      <c r="L18" s="3"/>
      <c r="M18" s="3"/>
    </row>
    <row r="19" spans="1:16">
      <c r="A19" t="s">
        <v>116</v>
      </c>
      <c r="B19" t="s">
        <v>17</v>
      </c>
      <c r="D19">
        <v>0.2165</v>
      </c>
      <c r="G19">
        <f t="shared" si="0"/>
        <v>6.7445482866043625</v>
      </c>
    </row>
    <row r="20" spans="1:16">
      <c r="A20" t="s">
        <v>78</v>
      </c>
      <c r="B20" t="s">
        <v>18</v>
      </c>
      <c r="D20">
        <v>0.2198</v>
      </c>
      <c r="G20">
        <f t="shared" si="0"/>
        <v>6.8473520249221194</v>
      </c>
    </row>
    <row r="21" spans="1:16">
      <c r="A21" t="s">
        <v>79</v>
      </c>
      <c r="B21" t="s">
        <v>19</v>
      </c>
      <c r="D21">
        <v>0.22159999999999999</v>
      </c>
      <c r="G21">
        <f t="shared" si="0"/>
        <v>6.9034267912772593</v>
      </c>
    </row>
    <row r="22" spans="1:16">
      <c r="A22" t="s">
        <v>80</v>
      </c>
      <c r="B22" t="s">
        <v>20</v>
      </c>
      <c r="D22" s="6">
        <v>5.8211000000000004</v>
      </c>
      <c r="G22">
        <f t="shared" si="0"/>
        <v>181.34267912772589</v>
      </c>
    </row>
    <row r="23" spans="1:16">
      <c r="A23" t="s">
        <v>117</v>
      </c>
      <c r="B23" t="s">
        <v>21</v>
      </c>
      <c r="D23" s="6">
        <v>5.8771000000000004</v>
      </c>
      <c r="G23">
        <f t="shared" si="0"/>
        <v>183.08722741433024</v>
      </c>
    </row>
    <row r="24" spans="1:16">
      <c r="A24" t="s">
        <v>82</v>
      </c>
      <c r="B24" t="s">
        <v>22</v>
      </c>
      <c r="D24" s="7"/>
    </row>
    <row r="25" spans="1:16">
      <c r="A25" t="s">
        <v>83</v>
      </c>
      <c r="B25" t="s">
        <v>23</v>
      </c>
      <c r="D25" s="6">
        <v>9.41</v>
      </c>
      <c r="G25">
        <f t="shared" si="0"/>
        <v>293.14641744548288</v>
      </c>
    </row>
    <row r="26" spans="1:16">
      <c r="A26" t="s">
        <v>84</v>
      </c>
      <c r="B26" t="s">
        <v>24</v>
      </c>
      <c r="D26">
        <v>1.49E-2</v>
      </c>
      <c r="G26">
        <f t="shared" si="0"/>
        <v>0.46417445482866049</v>
      </c>
    </row>
    <row r="27" spans="1:16">
      <c r="A27" t="s">
        <v>118</v>
      </c>
      <c r="B27" t="s">
        <v>25</v>
      </c>
      <c r="D27">
        <v>1.7399999999999999E-2</v>
      </c>
      <c r="G27">
        <f t="shared" si="0"/>
        <v>0.5420560747663552</v>
      </c>
    </row>
    <row r="28" spans="1:16">
      <c r="A28" t="s">
        <v>86</v>
      </c>
      <c r="B28" t="s">
        <v>26</v>
      </c>
      <c r="D28">
        <v>2.0400000000000001E-2</v>
      </c>
      <c r="G28">
        <f t="shared" si="0"/>
        <v>0.63551401869158886</v>
      </c>
    </row>
    <row r="29" spans="1:16">
      <c r="A29" t="s">
        <v>87</v>
      </c>
      <c r="B29" t="s">
        <v>27</v>
      </c>
      <c r="D29">
        <v>1.83E-2</v>
      </c>
      <c r="G29">
        <f t="shared" si="0"/>
        <v>0.5700934579439253</v>
      </c>
    </row>
    <row r="30" spans="1:16">
      <c r="A30" t="s">
        <v>88</v>
      </c>
      <c r="B30" t="s">
        <v>28</v>
      </c>
      <c r="D30">
        <v>1.04E-2</v>
      </c>
      <c r="G30">
        <f t="shared" si="0"/>
        <v>0.32398753894081</v>
      </c>
    </row>
    <row r="31" spans="1:16">
      <c r="A31" t="s">
        <v>119</v>
      </c>
      <c r="B31" t="s">
        <v>29</v>
      </c>
      <c r="D31">
        <v>1.0699999999999999E-2</v>
      </c>
      <c r="G31">
        <f t="shared" si="0"/>
        <v>0.33333333333333337</v>
      </c>
    </row>
    <row r="32" spans="1:16">
      <c r="A32" t="s">
        <v>89</v>
      </c>
      <c r="B32" t="s">
        <v>30</v>
      </c>
      <c r="D32">
        <v>1.2500000000000001E-2</v>
      </c>
      <c r="G32">
        <f t="shared" si="0"/>
        <v>0.38940809968847356</v>
      </c>
    </row>
    <row r="33" spans="1:7">
      <c r="A33" t="s">
        <v>90</v>
      </c>
      <c r="B33" t="s">
        <v>31</v>
      </c>
      <c r="D33">
        <v>1.18E-2</v>
      </c>
      <c r="G33">
        <f t="shared" si="0"/>
        <v>0.36760124610591904</v>
      </c>
    </row>
    <row r="34" spans="1:7">
      <c r="A34" t="s">
        <v>91</v>
      </c>
      <c r="B34" t="s">
        <v>32</v>
      </c>
      <c r="D34">
        <v>2.24E-2</v>
      </c>
      <c r="G34">
        <f t="shared" si="0"/>
        <v>0.69781931464174463</v>
      </c>
    </row>
    <row r="35" spans="1:7">
      <c r="A35" t="s">
        <v>92</v>
      </c>
      <c r="B35" t="s">
        <v>33</v>
      </c>
      <c r="D35">
        <v>1.5900000000000001E-2</v>
      </c>
      <c r="G35">
        <f t="shared" si="0"/>
        <v>0.49532710280373837</v>
      </c>
    </row>
    <row r="36" spans="1:7">
      <c r="A36" t="s">
        <v>61</v>
      </c>
      <c r="B36" t="s">
        <v>34</v>
      </c>
      <c r="D36">
        <v>1.6299999999999999E-2</v>
      </c>
      <c r="G36">
        <f t="shared" si="0"/>
        <v>0.50778816199376953</v>
      </c>
    </row>
    <row r="37" spans="1:7">
      <c r="A37" t="s">
        <v>93</v>
      </c>
      <c r="B37" t="s">
        <v>35</v>
      </c>
      <c r="D37">
        <v>1.67E-2</v>
      </c>
      <c r="G37">
        <f t="shared" si="0"/>
        <v>0.52024922118380068</v>
      </c>
    </row>
    <row r="38" spans="1:7">
      <c r="A38" t="s">
        <v>94</v>
      </c>
      <c r="B38" t="s">
        <v>36</v>
      </c>
      <c r="D38" s="5">
        <v>26.122499999999999</v>
      </c>
      <c r="G38">
        <f t="shared" si="0"/>
        <v>813.78504672897202</v>
      </c>
    </row>
    <row r="39" spans="1:7">
      <c r="A39" t="s">
        <v>95</v>
      </c>
      <c r="B39" t="s">
        <v>37</v>
      </c>
      <c r="D39" s="5">
        <v>24.2349</v>
      </c>
      <c r="G39">
        <f t="shared" si="0"/>
        <v>754.98130841121497</v>
      </c>
    </row>
    <row r="40" spans="1:7">
      <c r="A40" t="s">
        <v>65</v>
      </c>
      <c r="B40" t="s">
        <v>38</v>
      </c>
      <c r="D40" s="5">
        <v>22.677600000000002</v>
      </c>
      <c r="G40">
        <f t="shared" si="0"/>
        <v>706.46728971962625</v>
      </c>
    </row>
    <row r="41" spans="1:7">
      <c r="A41" t="s">
        <v>96</v>
      </c>
      <c r="B41" t="s">
        <v>39</v>
      </c>
      <c r="D41" s="5">
        <v>23.543900000000001</v>
      </c>
      <c r="G41">
        <f t="shared" si="0"/>
        <v>733.45482866043619</v>
      </c>
    </row>
    <row r="42" spans="1:7">
      <c r="A42" t="s">
        <v>97</v>
      </c>
      <c r="B42" t="s">
        <v>40</v>
      </c>
      <c r="D42" s="5">
        <v>5.8490000000000002</v>
      </c>
      <c r="G42">
        <f t="shared" si="0"/>
        <v>182.21183800623055</v>
      </c>
    </row>
    <row r="43" spans="1:7">
      <c r="A43" t="s">
        <v>98</v>
      </c>
      <c r="B43" t="s">
        <v>41</v>
      </c>
      <c r="D43" s="5">
        <v>5.1151</v>
      </c>
      <c r="G43">
        <f t="shared" si="0"/>
        <v>159.34890965732089</v>
      </c>
    </row>
    <row r="44" spans="1:7">
      <c r="A44" t="s">
        <v>69</v>
      </c>
      <c r="B44" t="s">
        <v>42</v>
      </c>
      <c r="D44" s="5">
        <v>5.3273999999999999</v>
      </c>
      <c r="G44">
        <f t="shared" si="0"/>
        <v>165.96261682242991</v>
      </c>
    </row>
    <row r="45" spans="1:7">
      <c r="A45" t="s">
        <v>99</v>
      </c>
      <c r="B45" t="s">
        <v>43</v>
      </c>
      <c r="D45" s="5">
        <v>5.1951999999999998</v>
      </c>
      <c r="G45" s="4">
        <f t="shared" si="0"/>
        <v>161.84423676012463</v>
      </c>
    </row>
    <row r="46" spans="1:7">
      <c r="A46" t="s">
        <v>100</v>
      </c>
      <c r="B46" t="s">
        <v>44</v>
      </c>
      <c r="D46" s="5">
        <v>27.628900000000002</v>
      </c>
      <c r="G46">
        <f t="shared" si="0"/>
        <v>860.71339563862944</v>
      </c>
    </row>
    <row r="47" spans="1:7">
      <c r="A47" t="s">
        <v>101</v>
      </c>
      <c r="B47" t="s">
        <v>45</v>
      </c>
      <c r="D47" s="5">
        <v>27.645900000000001</v>
      </c>
      <c r="G47">
        <f t="shared" si="0"/>
        <v>861.24299065420576</v>
      </c>
    </row>
    <row r="48" spans="1:7">
      <c r="A48" t="s">
        <v>73</v>
      </c>
      <c r="B48" t="s">
        <v>46</v>
      </c>
      <c r="D48" s="5">
        <v>26.2654</v>
      </c>
      <c r="G48">
        <f t="shared" si="0"/>
        <v>818.23676012461067</v>
      </c>
    </row>
    <row r="49" spans="1:7">
      <c r="A49" t="s">
        <v>102</v>
      </c>
      <c r="B49" t="s">
        <v>47</v>
      </c>
      <c r="D49" s="5">
        <v>24.745699999999999</v>
      </c>
      <c r="G49" s="4">
        <f t="shared" si="0"/>
        <v>770.89408099688478</v>
      </c>
    </row>
    <row r="50" spans="1:7">
      <c r="A50" t="s">
        <v>103</v>
      </c>
      <c r="B50" t="s">
        <v>48</v>
      </c>
      <c r="D50" s="5">
        <v>5.3076999999999996</v>
      </c>
      <c r="G50">
        <f t="shared" si="0"/>
        <v>165.34890965732089</v>
      </c>
    </row>
    <row r="51" spans="1:7">
      <c r="A51" t="s">
        <v>104</v>
      </c>
      <c r="B51" t="s">
        <v>49</v>
      </c>
      <c r="D51" s="5">
        <v>5.1258999999999997</v>
      </c>
      <c r="G51">
        <f t="shared" si="0"/>
        <v>159.68535825545172</v>
      </c>
    </row>
    <row r="52" spans="1:7">
      <c r="A52" t="s">
        <v>77</v>
      </c>
      <c r="B52" t="s">
        <v>50</v>
      </c>
      <c r="D52" s="5">
        <v>5.8361999999999998</v>
      </c>
      <c r="G52">
        <f t="shared" si="0"/>
        <v>181.81308411214954</v>
      </c>
    </row>
    <row r="53" spans="1:7">
      <c r="A53" t="s">
        <v>105</v>
      </c>
      <c r="B53" t="s">
        <v>51</v>
      </c>
      <c r="D53" s="5">
        <v>4.9617000000000004</v>
      </c>
      <c r="G53" s="4">
        <f t="shared" si="0"/>
        <v>154.57009345794395</v>
      </c>
    </row>
    <row r="54" spans="1:7">
      <c r="A54" t="s">
        <v>106</v>
      </c>
      <c r="B54" t="s">
        <v>52</v>
      </c>
      <c r="D54" s="5">
        <v>11.087999999999999</v>
      </c>
      <c r="G54">
        <f t="shared" si="0"/>
        <v>345.42056074766356</v>
      </c>
    </row>
    <row r="55" spans="1:7">
      <c r="A55" t="s">
        <v>107</v>
      </c>
      <c r="B55" t="s">
        <v>53</v>
      </c>
      <c r="D55" s="5">
        <v>7.8540000000000001</v>
      </c>
      <c r="G55">
        <f t="shared" si="0"/>
        <v>244.67289719626172</v>
      </c>
    </row>
    <row r="56" spans="1:7">
      <c r="A56" t="s">
        <v>81</v>
      </c>
      <c r="B56" t="s">
        <v>54</v>
      </c>
      <c r="D56" s="5">
        <v>7.5819999999999999</v>
      </c>
      <c r="G56">
        <f t="shared" si="0"/>
        <v>236.19937694704052</v>
      </c>
    </row>
    <row r="57" spans="1:7">
      <c r="A57" t="s">
        <v>108</v>
      </c>
      <c r="B57" t="s">
        <v>55</v>
      </c>
      <c r="D57" s="5">
        <v>6.36</v>
      </c>
      <c r="G57" s="4">
        <f t="shared" si="0"/>
        <v>198.13084112149537</v>
      </c>
    </row>
    <row r="58" spans="1:7">
      <c r="A58" t="s">
        <v>109</v>
      </c>
      <c r="B58" t="s">
        <v>56</v>
      </c>
      <c r="D58" s="5">
        <v>24.439599999999999</v>
      </c>
      <c r="G58">
        <f t="shared" si="0"/>
        <v>761.35825545171349</v>
      </c>
    </row>
    <row r="59" spans="1:7">
      <c r="A59" t="s">
        <v>110</v>
      </c>
      <c r="B59" t="s">
        <v>57</v>
      </c>
      <c r="D59" s="5">
        <v>23.6782</v>
      </c>
      <c r="G59">
        <f t="shared" si="0"/>
        <v>737.63862928348919</v>
      </c>
    </row>
    <row r="60" spans="1:7">
      <c r="A60" t="s">
        <v>85</v>
      </c>
      <c r="B60" t="s">
        <v>58</v>
      </c>
      <c r="D60" s="5">
        <v>22.054400000000001</v>
      </c>
      <c r="G60">
        <f t="shared" si="0"/>
        <v>687.05295950155778</v>
      </c>
    </row>
    <row r="61" spans="1:7">
      <c r="A61" t="s">
        <v>111</v>
      </c>
      <c r="B61" t="s">
        <v>59</v>
      </c>
      <c r="D61" s="5">
        <v>24.2334</v>
      </c>
      <c r="G61" s="4">
        <f t="shared" si="0"/>
        <v>754.93457943925239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8294-290E-2840-A59C-9019255DD52B}">
  <dimension ref="A1:H16"/>
  <sheetViews>
    <sheetView tabSelected="1" workbookViewId="0">
      <selection activeCell="B9" sqref="B9"/>
    </sheetView>
  </sheetViews>
  <sheetFormatPr baseColWidth="10" defaultRowHeight="16"/>
  <sheetData>
    <row r="1" spans="1:8">
      <c r="B1" s="1" t="s">
        <v>142</v>
      </c>
      <c r="C1" t="s">
        <v>139</v>
      </c>
      <c r="D1" t="s">
        <v>137</v>
      </c>
      <c r="E1" t="s">
        <v>138</v>
      </c>
      <c r="G1" t="s">
        <v>140</v>
      </c>
      <c r="H1" t="s">
        <v>141</v>
      </c>
    </row>
    <row r="2" spans="1:8" ht="17">
      <c r="A2">
        <v>27</v>
      </c>
      <c r="B2" s="2" t="s">
        <v>136</v>
      </c>
      <c r="C2">
        <v>821.03894080996895</v>
      </c>
      <c r="D2">
        <v>13.022579560413558</v>
      </c>
      <c r="E2">
        <v>16.42077881619938</v>
      </c>
      <c r="F2">
        <v>0.26045159120827116</v>
      </c>
      <c r="G2" s="8">
        <v>99.18662776530094</v>
      </c>
      <c r="H2">
        <v>1.5732088786538012</v>
      </c>
    </row>
    <row r="3" spans="1:8" ht="17">
      <c r="A3">
        <v>41</v>
      </c>
      <c r="B3" s="2" t="s">
        <v>122</v>
      </c>
      <c r="C3" s="3">
        <v>25.237538940809973</v>
      </c>
      <c r="D3" s="3">
        <v>5.269637998592767</v>
      </c>
      <c r="E3">
        <v>0.50475077881619945</v>
      </c>
      <c r="F3">
        <v>0.10539275997185533</v>
      </c>
      <c r="G3" s="8">
        <v>3.0488521995862103</v>
      </c>
      <c r="H3">
        <v>0.6366051555467952</v>
      </c>
    </row>
    <row r="4" spans="1:8" ht="17">
      <c r="A4">
        <v>42</v>
      </c>
      <c r="B4" s="2" t="s">
        <v>123</v>
      </c>
      <c r="C4" s="3">
        <v>0.37149532710280375</v>
      </c>
      <c r="D4" s="3">
        <v>6.0266486361848046E-2</v>
      </c>
      <c r="E4">
        <v>7.4299065420560745E-3</v>
      </c>
      <c r="F4">
        <v>1.205329727236961E-3</v>
      </c>
      <c r="G4" s="8">
        <v>4.4878953840537639E-2</v>
      </c>
      <c r="H4">
        <v>7.2805676471303224E-3</v>
      </c>
    </row>
    <row r="5" spans="1:8" ht="17">
      <c r="A5">
        <v>44</v>
      </c>
      <c r="B5" s="2" t="s">
        <v>124</v>
      </c>
      <c r="C5" s="3">
        <v>0.34034267912772587</v>
      </c>
      <c r="D5" s="3">
        <v>8.9871474995337597E-2</v>
      </c>
      <c r="E5">
        <v>6.8068535825545175E-3</v>
      </c>
      <c r="F5">
        <v>1.797429499906752E-3</v>
      </c>
      <c r="G5" s="8">
        <v>4.111551955621582E-2</v>
      </c>
      <c r="H5">
        <v>1.0857035024778776E-2</v>
      </c>
    </row>
    <row r="6" spans="1:8" ht="17">
      <c r="A6">
        <v>45</v>
      </c>
      <c r="B6" s="2" t="s">
        <v>125</v>
      </c>
      <c r="C6" s="3">
        <v>6.915109034267914</v>
      </c>
      <c r="D6" s="3">
        <v>0.17918189618404395</v>
      </c>
      <c r="E6">
        <v>0.13830218068535827</v>
      </c>
      <c r="F6">
        <v>3.5836379236808794E-3</v>
      </c>
      <c r="G6" s="8">
        <v>0.83538832526233486</v>
      </c>
      <c r="H6">
        <v>2.1646291248445221E-2</v>
      </c>
    </row>
    <row r="7" spans="1:8" ht="17">
      <c r="A7">
        <v>46</v>
      </c>
      <c r="B7" s="2" t="s">
        <v>126</v>
      </c>
      <c r="C7" s="3">
        <v>219.19210799584633</v>
      </c>
      <c r="D7" s="3">
        <v>64.052250364921065</v>
      </c>
      <c r="E7">
        <v>4.3838421599169264</v>
      </c>
      <c r="F7">
        <v>1.2810450072984214</v>
      </c>
      <c r="G7" s="8">
        <v>26.479774520107242</v>
      </c>
      <c r="H7">
        <v>7.7379115638629985</v>
      </c>
    </row>
    <row r="8" spans="1:8" ht="17">
      <c r="A8">
        <v>47</v>
      </c>
      <c r="B8" s="2" t="s">
        <v>127</v>
      </c>
      <c r="C8" s="3">
        <v>0.55295950155763252</v>
      </c>
      <c r="D8" s="3">
        <v>7.0970627725199492E-2</v>
      </c>
      <c r="E8">
        <v>1.105919003115265E-2</v>
      </c>
      <c r="F8">
        <v>1.4194125545039897E-3</v>
      </c>
      <c r="G8" s="8">
        <v>6.6800958546712211E-2</v>
      </c>
      <c r="H8">
        <v>8.5736947233034776E-3</v>
      </c>
    </row>
    <row r="9" spans="1:8" ht="17">
      <c r="A9">
        <v>48</v>
      </c>
      <c r="B9" s="2" t="s">
        <v>128</v>
      </c>
      <c r="C9" s="3">
        <v>0.353582554517134</v>
      </c>
      <c r="D9" s="3">
        <v>3.0363845310931354E-2</v>
      </c>
      <c r="E9">
        <v>7.0716510903426804E-3</v>
      </c>
      <c r="F9">
        <v>6.0727690621862707E-4</v>
      </c>
      <c r="G9" s="8">
        <v>4.2714979127052598E-2</v>
      </c>
      <c r="H9">
        <v>3.6681419999488036E-3</v>
      </c>
    </row>
    <row r="10" spans="1:8" ht="17">
      <c r="A10">
        <v>50</v>
      </c>
      <c r="B10" s="2" t="s">
        <v>129</v>
      </c>
      <c r="C10" s="3">
        <v>0.55529595015576338</v>
      </c>
      <c r="D10" s="3">
        <v>9.5558769394917378E-2</v>
      </c>
      <c r="E10">
        <v>1.1105919003115267E-2</v>
      </c>
      <c r="F10">
        <v>1.9111753878983473E-3</v>
      </c>
      <c r="G10" s="8">
        <v>6.708321611803636E-2</v>
      </c>
      <c r="H10">
        <v>1.1544095679960738E-2</v>
      </c>
    </row>
    <row r="11" spans="1:8" ht="17">
      <c r="A11">
        <v>51</v>
      </c>
      <c r="B11" s="2" t="s">
        <v>130</v>
      </c>
      <c r="C11" s="3">
        <v>752.17211838006244</v>
      </c>
      <c r="D11" s="3">
        <v>45.619121669490191</v>
      </c>
      <c r="E11">
        <v>15.043442367601248</v>
      </c>
      <c r="F11">
        <v>0.91238243338980385</v>
      </c>
      <c r="G11" s="8">
        <v>90.867085850522031</v>
      </c>
      <c r="H11">
        <v>5.5110745850226035</v>
      </c>
    </row>
    <row r="12" spans="1:8" ht="17">
      <c r="A12">
        <v>52</v>
      </c>
      <c r="B12" s="2" t="s">
        <v>131</v>
      </c>
      <c r="C12" s="3">
        <v>167.3419003115265</v>
      </c>
      <c r="D12" s="3">
        <v>10.281531567334797</v>
      </c>
      <c r="E12">
        <v>3.3468380062305298</v>
      </c>
      <c r="F12">
        <v>0.20563063134669593</v>
      </c>
      <c r="G12" s="8">
        <v>20.215945859234385</v>
      </c>
      <c r="H12">
        <v>1.2420731755066172</v>
      </c>
    </row>
    <row r="13" spans="1:8" ht="17">
      <c r="A13">
        <v>53</v>
      </c>
      <c r="B13" s="2" t="s">
        <v>132</v>
      </c>
      <c r="C13" s="3">
        <v>827.77180685358269</v>
      </c>
      <c r="D13" s="3">
        <v>42.939729976839132</v>
      </c>
      <c r="E13">
        <v>16.555436137071652</v>
      </c>
      <c r="F13">
        <v>0.85879459953678261</v>
      </c>
      <c r="G13" s="8">
        <v>100</v>
      </c>
      <c r="H13">
        <v>5.1873873477348775</v>
      </c>
    </row>
    <row r="14" spans="1:8" ht="17">
      <c r="A14">
        <v>54</v>
      </c>
      <c r="B14" s="2" t="s">
        <v>133</v>
      </c>
      <c r="C14" s="3">
        <v>165.35436137071653</v>
      </c>
      <c r="D14" s="3">
        <v>11.822684618081764</v>
      </c>
      <c r="E14">
        <v>3.3070872274143306</v>
      </c>
      <c r="F14">
        <v>0.23645369236163527</v>
      </c>
      <c r="G14" s="8">
        <v>19.975838751894653</v>
      </c>
      <c r="H14">
        <v>1.4282540816436595</v>
      </c>
    </row>
    <row r="15" spans="1:8" ht="17">
      <c r="A15">
        <v>55</v>
      </c>
      <c r="B15" s="2" t="s">
        <v>134</v>
      </c>
      <c r="C15" s="3">
        <v>256.10591900311528</v>
      </c>
      <c r="D15" s="3">
        <v>62.889318885385769</v>
      </c>
      <c r="E15">
        <v>5.1221183800623056</v>
      </c>
      <c r="F15">
        <v>1.2577863777077154</v>
      </c>
      <c r="G15" s="8">
        <v>30.939193251409634</v>
      </c>
      <c r="H15">
        <v>7.5974221838301519</v>
      </c>
    </row>
    <row r="16" spans="1:8" ht="17">
      <c r="A16">
        <v>56</v>
      </c>
      <c r="B16" s="2" t="s">
        <v>135</v>
      </c>
      <c r="C16" s="3">
        <v>735.2461059190033</v>
      </c>
      <c r="D16" s="3">
        <v>33.654043206520868</v>
      </c>
      <c r="E16">
        <v>14.704922118380065</v>
      </c>
      <c r="F16">
        <v>0.67308086413041734</v>
      </c>
      <c r="G16" s="8">
        <v>88.822317917992891</v>
      </c>
      <c r="H16">
        <v>4.0656184383039315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Marcel de Boer</dc:creator>
  <cp:lastModifiedBy>David Harding-Larsen</cp:lastModifiedBy>
  <dcterms:created xsi:type="dcterms:W3CDTF">2025-03-27T14:31:30Z</dcterms:created>
  <dcterms:modified xsi:type="dcterms:W3CDTF">2025-03-31T11:42:18Z</dcterms:modified>
</cp:coreProperties>
</file>