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1"/>
  </bookViews>
  <sheets>
    <sheet name="system" sheetId="1" r:id="rId1"/>
    <sheet name="bm25" sheetId="2" r:id="rId2"/>
    <sheet name="Sheet2" sheetId="5" r:id="rId3"/>
    <sheet name="pagerank" sheetId="3" r:id="rId4"/>
    <sheet name="Sheet1"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6" l="1"/>
  <c r="E6" i="6"/>
  <c r="E7" i="6"/>
  <c r="E8" i="6"/>
  <c r="E9" i="6"/>
  <c r="E10" i="6"/>
  <c r="E11" i="6"/>
  <c r="E12" i="6"/>
  <c r="E4" i="6"/>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L61" i="2" s="1"/>
  <c r="GL62" i="2" s="1"/>
  <c r="GM60" i="2"/>
  <c r="GM61" i="2" s="1"/>
  <c r="GM62" i="2" s="1"/>
  <c r="GN60" i="2"/>
  <c r="GN61" i="2" s="1"/>
  <c r="GN62" i="2" s="1"/>
  <c r="GO60" i="2"/>
  <c r="GP60" i="2"/>
  <c r="GQ60" i="2"/>
  <c r="GQ61" i="2" s="1"/>
  <c r="GQ62" i="2" s="1"/>
  <c r="GR60" i="2"/>
  <c r="GR61" i="2" s="1"/>
  <c r="GR62" i="2" s="1"/>
  <c r="GS60" i="2"/>
  <c r="GT60" i="2"/>
  <c r="GU60" i="2"/>
  <c r="GU61" i="2" s="1"/>
  <c r="GU62" i="2" s="1"/>
  <c r="GV60" i="2"/>
  <c r="GV61" i="2" s="1"/>
  <c r="GV62" i="2" s="1"/>
  <c r="GW60" i="2"/>
  <c r="GW61" i="2" s="1"/>
  <c r="GW62" i="2" s="1"/>
  <c r="GX60" i="2"/>
  <c r="GX61" i="2" s="1"/>
  <c r="GX62" i="2" s="1"/>
  <c r="GY60" i="2"/>
  <c r="GY61" i="2" s="1"/>
  <c r="GY62" i="2" s="1"/>
  <c r="GZ60" i="2"/>
  <c r="GZ61" i="2" s="1"/>
  <c r="GZ62" i="2" s="1"/>
  <c r="HA60" i="2"/>
  <c r="HA61" i="2" s="1"/>
  <c r="HA62" i="2" s="1"/>
  <c r="GF60" i="2"/>
  <c r="GT61" i="2"/>
  <c r="GT62" i="2" s="1"/>
  <c r="GS61" i="2"/>
  <c r="GS62" i="2" s="1"/>
  <c r="GR55" i="2"/>
  <c r="GR56" i="2" s="1"/>
  <c r="GR57" i="2" s="1"/>
  <c r="GS55" i="2"/>
  <c r="GS56" i="2" s="1"/>
  <c r="GS57" i="2" s="1"/>
  <c r="GT55" i="2"/>
  <c r="GT56" i="2" s="1"/>
  <c r="GT57" i="2" s="1"/>
  <c r="GU55" i="2"/>
  <c r="GU56" i="2" s="1"/>
  <c r="GU57" i="2" s="1"/>
  <c r="GV55" i="2"/>
  <c r="GV56" i="2" s="1"/>
  <c r="GV57" i="2" s="1"/>
  <c r="GW55" i="2"/>
  <c r="GW56" i="2" s="1"/>
  <c r="GW57" i="2" s="1"/>
  <c r="GX55" i="2"/>
  <c r="GX56" i="2" s="1"/>
  <c r="GX57" i="2" s="1"/>
  <c r="GY55" i="2"/>
  <c r="GY56" i="2" s="1"/>
  <c r="GY57" i="2" s="1"/>
  <c r="GZ55" i="2"/>
  <c r="GZ56" i="2" s="1"/>
  <c r="GZ57" i="2" s="1"/>
  <c r="HA55" i="2"/>
  <c r="HA56" i="2" s="1"/>
  <c r="HA57" i="2" s="1"/>
  <c r="GR50" i="2"/>
  <c r="GR51" i="2" s="1"/>
  <c r="GR52" i="2" s="1"/>
  <c r="GS50" i="2"/>
  <c r="GS51" i="2" s="1"/>
  <c r="GS52" i="2" s="1"/>
  <c r="GT50" i="2"/>
  <c r="GT51" i="2" s="1"/>
  <c r="GT52" i="2" s="1"/>
  <c r="GU50" i="2"/>
  <c r="GU51" i="2" s="1"/>
  <c r="GU52" i="2" s="1"/>
  <c r="GV50" i="2"/>
  <c r="GV51" i="2" s="1"/>
  <c r="GV52" i="2" s="1"/>
  <c r="GW50" i="2"/>
  <c r="GW51" i="2" s="1"/>
  <c r="GW52" i="2" s="1"/>
  <c r="GX50" i="2"/>
  <c r="GX51" i="2" s="1"/>
  <c r="GX52" i="2" s="1"/>
  <c r="GY50" i="2"/>
  <c r="GY51" i="2" s="1"/>
  <c r="GY52" i="2" s="1"/>
  <c r="GZ50" i="2"/>
  <c r="GZ51" i="2" s="1"/>
  <c r="GZ52" i="2" s="1"/>
  <c r="HA50" i="2"/>
  <c r="HA51" i="2" s="1"/>
  <c r="HA52" i="2" s="1"/>
  <c r="GR45" i="2"/>
  <c r="GR46" i="2" s="1"/>
  <c r="GR47" i="2" s="1"/>
  <c r="GS45" i="2"/>
  <c r="GS46" i="2" s="1"/>
  <c r="GS47" i="2" s="1"/>
  <c r="GT45" i="2"/>
  <c r="GT46" i="2" s="1"/>
  <c r="GT47" i="2" s="1"/>
  <c r="GU45" i="2"/>
  <c r="GU46" i="2" s="1"/>
  <c r="GU47" i="2" s="1"/>
  <c r="GV45" i="2"/>
  <c r="GV46" i="2" s="1"/>
  <c r="GV47" i="2" s="1"/>
  <c r="GW45" i="2"/>
  <c r="GW46" i="2" s="1"/>
  <c r="GW47" i="2" s="1"/>
  <c r="GX45" i="2"/>
  <c r="GX46" i="2" s="1"/>
  <c r="GX47" i="2" s="1"/>
  <c r="GY45" i="2"/>
  <c r="GY46" i="2" s="1"/>
  <c r="GY47" i="2" s="1"/>
  <c r="GZ45" i="2"/>
  <c r="GZ46" i="2" s="1"/>
  <c r="GZ47" i="2" s="1"/>
  <c r="HA45" i="2"/>
  <c r="HA46" i="2" s="1"/>
  <c r="HA47" i="2" s="1"/>
  <c r="GR40" i="2"/>
  <c r="GR41" i="2" s="1"/>
  <c r="GR42" i="2" s="1"/>
  <c r="GS40" i="2"/>
  <c r="GS41" i="2" s="1"/>
  <c r="GS42" i="2" s="1"/>
  <c r="GT40" i="2"/>
  <c r="GT41" i="2" s="1"/>
  <c r="GT42" i="2" s="1"/>
  <c r="GU40" i="2"/>
  <c r="GU41" i="2" s="1"/>
  <c r="GU42" i="2" s="1"/>
  <c r="GV40" i="2"/>
  <c r="GV41" i="2" s="1"/>
  <c r="GV42" i="2" s="1"/>
  <c r="GW40" i="2"/>
  <c r="GW41" i="2" s="1"/>
  <c r="GW42" i="2" s="1"/>
  <c r="GX40" i="2"/>
  <c r="GX41" i="2" s="1"/>
  <c r="GX42" i="2" s="1"/>
  <c r="GY40" i="2"/>
  <c r="GY41" i="2" s="1"/>
  <c r="GY42" i="2" s="1"/>
  <c r="GZ40" i="2"/>
  <c r="GZ41" i="2" s="1"/>
  <c r="GZ42" i="2" s="1"/>
  <c r="HA40" i="2"/>
  <c r="HA41" i="2" s="1"/>
  <c r="HA42" i="2" s="1"/>
  <c r="GR35" i="2"/>
  <c r="GR36" i="2" s="1"/>
  <c r="GR37" i="2" s="1"/>
  <c r="GS35" i="2"/>
  <c r="GS36" i="2" s="1"/>
  <c r="GS37" i="2" s="1"/>
  <c r="GT35" i="2"/>
  <c r="GT36" i="2" s="1"/>
  <c r="GT37" i="2" s="1"/>
  <c r="GU35" i="2"/>
  <c r="GU36" i="2" s="1"/>
  <c r="GU37" i="2" s="1"/>
  <c r="GV35" i="2"/>
  <c r="GW35" i="2"/>
  <c r="GW36" i="2" s="1"/>
  <c r="GW37" i="2" s="1"/>
  <c r="GX35" i="2"/>
  <c r="GX36" i="2" s="1"/>
  <c r="GX37" i="2" s="1"/>
  <c r="GY35" i="2"/>
  <c r="GY36" i="2" s="1"/>
  <c r="GY37" i="2" s="1"/>
  <c r="GZ35" i="2"/>
  <c r="GZ36" i="2" s="1"/>
  <c r="GZ37" i="2" s="1"/>
  <c r="HA35" i="2"/>
  <c r="HA36" i="2" s="1"/>
  <c r="HA37" i="2" s="1"/>
  <c r="GV36" i="2"/>
  <c r="GV37" i="2" s="1"/>
  <c r="GR30" i="2"/>
  <c r="GR31" i="2" s="1"/>
  <c r="GR32" i="2" s="1"/>
  <c r="GS30" i="2"/>
  <c r="GS31" i="2" s="1"/>
  <c r="GS32" i="2" s="1"/>
  <c r="GT30" i="2"/>
  <c r="GT31" i="2" s="1"/>
  <c r="GT32" i="2" s="1"/>
  <c r="GU30" i="2"/>
  <c r="GU31" i="2" s="1"/>
  <c r="GU32" i="2" s="1"/>
  <c r="GV30" i="2"/>
  <c r="GV31" i="2" s="1"/>
  <c r="GV32" i="2" s="1"/>
  <c r="GW30" i="2"/>
  <c r="GW31" i="2" s="1"/>
  <c r="GW32" i="2" s="1"/>
  <c r="GX30" i="2"/>
  <c r="GX31" i="2" s="1"/>
  <c r="GX32" i="2" s="1"/>
  <c r="GY30" i="2"/>
  <c r="GY31" i="2" s="1"/>
  <c r="GY32" i="2" s="1"/>
  <c r="GZ30" i="2"/>
  <c r="GZ31" i="2" s="1"/>
  <c r="GZ32" i="2" s="1"/>
  <c r="HA30" i="2"/>
  <c r="HA31" i="2" s="1"/>
  <c r="HA32" i="2" s="1"/>
  <c r="GR25" i="2"/>
  <c r="GR26" i="2" s="1"/>
  <c r="GR27" i="2" s="1"/>
  <c r="GS25" i="2"/>
  <c r="GS26" i="2" s="1"/>
  <c r="GS27" i="2" s="1"/>
  <c r="GT25" i="2"/>
  <c r="GT26" i="2" s="1"/>
  <c r="GT27" i="2" s="1"/>
  <c r="GU25" i="2"/>
  <c r="GU26" i="2" s="1"/>
  <c r="GU27" i="2" s="1"/>
  <c r="GV25" i="2"/>
  <c r="GV26" i="2" s="1"/>
  <c r="GV27" i="2" s="1"/>
  <c r="GW25" i="2"/>
  <c r="GW26" i="2" s="1"/>
  <c r="GW27" i="2" s="1"/>
  <c r="GX25" i="2"/>
  <c r="GX26" i="2" s="1"/>
  <c r="GX27" i="2" s="1"/>
  <c r="GY25" i="2"/>
  <c r="GY26" i="2" s="1"/>
  <c r="GY27" i="2" s="1"/>
  <c r="GZ25" i="2"/>
  <c r="GZ26" i="2" s="1"/>
  <c r="GZ27" i="2" s="1"/>
  <c r="HA25" i="2"/>
  <c r="HA26" i="2" s="1"/>
  <c r="HA27" i="2" s="1"/>
  <c r="DK40" i="2"/>
  <c r="DK41" i="2" s="1"/>
  <c r="AO35" i="2"/>
  <c r="AO36" i="2" s="1"/>
  <c r="AO37" i="2" s="1"/>
  <c r="AP35" i="2"/>
  <c r="AP36" i="2" s="1"/>
  <c r="AP37" i="2" s="1"/>
  <c r="AQ35" i="2"/>
  <c r="AQ36" i="2" s="1"/>
  <c r="AQ37" i="2" s="1"/>
  <c r="AR35" i="2"/>
  <c r="AR36" i="2" s="1"/>
  <c r="AR37" i="2" s="1"/>
  <c r="AS35" i="2"/>
  <c r="AS36" i="2" s="1"/>
  <c r="AS37" i="2" s="1"/>
  <c r="AT35" i="2"/>
  <c r="AT36" i="2" s="1"/>
  <c r="AT37" i="2" s="1"/>
  <c r="AU35" i="2"/>
  <c r="AU36" i="2" s="1"/>
  <c r="AU37" i="2" s="1"/>
  <c r="AV35" i="2"/>
  <c r="AV36" i="2" s="1"/>
  <c r="AV37" i="2" s="1"/>
  <c r="AW35" i="2"/>
  <c r="AW36" i="2" s="1"/>
  <c r="AW37" i="2" s="1"/>
  <c r="AX35" i="2"/>
  <c r="AX36" i="2" s="1"/>
  <c r="AX37" i="2" s="1"/>
  <c r="AY35" i="2"/>
  <c r="AY36" i="2" s="1"/>
  <c r="AY37" i="2" s="1"/>
  <c r="AZ35" i="2"/>
  <c r="AZ36" i="2" s="1"/>
  <c r="AZ37" i="2" s="1"/>
  <c r="BA35" i="2"/>
  <c r="BA36" i="2" s="1"/>
  <c r="BA37" i="2" s="1"/>
  <c r="AN35" i="2"/>
  <c r="AN36" i="2" s="1"/>
  <c r="AN37" i="2" s="1"/>
  <c r="U35" i="2"/>
  <c r="V35" i="2"/>
  <c r="GY20" i="2"/>
  <c r="GR20" i="2"/>
  <c r="GR21" i="2" s="1"/>
  <c r="GR22" i="2" s="1"/>
  <c r="GS20" i="2"/>
  <c r="GS21" i="2" s="1"/>
  <c r="GS22" i="2" s="1"/>
  <c r="GT20" i="2"/>
  <c r="GT21" i="2" s="1"/>
  <c r="GT22" i="2" s="1"/>
  <c r="GU20" i="2"/>
  <c r="GU21" i="2" s="1"/>
  <c r="GU22" i="2" s="1"/>
  <c r="GV20" i="2"/>
  <c r="GV21" i="2" s="1"/>
  <c r="GV22" i="2" s="1"/>
  <c r="GW20" i="2"/>
  <c r="GW21" i="2" s="1"/>
  <c r="GW22" i="2" s="1"/>
  <c r="GX20" i="2"/>
  <c r="GX21" i="2" s="1"/>
  <c r="GX22" i="2" s="1"/>
  <c r="GY21" i="2"/>
  <c r="GY22" i="2" s="1"/>
  <c r="GZ20" i="2"/>
  <c r="GZ21" i="2" s="1"/>
  <c r="GZ22" i="2" s="1"/>
  <c r="HA20" i="2"/>
  <c r="HA21" i="2" s="1"/>
  <c r="HA22" i="2" s="1"/>
  <c r="GF20" i="2"/>
  <c r="GG20" i="2"/>
  <c r="GH20" i="2"/>
  <c r="GI20" i="2"/>
  <c r="GI21" i="2" s="1"/>
  <c r="GI22" i="2" s="1"/>
  <c r="GJ20" i="2"/>
  <c r="GJ21" i="2" s="1"/>
  <c r="GJ22" i="2" s="1"/>
  <c r="GK20" i="2"/>
  <c r="GK21" i="2" s="1"/>
  <c r="GK22" i="2" s="1"/>
  <c r="GL20" i="2"/>
  <c r="GL21" i="2" s="1"/>
  <c r="GL22" i="2" s="1"/>
  <c r="GM20" i="2"/>
  <c r="GM21" i="2" s="1"/>
  <c r="GM22" i="2" s="1"/>
  <c r="GN20" i="2"/>
  <c r="GN21" i="2" s="1"/>
  <c r="GN22" i="2" s="1"/>
  <c r="GO20" i="2"/>
  <c r="GO21" i="2" s="1"/>
  <c r="GO22" i="2" s="1"/>
  <c r="GP20" i="2"/>
  <c r="GP21" i="2" s="1"/>
  <c r="GP22" i="2" s="1"/>
  <c r="GQ20" i="2"/>
  <c r="GQ21" i="2" s="1"/>
  <c r="GQ22" i="2" s="1"/>
  <c r="GF21" i="2"/>
  <c r="GF22" i="2" s="1"/>
  <c r="GG21" i="2"/>
  <c r="GG22" i="2" s="1"/>
  <c r="GH21" i="2"/>
  <c r="GH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P31" i="2" s="1"/>
  <c r="GP32" i="2" s="1"/>
  <c r="GQ30" i="2"/>
  <c r="GQ31" i="2" s="1"/>
  <c r="GQ32" i="2" s="1"/>
  <c r="GF31" i="2"/>
  <c r="GF32" i="2" s="1"/>
  <c r="GG31" i="2"/>
  <c r="GG32" i="2" s="1"/>
  <c r="GH31" i="2"/>
  <c r="GH32" i="2" s="1"/>
  <c r="GI31" i="2"/>
  <c r="GI32" i="2" s="1"/>
  <c r="GJ31" i="2"/>
  <c r="GJ32" i="2" s="1"/>
  <c r="GF35" i="2"/>
  <c r="GF36" i="2" s="1"/>
  <c r="GF37" i="2" s="1"/>
  <c r="GG35" i="2"/>
  <c r="GG36" i="2" s="1"/>
  <c r="GG37" i="2" s="1"/>
  <c r="GH35" i="2"/>
  <c r="GH36" i="2" s="1"/>
  <c r="GH37" i="2" s="1"/>
  <c r="GI35" i="2"/>
  <c r="GI36" i="2" s="1"/>
  <c r="GI37" i="2" s="1"/>
  <c r="GJ35" i="2"/>
  <c r="GJ36" i="2" s="1"/>
  <c r="GJ37" i="2" s="1"/>
  <c r="GK35" i="2"/>
  <c r="GK36" i="2" s="1"/>
  <c r="GK37" i="2" s="1"/>
  <c r="GL35" i="2"/>
  <c r="GL36" i="2" s="1"/>
  <c r="GL37" i="2" s="1"/>
  <c r="GM35" i="2"/>
  <c r="GM36" i="2" s="1"/>
  <c r="GM37" i="2" s="1"/>
  <c r="GN35" i="2"/>
  <c r="GN36" i="2" s="1"/>
  <c r="GN37" i="2" s="1"/>
  <c r="GO35" i="2"/>
  <c r="GO36" i="2" s="1"/>
  <c r="GO37" i="2" s="1"/>
  <c r="GP35" i="2"/>
  <c r="GP36" i="2" s="1"/>
  <c r="GP37" i="2" s="1"/>
  <c r="GQ35" i="2"/>
  <c r="GQ36" i="2" s="1"/>
  <c r="GQ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F52" i="2" s="1"/>
  <c r="GG51" i="2"/>
  <c r="GG52" i="2" s="1"/>
  <c r="GH51" i="2"/>
  <c r="GH52" i="2" s="1"/>
  <c r="GI51" i="2"/>
  <c r="GI52" i="2" s="1"/>
  <c r="GJ51" i="2"/>
  <c r="GJ52" i="2" s="1"/>
  <c r="GK51" i="2"/>
  <c r="GK52" i="2" s="1"/>
  <c r="GL51" i="2"/>
  <c r="GL52" i="2" s="1"/>
  <c r="GM51" i="2"/>
  <c r="GM52" i="2" s="1"/>
  <c r="GN51" i="2"/>
  <c r="GN52" i="2" s="1"/>
  <c r="GF55" i="2"/>
  <c r="GG55" i="2"/>
  <c r="GG56" i="2" s="1"/>
  <c r="GG57" i="2" s="1"/>
  <c r="GH55" i="2"/>
  <c r="GH56" i="2" s="1"/>
  <c r="GH57" i="2" s="1"/>
  <c r="GI55" i="2"/>
  <c r="GI56" i="2" s="1"/>
  <c r="GI57" i="2" s="1"/>
  <c r="GJ55" i="2"/>
  <c r="GJ56" i="2" s="1"/>
  <c r="GJ57" i="2" s="1"/>
  <c r="GK55" i="2"/>
  <c r="GK56" i="2" s="1"/>
  <c r="GK57" i="2" s="1"/>
  <c r="GL55" i="2"/>
  <c r="GL56" i="2" s="1"/>
  <c r="GL57" i="2" s="1"/>
  <c r="GM55" i="2"/>
  <c r="GM56" i="2" s="1"/>
  <c r="GM57" i="2" s="1"/>
  <c r="GN55" i="2"/>
  <c r="GN56" i="2" s="1"/>
  <c r="GN57" i="2" s="1"/>
  <c r="GO55" i="2"/>
  <c r="GO56" i="2" s="1"/>
  <c r="GO57" i="2" s="1"/>
  <c r="GP55" i="2"/>
  <c r="GP56" i="2" s="1"/>
  <c r="GP57" i="2" s="1"/>
  <c r="GQ55" i="2"/>
  <c r="GQ56" i="2" s="1"/>
  <c r="GQ57" i="2" s="1"/>
  <c r="GF56" i="2"/>
  <c r="GF57" i="2" s="1"/>
  <c r="GF61" i="2"/>
  <c r="GF62" i="2" s="1"/>
  <c r="GG61" i="2"/>
  <c r="GG62" i="2" s="1"/>
  <c r="GH61" i="2"/>
  <c r="GH62" i="2" s="1"/>
  <c r="GO61" i="2"/>
  <c r="GO62" i="2" s="1"/>
  <c r="GP61" i="2"/>
  <c r="GP62" i="2" s="1"/>
  <c r="GK61" i="2"/>
  <c r="GK62" i="2" s="1"/>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0" i="2"/>
  <c r="EI21" i="2" s="1"/>
  <c r="EJ20" i="2"/>
  <c r="EK20" i="2"/>
  <c r="EK21" i="2" s="1"/>
  <c r="EK22" i="2" s="1"/>
  <c r="EL20" i="2"/>
  <c r="EL21" i="2" s="1"/>
  <c r="DY20" i="2"/>
  <c r="DY21" i="2" s="1"/>
  <c r="DL40" i="2"/>
  <c r="DZ20" i="2"/>
  <c r="DZ21" i="2" s="1"/>
  <c r="EA20" i="2"/>
  <c r="EA21" i="2" s="1"/>
  <c r="EB20" i="2"/>
  <c r="EB21" i="2" s="1"/>
  <c r="EC20" i="2"/>
  <c r="ED20" i="2"/>
  <c r="ED21" i="2" s="1"/>
  <c r="ED22" i="2" s="1"/>
  <c r="EE20" i="2"/>
  <c r="EE21" i="2" s="1"/>
  <c r="EF20" i="2"/>
  <c r="EF21" i="2" s="1"/>
  <c r="EG20" i="2"/>
  <c r="EG21" i="2" s="1"/>
  <c r="EH20" i="2"/>
  <c r="EH21" i="2" s="1"/>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O21" i="2" s="1"/>
  <c r="CP20" i="2"/>
  <c r="CP21" i="2" s="1"/>
  <c r="CP22" i="2" s="1"/>
  <c r="CF25" i="2"/>
  <c r="CF26" i="2" s="1"/>
  <c r="CF27" i="2" s="1"/>
  <c r="CG25" i="2"/>
  <c r="CH25" i="2"/>
  <c r="CI25" i="2"/>
  <c r="CJ25" i="2"/>
  <c r="CK25" i="2"/>
  <c r="CL25" i="2"/>
  <c r="CL26" i="2" s="1"/>
  <c r="CM25" i="2"/>
  <c r="CM26" i="2" s="1"/>
  <c r="CN25" i="2"/>
  <c r="CN26" i="2" s="1"/>
  <c r="CO25" i="2"/>
  <c r="CO26" i="2" s="1"/>
  <c r="CP25" i="2"/>
  <c r="CP26" i="2" s="1"/>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U22"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U27" i="2" s="1"/>
  <c r="W20" i="2"/>
  <c r="W21" i="2" s="1"/>
  <c r="W22"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FS56" i="2" l="1"/>
  <c r="BY26" i="2"/>
  <c r="BY27" i="2" s="1"/>
  <c r="BP26" i="2"/>
  <c r="BP27" i="2" s="1"/>
  <c r="FZ56" i="2"/>
  <c r="EF46" i="2"/>
  <c r="EF47" i="2" s="1"/>
  <c r="GF58" i="2"/>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DK23" i="2" l="1"/>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H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<sst xmlns="http://schemas.openxmlformats.org/spreadsheetml/2006/main" count="1250" uniqueCount="300">
  <si>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</si>
  <si>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</si>
  <si>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</si>
  <si>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</si>
  <si>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</si>
  <si>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</si>
  <si>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</si>
  <si>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</si>
  <si>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</si>
  <si>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</si>
  <si>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</si>
  <si>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</si>
  <si>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</si>
  <si>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</si>
  <si>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</si>
  <si>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</si>
  <si>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</si>
  <si>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</si>
  <si>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</si>
  <si>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</si>
  <si>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</si>
  <si>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</si>
  <si>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</si>
  <si>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</si>
  <si>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</si>
  <si>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</si>
  <si>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</si>
  <si>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</si>
  <si>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</si>
  <si>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</si>
  <si>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</si>
  <si>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</si>
  <si>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</si>
  <si>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</si>
  <si>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</si>
  <si>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</si>
  <si>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</si>
  <si>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</si>
  <si>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</si>
  <si>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</si>
  <si>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</si>
  <si>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</si>
  <si>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</si>
  <si>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</si>
  <si>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</si>
  <si>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</si>
  <si>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</si>
  <si>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</si>
  <si>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</si>
  <si>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</si>
  <si>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</si>
  <si>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</si>
  <si>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</si>
  <si>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</si>
  <si>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</si>
  <si>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</si>
  <si>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</si>
  <si>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</si>
  <si>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</si>
  <si>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</si>
  <si>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</si>
  <si>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</si>
  <si>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</si>
  <si>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</si>
  <si>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</si>
  <si>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</si>
  <si>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</si>
  <si>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</si>
  <si>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</si>
  <si>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</si>
  <si>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</si>
  <si>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</si>
  <si>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</si>
  <si>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</si>
  <si>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</si>
  <si>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</si>
  <si>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</si>
  <si>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</si>
  <si>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</si>
  <si>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</si>
  <si>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</si>
  <si>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</si>
  <si>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</si>
  <si>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</si>
  <si>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</si>
  <si>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</si>
  <si>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</si>
  <si>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</si>
  <si>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</si>
  <si>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</si>
  <si>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</si>
  <si>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</si>
  <si>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</si>
  <si>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</si>
  <si>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</si>
  <si>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</si>
  <si>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</si>
  <si>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</si>
  <si>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</si>
  <si>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</si>
  <si>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</si>
  <si>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</si>
  <si>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</si>
  <si>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</si>
  <si>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</si>
  <si>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</si>
  <si>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</si>
  <si>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</si>
  <si>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</si>
  <si>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</si>
  <si>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</si>
  <si>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</si>
  <si>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</si>
  <si>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</si>
  <si>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</si>
  <si>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</si>
  <si>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</si>
  <si>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</si>
  <si>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</si>
  <si>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</si>
  <si>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</si>
  <si>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</si>
  <si>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</si>
  <si>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</si>
  <si>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</si>
  <si>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</si>
  <si>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</si>
  <si>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</si>
  <si>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</si>
  <si>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</si>
  <si>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</si>
  <si>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</si>
  <si>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</si>
  <si>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</si>
  <si>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</si>
  <si>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</si>
  <si>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</si>
  <si>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</si>
  <si>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</si>
  <si>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</si>
  <si>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</si>
  <si>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</si>
  <si>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</si>
  <si>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</si>
  <si>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</si>
  <si>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</si>
  <si>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</si>
  <si>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</si>
  <si>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</si>
  <si>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</si>
  <si>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</si>
  <si>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</si>
  <si>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</si>
  <si>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</si>
  <si>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</si>
  <si>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</si>
  <si>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</si>
  <si>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</si>
  <si>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</si>
  <si>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</si>
  <si>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</si>
  <si>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</si>
  <si>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</si>
  <si>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</si>
  <si>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</si>
  <si>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</si>
  <si>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</si>
  <si>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</si>
  <si>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</si>
  <si>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</si>
  <si>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</si>
  <si>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</si>
  <si>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</si>
  <si>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</si>
  <si>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</si>
  <si>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</si>
  <si>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</si>
  <si>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</si>
  <si>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</si>
  <si>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</si>
  <si>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</si>
  <si>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</si>
  <si>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</si>
  <si>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</si>
  <si>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</si>
  <si>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</si>
  <si>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</si>
  <si>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</si>
  <si>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</si>
  <si>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</si>
  <si>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</si>
  <si>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</si>
  <si>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</si>
  <si>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</si>
  <si>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</si>
  <si>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</si>
  <si>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</si>
  <si>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</si>
  <si>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</si>
  <si>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</si>
  <si>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</si>
  <si>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</si>
  <si>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</si>
  <si>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</si>
  <si>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</si>
  <si>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</si>
  <si>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</si>
  <si>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</si>
  <si>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</si>
  <si>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</si>
  <si>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</si>
  <si>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</si>
  <si>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</si>
  <si>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</si>
  <si>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</si>
  <si>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</si>
  <si>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</si>
  <si>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</si>
  <si>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</si>
  <si>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</si>
  <si>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</si>
  <si>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</si>
  <si>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</si>
  <si>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</si>
  <si>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</si>
  <si>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</si>
  <si>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</si>
  <si>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</si>
  <si>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</si>
  <si>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</si>
  <si>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</si>
  <si>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</si>
  <si>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</si>
  <si>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</si>
  <si>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</si>
  <si>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</si>
  <si>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</si>
  <si>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</si>
  <si>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</si>
  <si>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</si>
  <si>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</si>
  <si>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</si>
  <si>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</si>
  <si>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</si>
  <si>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</si>
  <si>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</si>
  <si>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</si>
  <si>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</si>
  <si>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</si>
  <si>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</si>
  <si>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</si>
  <si>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</si>
  <si>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</si>
  <si>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</si>
  <si>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</si>
  <si>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</si>
  <si>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</si>
  <si>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</si>
  <si>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</si>
  <si>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</si>
  <si>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</si>
  <si>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</si>
  <si>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</si>
  <si>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</si>
  <si>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</si>
  <si>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</si>
  <si>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</si>
  <si>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</si>
  <si>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</si>
  <si>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</si>
  <si>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</si>
  <si>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</si>
  <si>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</si>
  <si>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</si>
  <si>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</si>
  <si>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</si>
  <si>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</si>
  <si>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</si>
  <si>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</si>
  <si>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</si>
  <si>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</si>
  <si>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</si>
  <si>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</si>
  <si>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</si>
  <si>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</si>
  <si>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</si>
  <si>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</si>
  <si>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</si>
  <si>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</si>
  <si>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</si>
  <si>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</si>
  <si>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</si>
  <si>
    <t>Term</t>
  </si>
  <si>
    <t>ambil</t>
  </si>
  <si>
    <t>bantu</t>
  </si>
  <si>
    <t>esok</t>
  </si>
  <si>
    <t>hati</t>
  </si>
  <si>
    <t>kerja</t>
  </si>
  <si>
    <t>lari</t>
  </si>
  <si>
    <t>senang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</si>
</sst>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rgb="FF222222"/>
      <name val="Arial"/>
      <family val="2"/>
    </font>
    <font>
      <b/>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5">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4"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2" sqref="B2:B11"/>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abSelected="1" topLeftCell="A13" zoomScale="55" zoomScaleNormal="55" workbookViewId="0">
      <selection activeCell="M20" sqref="M20"/>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287</v>
      </c>
      <c r="V2">
        <f>Q18+1</f>
        <v>2.2000000000000002</v>
      </c>
    </row>
    <row r="3" spans="21:22" x14ac:dyDescent="0.25">
      <c r="U3" t="s">
        <v>288</v>
      </c>
      <c r="V3">
        <f>V25</f>
        <v>1</v>
      </c>
    </row>
    <row r="4" spans="21:22" x14ac:dyDescent="0.25">
      <c r="U4" t="s">
        <v>289</v>
      </c>
      <c r="V4">
        <f>1-Q19</f>
        <v>0.25</v>
      </c>
    </row>
    <row r="5" spans="21:22" x14ac:dyDescent="0.25">
      <c r="U5" t="s">
        <v>290</v>
      </c>
    </row>
    <row r="17" spans="1:209" x14ac:dyDescent="0.25">
      <c r="M17" s="30" t="s">
        <v>291</v>
      </c>
      <c r="U17" s="24" t="s">
        <v>64</v>
      </c>
      <c r="V17" s="24"/>
      <c r="W17" s="24"/>
      <c r="X17" s="24"/>
      <c r="Y17" s="24"/>
      <c r="Z17" s="24"/>
      <c r="AA17" s="24"/>
      <c r="AB17" s="24"/>
      <c r="AC17" s="24"/>
      <c r="AD17" s="24"/>
      <c r="AE17" s="24"/>
      <c r="AF17" s="24"/>
      <c r="AG17" s="24"/>
      <c r="AH17" s="24"/>
      <c r="AI17" s="24"/>
      <c r="AN17" s="24" t="s">
        <v>75</v>
      </c>
      <c r="AO17" s="24"/>
      <c r="AP17" s="24"/>
      <c r="AQ17" s="24"/>
      <c r="AR17" s="24"/>
      <c r="AS17" s="24"/>
      <c r="AT17" s="24"/>
      <c r="AU17" s="24"/>
      <c r="AV17" s="24"/>
      <c r="AW17" s="24"/>
      <c r="AX17" s="24"/>
      <c r="AY17" s="24"/>
      <c r="AZ17" s="24"/>
      <c r="BA17" s="24"/>
      <c r="BF17" s="24" t="s">
        <v>77</v>
      </c>
      <c r="BG17" s="24"/>
      <c r="BH17" s="24"/>
      <c r="BI17" s="24"/>
      <c r="BJ17" s="24"/>
      <c r="BK17" s="24"/>
      <c r="BL17" s="24"/>
      <c r="BM17" s="24"/>
      <c r="BN17" s="24"/>
      <c r="BO17" s="24"/>
      <c r="BP17" s="24"/>
      <c r="BQ17" s="24"/>
      <c r="BR17" s="24"/>
      <c r="BS17" s="24"/>
      <c r="BT17" s="24"/>
      <c r="BU17" s="24"/>
      <c r="BV17" s="24"/>
      <c r="BW17" s="24"/>
      <c r="BX17" s="24"/>
      <c r="BY17" s="24"/>
      <c r="BZ17" s="24"/>
      <c r="CA17" s="24"/>
      <c r="CF17" s="24" t="s">
        <v>79</v>
      </c>
      <c r="CG17" s="24"/>
      <c r="CH17" s="24"/>
      <c r="CI17" s="24"/>
      <c r="CJ17" s="24"/>
      <c r="CK17" s="24"/>
      <c r="CL17" s="24"/>
      <c r="CM17" s="24"/>
      <c r="CN17" s="24"/>
      <c r="CO17" s="24"/>
      <c r="CP17" s="24"/>
      <c r="CQ17" s="3"/>
      <c r="CR17" s="3"/>
      <c r="CS17" s="4"/>
      <c r="CU17" s="24" t="s">
        <v>81</v>
      </c>
      <c r="CV17" s="24"/>
      <c r="CW17" s="24"/>
      <c r="CX17" s="24"/>
      <c r="CY17" s="24"/>
      <c r="CZ17" s="24"/>
      <c r="DA17" s="24"/>
      <c r="DB17" s="24"/>
      <c r="DC17" s="24"/>
      <c r="DD17" s="24"/>
      <c r="DE17" s="24"/>
      <c r="DF17" s="24"/>
      <c r="DG17" s="3"/>
      <c r="DI17" s="4"/>
      <c r="DK17" s="24" t="s">
        <v>85</v>
      </c>
      <c r="DL17" s="24"/>
      <c r="DM17" s="24"/>
      <c r="DN17" s="24"/>
      <c r="DO17" s="24"/>
      <c r="DP17" s="24"/>
      <c r="DQ17" s="24"/>
      <c r="DR17" s="24"/>
      <c r="DS17" s="24"/>
      <c r="DT17" s="24"/>
      <c r="DU17" s="3"/>
      <c r="DW17" s="4"/>
      <c r="DY17" s="24" t="s">
        <v>89</v>
      </c>
      <c r="DZ17" s="24"/>
      <c r="EA17" s="24"/>
      <c r="EB17" s="24"/>
      <c r="EC17" s="24"/>
      <c r="ED17" s="24"/>
      <c r="EE17" s="24"/>
      <c r="EF17" s="24"/>
      <c r="EG17" s="24"/>
      <c r="EH17" s="24"/>
      <c r="EI17" s="24"/>
      <c r="EJ17" s="24"/>
      <c r="EK17" s="24"/>
      <c r="EL17" s="24"/>
      <c r="EO17" s="4"/>
      <c r="EQ17" s="24" t="s">
        <v>93</v>
      </c>
      <c r="ER17" s="24"/>
      <c r="ES17" s="24"/>
      <c r="ET17" s="24"/>
      <c r="EU17" s="24"/>
      <c r="EV17" s="24"/>
      <c r="EW17" s="24"/>
      <c r="EX17" s="24"/>
      <c r="EY17" s="24"/>
      <c r="EZ17" s="24"/>
      <c r="FA17" s="24"/>
      <c r="FB17" s="24"/>
      <c r="FC17" s="24"/>
      <c r="FD17" s="24"/>
      <c r="FE17" s="24"/>
      <c r="FF17" s="24"/>
      <c r="FG17" s="24"/>
      <c r="FH17" s="24"/>
      <c r="FI17" s="24"/>
      <c r="FJ17" s="24"/>
      <c r="FK17" s="24"/>
      <c r="FN17" s="4"/>
      <c r="FP17" s="24" t="s">
        <v>97</v>
      </c>
      <c r="FQ17" s="24"/>
      <c r="FR17" s="24"/>
      <c r="FS17" s="24"/>
      <c r="FT17" s="24"/>
      <c r="FU17" s="24"/>
      <c r="FV17" s="24"/>
      <c r="FW17" s="24"/>
      <c r="FX17" s="24"/>
      <c r="FY17" s="24"/>
      <c r="FZ17" s="24"/>
      <c r="GA17" s="24"/>
      <c r="GD17" s="4"/>
      <c r="GF17" s="24" t="s">
        <v>100</v>
      </c>
      <c r="GG17" s="24"/>
      <c r="GH17" s="24"/>
      <c r="GI17" s="24"/>
      <c r="GJ17" s="24"/>
      <c r="GK17" s="24"/>
      <c r="GL17" s="24"/>
      <c r="GM17" s="24"/>
      <c r="GN17" s="24"/>
      <c r="GO17" s="24"/>
      <c r="GP17" s="24"/>
      <c r="GQ17" s="24"/>
      <c r="GR17" s="24"/>
      <c r="GS17" s="24"/>
      <c r="GT17" s="24"/>
      <c r="GU17" s="24"/>
      <c r="GV17" s="24"/>
      <c r="GW17" s="24"/>
      <c r="GX17" s="24"/>
      <c r="GY17" s="24"/>
      <c r="GZ17" s="24"/>
      <c r="HA17" s="24"/>
    </row>
    <row r="18" spans="1:209" x14ac:dyDescent="0.25">
      <c r="A18" s="5"/>
      <c r="B18" s="27" t="s">
        <v>55</v>
      </c>
      <c r="C18" s="27"/>
      <c r="D18" s="27"/>
      <c r="E18" s="27"/>
      <c r="F18" s="27"/>
      <c r="G18" s="27"/>
      <c r="H18" s="27"/>
      <c r="I18" s="27"/>
      <c r="J18" s="27"/>
      <c r="K18" s="27"/>
      <c r="L18" s="28" t="s">
        <v>58</v>
      </c>
      <c r="M18" s="29" t="s">
        <v>59</v>
      </c>
      <c r="P18" t="s">
        <v>60</v>
      </c>
      <c r="Q18">
        <v>1.2</v>
      </c>
      <c r="U18" s="24" t="s">
        <v>56</v>
      </c>
      <c r="V18" s="24"/>
      <c r="W18" s="24"/>
      <c r="X18" s="24"/>
      <c r="Y18" s="24"/>
      <c r="Z18" s="24"/>
      <c r="AA18" s="24"/>
      <c r="AB18" s="24"/>
      <c r="AC18" s="24"/>
      <c r="AD18" s="24"/>
      <c r="AE18" s="24"/>
      <c r="AF18" s="24"/>
      <c r="AG18" s="24"/>
      <c r="AH18" s="24"/>
      <c r="AI18" s="24"/>
      <c r="AN18" s="24" t="s">
        <v>56</v>
      </c>
      <c r="AO18" s="24"/>
      <c r="AP18" s="24"/>
      <c r="AQ18" s="24"/>
      <c r="AR18" s="24"/>
      <c r="AS18" s="24"/>
      <c r="AT18" s="24"/>
      <c r="AU18" s="24"/>
      <c r="AV18" s="24"/>
      <c r="AW18" s="24"/>
      <c r="AX18" s="24"/>
      <c r="AY18" s="24"/>
      <c r="AZ18" s="24"/>
      <c r="BA18" s="24"/>
      <c r="BF18" s="24" t="s">
        <v>56</v>
      </c>
      <c r="BG18" s="24"/>
      <c r="BH18" s="24"/>
      <c r="BI18" s="24"/>
      <c r="BJ18" s="24"/>
      <c r="BK18" s="24"/>
      <c r="BL18" s="24"/>
      <c r="BM18" s="24"/>
      <c r="BN18" s="24"/>
      <c r="BO18" s="24"/>
      <c r="BP18" s="24"/>
      <c r="BQ18" s="24"/>
      <c r="BR18" s="24"/>
      <c r="BS18" s="24"/>
      <c r="BT18" s="24"/>
      <c r="BU18" s="24"/>
      <c r="BV18" s="24"/>
      <c r="BW18" s="24"/>
      <c r="BX18" s="24"/>
      <c r="BY18" s="24"/>
      <c r="BZ18" s="24"/>
      <c r="CA18" s="24"/>
      <c r="CF18" s="24" t="s">
        <v>56</v>
      </c>
      <c r="CG18" s="24"/>
      <c r="CH18" s="24"/>
      <c r="CI18" s="24"/>
      <c r="CJ18" s="24"/>
      <c r="CK18" s="24"/>
      <c r="CL18" s="24"/>
      <c r="CM18" s="24"/>
      <c r="CN18" s="24"/>
      <c r="CO18" s="24"/>
      <c r="CP18" s="24"/>
      <c r="CQ18" s="3"/>
      <c r="CR18" s="3"/>
      <c r="CS18" s="4"/>
      <c r="CU18" s="24" t="s">
        <v>56</v>
      </c>
      <c r="CV18" s="24"/>
      <c r="CW18" s="24"/>
      <c r="CX18" s="24"/>
      <c r="CY18" s="24"/>
      <c r="CZ18" s="24"/>
      <c r="DA18" s="24"/>
      <c r="DB18" s="24"/>
      <c r="DC18" s="24"/>
      <c r="DD18" s="24"/>
      <c r="DE18" s="24"/>
      <c r="DF18" s="24"/>
      <c r="DG18" s="3"/>
      <c r="DI18" s="4"/>
      <c r="DK18" s="24" t="s">
        <v>56</v>
      </c>
      <c r="DL18" s="24"/>
      <c r="DM18" s="24"/>
      <c r="DN18" s="24"/>
      <c r="DO18" s="24"/>
      <c r="DP18" s="24"/>
      <c r="DQ18" s="24"/>
      <c r="DR18" s="24"/>
      <c r="DS18" s="24"/>
      <c r="DT18" s="24"/>
      <c r="DU18" s="3"/>
      <c r="DW18" s="4"/>
      <c r="DY18" s="24" t="s">
        <v>56</v>
      </c>
      <c r="DZ18" s="24"/>
      <c r="EA18" s="24"/>
      <c r="EB18" s="24"/>
      <c r="EC18" s="24"/>
      <c r="ED18" s="24"/>
      <c r="EE18" s="24"/>
      <c r="EF18" s="24"/>
      <c r="EG18" s="24"/>
      <c r="EH18" s="24"/>
      <c r="EI18" s="24"/>
      <c r="EJ18" s="24"/>
      <c r="EK18" s="24"/>
      <c r="EL18" s="24"/>
      <c r="EO18" s="4"/>
      <c r="EQ18" s="24" t="s">
        <v>56</v>
      </c>
      <c r="ER18" s="24"/>
      <c r="ES18" s="24"/>
      <c r="ET18" s="24"/>
      <c r="EU18" s="24"/>
      <c r="EV18" s="24"/>
      <c r="EW18" s="24"/>
      <c r="EX18" s="24"/>
      <c r="EY18" s="24"/>
      <c r="EZ18" s="24"/>
      <c r="FA18" s="24"/>
      <c r="FB18" s="24"/>
      <c r="FC18" s="24"/>
      <c r="FD18" s="24"/>
      <c r="FE18" s="24"/>
      <c r="FF18" s="24"/>
      <c r="FG18" s="24"/>
      <c r="FH18" s="24"/>
      <c r="FI18" s="24"/>
      <c r="FJ18" s="24"/>
      <c r="FK18" s="24"/>
      <c r="FN18" s="4"/>
      <c r="FP18" s="24" t="s">
        <v>56</v>
      </c>
      <c r="FQ18" s="24"/>
      <c r="FR18" s="24"/>
      <c r="FS18" s="24"/>
      <c r="FT18" s="24"/>
      <c r="FU18" s="24"/>
      <c r="FV18" s="24"/>
      <c r="FW18" s="24"/>
      <c r="FX18" s="24"/>
      <c r="FY18" s="24"/>
      <c r="FZ18" s="24"/>
      <c r="GA18" s="24"/>
      <c r="GD18" s="4"/>
      <c r="GF18" s="24" t="s">
        <v>56</v>
      </c>
      <c r="GG18" s="24"/>
      <c r="GH18" s="24"/>
      <c r="GI18" s="24"/>
      <c r="GJ18" s="24"/>
      <c r="GK18" s="24"/>
      <c r="GL18" s="24"/>
      <c r="GM18" s="24"/>
      <c r="GN18" s="24"/>
      <c r="GO18" s="24"/>
      <c r="GP18" s="24"/>
      <c r="GQ18" s="24"/>
      <c r="GR18" s="24"/>
      <c r="GS18" s="24"/>
      <c r="GT18" s="24"/>
      <c r="GU18" s="24"/>
      <c r="GV18" s="24"/>
      <c r="GW18" s="24"/>
      <c r="GX18" s="24"/>
      <c r="GY18" s="24"/>
      <c r="GZ18" s="24"/>
      <c r="HA18" s="24"/>
    </row>
    <row r="19" spans="1:209" x14ac:dyDescent="0.25">
      <c r="A19" s="6" t="s">
        <v>56</v>
      </c>
      <c r="B19" s="7">
        <v>1</v>
      </c>
      <c r="C19" s="7">
        <v>2</v>
      </c>
      <c r="D19" s="7">
        <v>3</v>
      </c>
      <c r="E19" s="7">
        <v>4</v>
      </c>
      <c r="F19" s="7">
        <v>5</v>
      </c>
      <c r="G19" s="7">
        <v>6</v>
      </c>
      <c r="H19" s="7">
        <v>7</v>
      </c>
      <c r="I19" s="7">
        <v>8</v>
      </c>
      <c r="J19" s="7">
        <v>9</v>
      </c>
      <c r="K19" s="7">
        <v>10</v>
      </c>
      <c r="L19" s="28"/>
      <c r="M19" s="29"/>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62</v>
      </c>
      <c r="Q20">
        <f>SUM(B107:K107)/10</f>
        <v>16.600000000000001</v>
      </c>
      <c r="S20" s="26">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6">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6">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6">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6">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6">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6">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6">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6">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6">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26"/>
      <c r="T21" t="s">
        <v>59</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26"/>
      <c r="AM21" t="s">
        <v>59</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26"/>
      <c r="BE21" t="s">
        <v>59</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26"/>
      <c r="CE21" t="s">
        <v>59</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26"/>
      <c r="CT21" t="s">
        <v>59</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26"/>
      <c r="DJ21" t="s">
        <v>59</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26"/>
      <c r="DX21" t="s">
        <v>59</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26"/>
      <c r="EP21" t="s">
        <v>59</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26"/>
      <c r="FO21" t="s">
        <v>59</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26"/>
      <c r="GE21" t="s">
        <v>59</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0.34242268082220628</v>
      </c>
      <c r="N22">
        <f t="shared" si="11"/>
        <v>0</v>
      </c>
      <c r="S22" s="26"/>
      <c r="T22" t="s">
        <v>67</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26"/>
      <c r="AM22" t="s">
        <v>69</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26"/>
      <c r="BE22" t="s">
        <v>71</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26"/>
      <c r="CE22" t="s">
        <v>73</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26"/>
      <c r="CT22" t="s">
        <v>82</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26"/>
      <c r="DJ22" t="s">
        <v>86</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26"/>
      <c r="DX22" t="s">
        <v>90</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26"/>
      <c r="EP22" t="s">
        <v>94</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26"/>
      <c r="FO22" t="s">
        <v>98</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26"/>
      <c r="GE22" t="s">
        <v>101</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26"/>
      <c r="T23" t="s">
        <v>68</v>
      </c>
      <c r="U23">
        <f>SUM(U22:AI22)</f>
        <v>2.0867093472984299</v>
      </c>
      <c r="AL23" s="26"/>
      <c r="AM23" t="s">
        <v>70</v>
      </c>
      <c r="AN23">
        <f>SUM(AN22:BA22)</f>
        <v>2.0202327040927357</v>
      </c>
      <c r="BD23" s="26"/>
      <c r="BE23" t="s">
        <v>72</v>
      </c>
      <c r="BF23">
        <f>SUM(BF22:CA22)</f>
        <v>4.3941072548284881</v>
      </c>
      <c r="CD23" s="26"/>
      <c r="CE23" t="s">
        <v>74</v>
      </c>
      <c r="CF23">
        <f>SUM(CF22:CP22)</f>
        <v>1.2870969822833596</v>
      </c>
      <c r="CS23" s="26"/>
      <c r="CT23" t="s">
        <v>83</v>
      </c>
      <c r="CU23">
        <f>SUM(CU22:DE22)</f>
        <v>0</v>
      </c>
      <c r="DI23" s="26"/>
      <c r="DJ23" t="s">
        <v>87</v>
      </c>
      <c r="DK23">
        <f>SUM(DK22:DT22)</f>
        <v>0.26067183291669505</v>
      </c>
      <c r="DW23" s="26"/>
      <c r="DX23" t="s">
        <v>91</v>
      </c>
      <c r="DY23">
        <f>SUM(DY22:EL22)</f>
        <v>2.3363598372565613</v>
      </c>
      <c r="EO23" s="26"/>
      <c r="EP23" t="s">
        <v>95</v>
      </c>
      <c r="EQ23">
        <f>SUM(EQ22:FK22)</f>
        <v>2.1995021868335436</v>
      </c>
      <c r="FN23" s="26"/>
      <c r="FO23" t="s">
        <v>99</v>
      </c>
      <c r="FP23">
        <f>SUM(FP22:GA22)</f>
        <v>0</v>
      </c>
      <c r="GD23" s="26"/>
      <c r="GE23" t="s">
        <v>102</v>
      </c>
      <c r="GF23">
        <f>SUM(GF22:HA22)</f>
        <v>0.72833362437619298</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26">
        <v>3</v>
      </c>
      <c r="T25" t="s">
        <v>66</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26">
        <v>3</v>
      </c>
      <c r="AM25" t="s">
        <v>66</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26">
        <v>2</v>
      </c>
      <c r="BE25" t="s">
        <v>66</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26">
        <v>2</v>
      </c>
      <c r="CE25" t="s">
        <v>66</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26">
        <v>2</v>
      </c>
      <c r="CT25" t="s">
        <v>66</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26">
        <v>2</v>
      </c>
      <c r="DJ25" t="s">
        <v>66</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26">
        <v>2</v>
      </c>
      <c r="DX25" t="s">
        <v>66</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26">
        <v>2</v>
      </c>
      <c r="EP25" t="s">
        <v>66</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26">
        <v>2</v>
      </c>
      <c r="FO25" t="s">
        <v>66</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26">
        <v>2</v>
      </c>
      <c r="GE25" t="s">
        <v>66</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26"/>
      <c r="T26" t="s">
        <v>59</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26"/>
      <c r="AM26" t="s">
        <v>59</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26"/>
      <c r="BE26" t="s">
        <v>59</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26"/>
      <c r="CE26" t="s">
        <v>59</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26"/>
      <c r="CT26" t="s">
        <v>59</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26"/>
      <c r="DJ26" t="s">
        <v>59</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26"/>
      <c r="DX26" t="s">
        <v>59</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26"/>
      <c r="EP26" t="s">
        <v>59</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26"/>
      <c r="FO26" t="s">
        <v>59</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26"/>
      <c r="GE26" t="s">
        <v>59</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26"/>
      <c r="T27" t="s">
        <v>67</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26"/>
      <c r="AM27" t="s">
        <v>69</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26"/>
      <c r="BE27" t="s">
        <v>71</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26"/>
      <c r="CE27" t="s">
        <v>73</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26"/>
      <c r="CT27" t="s">
        <v>82</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26"/>
      <c r="DJ27" t="s">
        <v>86</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26"/>
      <c r="DX27" t="s">
        <v>90</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26"/>
      <c r="EP27" t="s">
        <v>94</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26"/>
      <c r="FO27" t="s">
        <v>98</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26"/>
      <c r="GE27" t="s">
        <v>101</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26"/>
      <c r="T28" t="s">
        <v>68</v>
      </c>
      <c r="U28">
        <f>SUM(U27:AI27)</f>
        <v>3.9357065164898635</v>
      </c>
      <c r="AL28" s="26"/>
      <c r="AM28" t="s">
        <v>70</v>
      </c>
      <c r="AN28">
        <f>SUM(AN27:BB27)</f>
        <v>2.261878676221392</v>
      </c>
      <c r="BD28" s="26"/>
      <c r="BE28" t="s">
        <v>72</v>
      </c>
      <c r="BF28">
        <f>SUM(BF27:CA27)</f>
        <v>2.6741435730571617</v>
      </c>
      <c r="CD28" s="26"/>
      <c r="CE28" t="s">
        <v>74</v>
      </c>
      <c r="CF28">
        <f>SUM(CF27:CP27)</f>
        <v>1.9997338114102676</v>
      </c>
      <c r="CS28" s="26"/>
      <c r="CT28" t="s">
        <v>83</v>
      </c>
      <c r="CU28">
        <f>SUM(CU27:DE27)</f>
        <v>1.0448011008636686</v>
      </c>
      <c r="DI28" s="26"/>
      <c r="DJ28" t="s">
        <v>87</v>
      </c>
      <c r="DK28">
        <f>SUM(DK27:DT27)</f>
        <v>0.82940933632659775</v>
      </c>
      <c r="DW28" s="26"/>
      <c r="DX28" t="s">
        <v>91</v>
      </c>
      <c r="DY28">
        <f>SUM(DY27:EL27)</f>
        <v>1.2712125501992406</v>
      </c>
      <c r="EO28" s="26"/>
      <c r="EP28" t="s">
        <v>95</v>
      </c>
      <c r="EQ28">
        <f>SUM(EQ27:FD27)</f>
        <v>0</v>
      </c>
      <c r="FN28" s="26"/>
      <c r="FO28" t="s">
        <v>99</v>
      </c>
      <c r="FP28">
        <f>SUM(FP27:GA27)</f>
        <v>0.35647879998936638</v>
      </c>
      <c r="GD28" s="26"/>
      <c r="GE28" t="s">
        <v>102</v>
      </c>
      <c r="GF28">
        <f>SUM(GF27:HA27)</f>
        <v>3.6319691380326677</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26">
        <v>4</v>
      </c>
      <c r="T30" t="s">
        <v>66</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26">
        <v>4</v>
      </c>
      <c r="AM30" t="s">
        <v>66</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26">
        <v>4</v>
      </c>
      <c r="BE30" t="s">
        <v>66</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26">
        <v>3</v>
      </c>
      <c r="CE30" t="s">
        <v>66</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26">
        <v>3</v>
      </c>
      <c r="CT30" t="s">
        <v>66</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26">
        <v>3</v>
      </c>
      <c r="DJ30" t="s">
        <v>66</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26">
        <v>3</v>
      </c>
      <c r="DX30" t="s">
        <v>66</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26">
        <v>3</v>
      </c>
      <c r="EP30" t="s">
        <v>66</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26">
        <v>3</v>
      </c>
      <c r="FO30" t="s">
        <v>66</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26">
        <v>3</v>
      </c>
      <c r="GE30" t="s">
        <v>66</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26"/>
      <c r="T31" t="s">
        <v>59</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26"/>
      <c r="AM31" t="s">
        <v>59</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26"/>
      <c r="BE31" t="s">
        <v>59</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26"/>
      <c r="CE31" t="s">
        <v>59</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26"/>
      <c r="CT31" t="s">
        <v>59</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26"/>
      <c r="DJ31" t="s">
        <v>59</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26"/>
      <c r="DX31" t="s">
        <v>59</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26"/>
      <c r="EP31" t="s">
        <v>59</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26"/>
      <c r="FO31" t="s">
        <v>59</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26"/>
      <c r="GE31" t="s">
        <v>59</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26"/>
      <c r="T32" t="s">
        <v>67</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26"/>
      <c r="AM32" t="s">
        <v>69</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26"/>
      <c r="BE32" t="s">
        <v>71</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26"/>
      <c r="CE32" t="s">
        <v>73</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26"/>
      <c r="CT32" t="s">
        <v>82</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26"/>
      <c r="DJ32" t="s">
        <v>86</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26"/>
      <c r="DX32" t="s">
        <v>90</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26"/>
      <c r="EP32" t="s">
        <v>94</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26"/>
      <c r="FO32" t="s">
        <v>98</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26"/>
      <c r="GE32" t="s">
        <v>101</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26"/>
      <c r="T33" t="s">
        <v>68</v>
      </c>
      <c r="U33">
        <f>SUM(U32:AI32)</f>
        <v>1.3572441595047966</v>
      </c>
      <c r="AL33" s="26"/>
      <c r="AM33" t="s">
        <v>70</v>
      </c>
      <c r="AN33">
        <f>SUM(AN32:BB32)</f>
        <v>2.1192182262574351</v>
      </c>
      <c r="BD33" s="26"/>
      <c r="BE33" t="s">
        <v>72</v>
      </c>
      <c r="BF33">
        <f>SUM(BF32:CA32)</f>
        <v>0.70263194096552373</v>
      </c>
      <c r="CD33" s="26"/>
      <c r="CE33" t="s">
        <v>74</v>
      </c>
      <c r="CF33">
        <f>SUM(CF32:CP32)</f>
        <v>0.50178887254071436</v>
      </c>
      <c r="CS33" s="26"/>
      <c r="CT33" t="s">
        <v>83</v>
      </c>
      <c r="CU33">
        <f>SUM(CU32:DE32)</f>
        <v>0</v>
      </c>
      <c r="DI33" s="26"/>
      <c r="DJ33" t="s">
        <v>87</v>
      </c>
      <c r="DK33">
        <f>SUM(DK32:DT32)</f>
        <v>1.1151746579383957</v>
      </c>
      <c r="DW33" s="26"/>
      <c r="DX33" t="s">
        <v>91</v>
      </c>
      <c r="DY33">
        <f>SUM(DY32:EL32)</f>
        <v>1.4791590040972249</v>
      </c>
      <c r="EO33" s="26"/>
      <c r="EP33" t="s">
        <v>95</v>
      </c>
      <c r="EQ33">
        <f>SUM(EQ32:FK32)</f>
        <v>2.279127662467423</v>
      </c>
      <c r="FN33" s="26"/>
      <c r="FO33" t="s">
        <v>99</v>
      </c>
      <c r="FP33">
        <f>SUM(FP32:GA32)</f>
        <v>0</v>
      </c>
      <c r="GD33" s="26"/>
      <c r="GE33" t="s">
        <v>102</v>
      </c>
      <c r="GF33">
        <f>SUM(GF32:HA32)</f>
        <v>1.8663649697179618</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26">
        <v>5</v>
      </c>
      <c r="T35" t="s">
        <v>66</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26">
        <v>5</v>
      </c>
      <c r="AM35" t="s">
        <v>66</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26">
        <v>5</v>
      </c>
      <c r="BE35" t="s">
        <v>66</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26">
        <v>5</v>
      </c>
      <c r="CE35" t="s">
        <v>66</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26">
        <v>4</v>
      </c>
      <c r="CT35" t="s">
        <v>66</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26">
        <v>4</v>
      </c>
      <c r="DJ35" t="s">
        <v>66</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26">
        <v>4</v>
      </c>
      <c r="DX35" t="s">
        <v>66</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26">
        <v>4</v>
      </c>
      <c r="EP35" t="s">
        <v>66</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26">
        <v>4</v>
      </c>
      <c r="FO35" t="s">
        <v>66</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26">
        <v>4</v>
      </c>
      <c r="GE35" t="s">
        <v>66</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26"/>
      <c r="T36" t="s">
        <v>59</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26"/>
      <c r="AM36" t="s">
        <v>59</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26"/>
      <c r="BE36" t="s">
        <v>59</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26"/>
      <c r="CE36" t="s">
        <v>59</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26"/>
      <c r="CT36" t="s">
        <v>59</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26"/>
      <c r="DJ36" t="s">
        <v>59</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26"/>
      <c r="DX36" t="s">
        <v>59</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26"/>
      <c r="EP36" t="s">
        <v>59</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26"/>
      <c r="FO36" t="s">
        <v>59</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26"/>
      <c r="GE36" t="s">
        <v>59</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26"/>
      <c r="T37" t="s">
        <v>67</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26"/>
      <c r="AM37" t="s">
        <v>69</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26"/>
      <c r="BE37" t="s">
        <v>71</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26"/>
      <c r="CE37" t="s">
        <v>73</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26"/>
      <c r="CT37" t="s">
        <v>82</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26"/>
      <c r="DJ37" t="s">
        <v>86</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26"/>
      <c r="DX37" t="s">
        <v>90</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26"/>
      <c r="EP37" t="s">
        <v>94</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26"/>
      <c r="FO37" t="s">
        <v>98</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26"/>
      <c r="GE37" t="s">
        <v>101</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26"/>
      <c r="T38" t="s">
        <v>68</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26"/>
      <c r="AM38" t="s">
        <v>70</v>
      </c>
      <c r="AN38">
        <f>SUM(AN37:BA37)</f>
        <v>1.1319216373779339</v>
      </c>
      <c r="BD38" s="26"/>
      <c r="BE38" t="s">
        <v>72</v>
      </c>
      <c r="BF38">
        <f>SUM(BF37:CA37)</f>
        <v>0</v>
      </c>
      <c r="CD38" s="26"/>
      <c r="CE38" t="s">
        <v>74</v>
      </c>
      <c r="CF38">
        <f>SUM(CF37:CP37)</f>
        <v>2.5050690630324084</v>
      </c>
      <c r="CS38" s="26"/>
      <c r="CT38" t="s">
        <v>83</v>
      </c>
      <c r="CU38">
        <f>SUM(CU37:DF37)</f>
        <v>2.5766879371343512</v>
      </c>
      <c r="DI38" s="26"/>
      <c r="DJ38" t="s">
        <v>87</v>
      </c>
      <c r="DK38">
        <f>SUM(DK37:DT37)</f>
        <v>0.30538682331536576</v>
      </c>
      <c r="DW38" s="26"/>
      <c r="DX38" t="s">
        <v>91</v>
      </c>
      <c r="DY38">
        <f>SUM(DY37:EL37)</f>
        <v>1.4165862852919111</v>
      </c>
      <c r="EO38" s="26"/>
      <c r="EP38" t="s">
        <v>95</v>
      </c>
      <c r="EQ38">
        <f>SUM(EQ37:FK37)</f>
        <v>0.65461221853927276</v>
      </c>
      <c r="FN38" s="26"/>
      <c r="FO38" t="s">
        <v>99</v>
      </c>
      <c r="FP38">
        <f>SUM(FP37:GA37)</f>
        <v>0.39724511765015802</v>
      </c>
      <c r="GD38" s="26"/>
      <c r="GE38" t="s">
        <v>102</v>
      </c>
      <c r="GF38">
        <f>SUM(GF37:HA37)</f>
        <v>2.1192182262574346</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26">
        <v>6</v>
      </c>
      <c r="T40" t="s">
        <v>66</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26">
        <v>6</v>
      </c>
      <c r="AM40" t="s">
        <v>66</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26">
        <v>6</v>
      </c>
      <c r="BE40" t="s">
        <v>66</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26">
        <v>6</v>
      </c>
      <c r="CE40" t="s">
        <v>66</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26">
        <v>6</v>
      </c>
      <c r="CT40" t="s">
        <v>66</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26">
        <v>5</v>
      </c>
      <c r="DJ40" t="s">
        <v>66</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26">
        <v>5</v>
      </c>
      <c r="DX40" t="s">
        <v>66</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26">
        <v>5</v>
      </c>
      <c r="EP40" t="s">
        <v>66</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26">
        <v>5</v>
      </c>
      <c r="FO40" t="s">
        <v>66</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26">
        <v>5</v>
      </c>
      <c r="GE40" t="s">
        <v>66</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26"/>
      <c r="T41" t="s">
        <v>59</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26"/>
      <c r="AM41" t="s">
        <v>59</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26"/>
      <c r="BE41" t="s">
        <v>59</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26"/>
      <c r="CE41" t="s">
        <v>59</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26"/>
      <c r="CT41" t="s">
        <v>59</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26"/>
      <c r="DJ41" t="s">
        <v>59</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26"/>
      <c r="DX41" t="s">
        <v>59</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26"/>
      <c r="EP41" t="s">
        <v>59</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26"/>
      <c r="FO41" t="s">
        <v>59</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26"/>
      <c r="GE41" t="s">
        <v>59</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26"/>
      <c r="T42" t="s">
        <v>67</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26"/>
      <c r="AM42" t="s">
        <v>69</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26"/>
      <c r="BE42" t="s">
        <v>71</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26"/>
      <c r="CE42" t="s">
        <v>73</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26"/>
      <c r="CT42" t="s">
        <v>82</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26"/>
      <c r="DJ42" t="s">
        <v>86</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26"/>
      <c r="DX42" t="s">
        <v>90</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26"/>
      <c r="EP42" t="s">
        <v>94</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26"/>
      <c r="FO42" t="s">
        <v>98</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26"/>
      <c r="GE42" t="s">
        <v>101</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26"/>
      <c r="T43" t="s">
        <v>68</v>
      </c>
      <c r="U43">
        <f>SUM(U42:AI42)</f>
        <v>0.30538682331536576</v>
      </c>
      <c r="AL43" s="26"/>
      <c r="AM43" t="s">
        <v>70</v>
      </c>
      <c r="AN43">
        <f>SUM(AN42:BB42)</f>
        <v>0.81505740713624242</v>
      </c>
      <c r="BD43" s="26"/>
      <c r="BE43" t="s">
        <v>72</v>
      </c>
      <c r="BF43">
        <f>SUM(BF42:CA42)</f>
        <v>1.6844690046740833</v>
      </c>
      <c r="CD43" s="26"/>
      <c r="CE43" t="s">
        <v>74</v>
      </c>
      <c r="CF43">
        <f>SUM(CF42:CP42)</f>
        <v>0.30538682331536576</v>
      </c>
      <c r="CS43" s="26"/>
      <c r="CT43" t="s">
        <v>83</v>
      </c>
      <c r="CU43">
        <f>SUM(CU42:DE42)</f>
        <v>1.8188950208994221</v>
      </c>
      <c r="DI43" s="26"/>
      <c r="DJ43" t="s">
        <v>87</v>
      </c>
      <c r="DK43">
        <f>SUM(DK42:DT42)</f>
        <v>1.768338951757684</v>
      </c>
      <c r="DW43" s="26"/>
      <c r="DX43" t="s">
        <v>91</v>
      </c>
      <c r="DY43">
        <f>SUM(DY42:EL42)</f>
        <v>0</v>
      </c>
      <c r="EO43" s="26"/>
      <c r="EP43" t="s">
        <v>95</v>
      </c>
      <c r="EQ43">
        <f>SUM(EQ42:FK42)</f>
        <v>0</v>
      </c>
      <c r="FN43" s="26"/>
      <c r="FO43" t="s">
        <v>99</v>
      </c>
      <c r="FP43">
        <f>SUM(FP42:GA42)</f>
        <v>0</v>
      </c>
      <c r="GD43" s="26"/>
      <c r="GE43" t="s">
        <v>102</v>
      </c>
      <c r="GF43">
        <f>SUM(GF42:HA42)</f>
        <v>3.2397792871482367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26">
        <v>7</v>
      </c>
      <c r="T45" t="s">
        <v>66</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26">
        <v>7</v>
      </c>
      <c r="AM45" t="s">
        <v>66</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26">
        <v>7</v>
      </c>
      <c r="BE45" t="s">
        <v>66</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26">
        <v>7</v>
      </c>
      <c r="CE45" t="s">
        <v>66</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26">
        <v>7</v>
      </c>
      <c r="CT45" t="s">
        <v>66</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26">
        <v>7</v>
      </c>
      <c r="DJ45" t="s">
        <v>66</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26">
        <v>6</v>
      </c>
      <c r="DX45" t="s">
        <v>66</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26">
        <v>6</v>
      </c>
      <c r="EP45" t="s">
        <v>66</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26">
        <v>6</v>
      </c>
      <c r="FO45" t="s">
        <v>66</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26">
        <v>6</v>
      </c>
      <c r="GE45" t="s">
        <v>66</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26"/>
      <c r="T46" t="s">
        <v>59</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26"/>
      <c r="AM46" t="s">
        <v>59</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26"/>
      <c r="BE46" t="s">
        <v>59</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26"/>
      <c r="CE46" t="s">
        <v>59</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26"/>
      <c r="CT46" t="s">
        <v>59</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26"/>
      <c r="DJ46" t="s">
        <v>59</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26"/>
      <c r="DX46" t="s">
        <v>59</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26"/>
      <c r="EP46" t="s">
        <v>59</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26"/>
      <c r="FO46" t="s">
        <v>59</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26"/>
      <c r="GE46" t="s">
        <v>59</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26"/>
      <c r="T47" t="s">
        <v>67</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26"/>
      <c r="AM47" t="s">
        <v>69</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26"/>
      <c r="BE47" t="s">
        <v>71</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26"/>
      <c r="CE47" t="s">
        <v>73</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26"/>
      <c r="CT47" t="s">
        <v>82</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26"/>
      <c r="DJ47" t="s">
        <v>86</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26"/>
      <c r="DX47" t="s">
        <v>90</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26"/>
      <c r="EP47" t="s">
        <v>94</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26"/>
      <c r="FO47" t="s">
        <v>98</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26"/>
      <c r="GE47" t="s">
        <v>101</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26"/>
      <c r="T48" t="s">
        <v>68</v>
      </c>
      <c r="U48">
        <f>SUM(U47:AI47)</f>
        <v>2.4562414708672167</v>
      </c>
      <c r="AL48" s="26"/>
      <c r="AM48" t="s">
        <v>70</v>
      </c>
      <c r="AN48">
        <f>SUM(AN47:BB47)</f>
        <v>1.2712125501992406</v>
      </c>
      <c r="BD48" s="26"/>
      <c r="BE48" t="s">
        <v>72</v>
      </c>
      <c r="BF48">
        <f>SUM(BF47:CA47)</f>
        <v>1.9861182973163989</v>
      </c>
      <c r="CD48" s="26"/>
      <c r="CE48" t="s">
        <v>74</v>
      </c>
      <c r="CF48">
        <f>SUM(CF47:CP47)</f>
        <v>1.2712125501992406</v>
      </c>
      <c r="CS48" s="26"/>
      <c r="CT48" t="s">
        <v>83</v>
      </c>
      <c r="CU48">
        <f>SUM(CU47:DE47)</f>
        <v>0</v>
      </c>
      <c r="DI48" s="26"/>
      <c r="DJ48" t="s">
        <v>87</v>
      </c>
      <c r="DK48">
        <f>SUM(DK47:DT47)</f>
        <v>1.0713845471065246</v>
      </c>
      <c r="DW48" s="26"/>
      <c r="DX48" t="s">
        <v>91</v>
      </c>
      <c r="DY48">
        <f>SUM(DY47:EL47)</f>
        <v>1.1747984208532067</v>
      </c>
      <c r="EO48" s="26"/>
      <c r="EP48" t="s">
        <v>95</v>
      </c>
      <c r="EQ48">
        <f>SUM(EQ47:FK47)</f>
        <v>0.52018620231393398</v>
      </c>
      <c r="FN48" s="26"/>
      <c r="FO48" t="s">
        <v>99</v>
      </c>
      <c r="FP48">
        <f>SUM(FP47:GA47)</f>
        <v>0</v>
      </c>
      <c r="GD48" s="26"/>
      <c r="GE48" t="s">
        <v>102</v>
      </c>
      <c r="GF48">
        <f>SUM(GF47:HA47)</f>
        <v>4.1579762441127786</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26">
        <v>8</v>
      </c>
      <c r="T50" t="s">
        <v>66</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26">
        <v>8</v>
      </c>
      <c r="AM50" t="s">
        <v>66</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26">
        <v>8</v>
      </c>
      <c r="BE50" t="s">
        <v>66</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26">
        <v>8</v>
      </c>
      <c r="CE50" t="s">
        <v>66</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26">
        <v>8</v>
      </c>
      <c r="CT50" t="s">
        <v>66</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26">
        <v>8</v>
      </c>
      <c r="DJ50" t="s">
        <v>66</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26">
        <v>8</v>
      </c>
      <c r="DX50" t="s">
        <v>66</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26">
        <v>7</v>
      </c>
      <c r="EP50" t="s">
        <v>66</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26">
        <v>7</v>
      </c>
      <c r="FO50" t="s">
        <v>66</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26">
        <v>7</v>
      </c>
      <c r="GE50" t="s">
        <v>66</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26"/>
      <c r="T51" t="s">
        <v>59</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26"/>
      <c r="AM51" t="s">
        <v>59</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26"/>
      <c r="BE51" t="s">
        <v>59</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26"/>
      <c r="CE51" t="s">
        <v>59</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26"/>
      <c r="CT51" t="s">
        <v>59</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26"/>
      <c r="DJ51" t="s">
        <v>59</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26"/>
      <c r="DX51" t="s">
        <v>59</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26"/>
      <c r="EP51" t="s">
        <v>59</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26"/>
      <c r="FO51" t="s">
        <v>59</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26"/>
      <c r="GE51" t="s">
        <v>59</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26"/>
      <c r="T52" t="s">
        <v>67</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26"/>
      <c r="AM52" t="s">
        <v>69</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26"/>
      <c r="BE52" t="s">
        <v>71</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26"/>
      <c r="CE52" t="s">
        <v>73</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26"/>
      <c r="CT52" t="s">
        <v>82</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26"/>
      <c r="DJ52" t="s">
        <v>86</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26"/>
      <c r="DX52" t="s">
        <v>90</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26"/>
      <c r="EP52" t="s">
        <v>94</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26"/>
      <c r="FO52" t="s">
        <v>98</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26"/>
      <c r="GE52" t="s">
        <v>101</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26"/>
      <c r="T53" t="s">
        <v>68</v>
      </c>
      <c r="U53">
        <f>SUM(U52:AI52)</f>
        <v>1.6629592839517924</v>
      </c>
      <c r="AL53" s="26"/>
      <c r="AM53" t="s">
        <v>70</v>
      </c>
      <c r="AN53">
        <f>SUM(AN52:BB52)</f>
        <v>0</v>
      </c>
      <c r="BD53" s="26"/>
      <c r="BE53" t="s">
        <v>72</v>
      </c>
      <c r="BF53">
        <f>SUM(BF52:CA52)</f>
        <v>2.0751305530232154</v>
      </c>
      <c r="CD53" s="26"/>
      <c r="CE53" t="s">
        <v>74</v>
      </c>
      <c r="CF53">
        <f>SUM(CF52:CP52)</f>
        <v>0.46749529581706689</v>
      </c>
      <c r="CS53" s="26"/>
      <c r="CT53" t="s">
        <v>83</v>
      </c>
      <c r="CU53">
        <f>SUM(CU52:DE52)</f>
        <v>0</v>
      </c>
      <c r="DI53" s="26"/>
      <c r="DJ53" t="s">
        <v>87</v>
      </c>
      <c r="DK53">
        <f>SUM(DK52:DT52)</f>
        <v>0.41217126907142304</v>
      </c>
      <c r="DW53" s="26"/>
      <c r="DX53" t="s">
        <v>91</v>
      </c>
      <c r="DY53">
        <f>SUM(DY52:EL52)</f>
        <v>3.2706346070576262</v>
      </c>
      <c r="EO53" s="26"/>
      <c r="EP53" t="s">
        <v>95</v>
      </c>
      <c r="EQ53">
        <f>SUM(EQ52:FK52)</f>
        <v>3.5276260179737413</v>
      </c>
      <c r="FN53" s="26"/>
      <c r="FO53" t="s">
        <v>99</v>
      </c>
      <c r="FP53">
        <f>SUM(FP52:GA52)</f>
        <v>0.35647879998936638</v>
      </c>
      <c r="GD53" s="26"/>
      <c r="GE53" t="s">
        <v>102</v>
      </c>
      <c r="GF53">
        <f>SUM(GF52:HA52)</f>
        <v>2.3425970973057653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0.34242268082220628</v>
      </c>
      <c r="N55">
        <f t="shared" si="11"/>
        <v>0</v>
      </c>
      <c r="S55" s="26">
        <v>9</v>
      </c>
      <c r="T55" t="s">
        <v>66</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26">
        <v>9</v>
      </c>
      <c r="AM55" t="s">
        <v>66</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26">
        <v>9</v>
      </c>
      <c r="BE55" t="s">
        <v>66</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26">
        <v>9</v>
      </c>
      <c r="CE55" t="s">
        <v>66</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26">
        <v>9</v>
      </c>
      <c r="CT55" t="s">
        <v>66</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26">
        <v>9</v>
      </c>
      <c r="DJ55" t="s">
        <v>66</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26">
        <v>9</v>
      </c>
      <c r="DX55" t="s">
        <v>66</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26">
        <v>9</v>
      </c>
      <c r="EP55" t="s">
        <v>66</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26">
        <v>8</v>
      </c>
      <c r="FO55" t="s">
        <v>66</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26">
        <v>8</v>
      </c>
      <c r="GE55" t="s">
        <v>66</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0.34242268082220628</v>
      </c>
      <c r="N56">
        <f t="shared" si="11"/>
        <v>0</v>
      </c>
      <c r="S56" s="26"/>
      <c r="T56" t="s">
        <v>59</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26"/>
      <c r="AM56" t="s">
        <v>59</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26"/>
      <c r="BE56" t="s">
        <v>59</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26"/>
      <c r="CE56" t="s">
        <v>59</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26"/>
      <c r="CT56" t="s">
        <v>59</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26"/>
      <c r="DJ56" t="s">
        <v>59</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26"/>
      <c r="DX56" t="s">
        <v>59</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26"/>
      <c r="EP56" t="s">
        <v>59</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26"/>
      <c r="FO56" t="s">
        <v>59</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26"/>
      <c r="GE56" t="s">
        <v>59</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26"/>
      <c r="T57" t="s">
        <v>67</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26"/>
      <c r="AM57" t="s">
        <v>69</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26"/>
      <c r="BE57" t="s">
        <v>71</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26"/>
      <c r="CE57" t="s">
        <v>73</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26"/>
      <c r="CT57" t="s">
        <v>82</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26"/>
      <c r="DJ57" t="s">
        <v>86</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26"/>
      <c r="DX57" t="s">
        <v>90</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26"/>
      <c r="EP57" t="s">
        <v>94</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26"/>
      <c r="FO57" t="s">
        <v>98</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26"/>
      <c r="GE57" t="s">
        <v>101</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26"/>
      <c r="T58" t="s">
        <v>68</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26"/>
      <c r="AM58" t="s">
        <v>70</v>
      </c>
      <c r="AN58">
        <f>SUM(AN57:BA57)</f>
        <v>0.38620371536834386</v>
      </c>
      <c r="BD58" s="26"/>
      <c r="BE58" t="s">
        <v>72</v>
      </c>
      <c r="BF58">
        <f>VLOOKUP(BF$19,$A$20:$M$106,10)</f>
        <v>0</v>
      </c>
      <c r="CD58" s="26"/>
      <c r="CE58" t="s">
        <v>74</v>
      </c>
      <c r="CF58">
        <f>SUM(CF57:CP57)</f>
        <v>0.38620371536834386</v>
      </c>
      <c r="CS58" s="26"/>
      <c r="CT58" t="s">
        <v>83</v>
      </c>
      <c r="CU58">
        <f>SUM(CU57:DE57)</f>
        <v>0</v>
      </c>
      <c r="DI58" s="26"/>
      <c r="DJ58" t="s">
        <v>87</v>
      </c>
      <c r="DK58">
        <f>SUM(DK57:DT57)</f>
        <v>0</v>
      </c>
      <c r="DW58" s="26"/>
      <c r="DX58" t="s">
        <v>91</v>
      </c>
      <c r="DY58">
        <f>SUM(DY57:EL57)</f>
        <v>0.38620371536834386</v>
      </c>
      <c r="EO58" s="26"/>
      <c r="EP58" t="s">
        <v>95</v>
      </c>
      <c r="EQ58">
        <f>SUM(EQ57:FD57)</f>
        <v>0</v>
      </c>
      <c r="FN58" s="26"/>
      <c r="FO58" t="s">
        <v>99</v>
      </c>
      <c r="FP58">
        <f>SUM(FP57:GA57)</f>
        <v>0</v>
      </c>
      <c r="GD58" s="26"/>
      <c r="GE58" t="s">
        <v>102</v>
      </c>
      <c r="GF58">
        <f>SUM(GF57:HA57)</f>
        <v>0.41217126907142304</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26">
        <v>10</v>
      </c>
      <c r="T60" t="s">
        <v>66</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26">
        <v>10</v>
      </c>
      <c r="AM60" t="s">
        <v>66</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26">
        <v>10</v>
      </c>
      <c r="BE60" t="s">
        <v>66</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26">
        <v>10</v>
      </c>
      <c r="CE60" t="s">
        <v>66</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26">
        <v>10</v>
      </c>
      <c r="CT60" t="s">
        <v>66</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26">
        <v>10</v>
      </c>
      <c r="DJ60" t="s">
        <v>66</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26">
        <v>10</v>
      </c>
      <c r="DX60" t="s">
        <v>66</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26">
        <v>10</v>
      </c>
      <c r="EP60" t="s">
        <v>66</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26">
        <v>10</v>
      </c>
      <c r="FO60" t="s">
        <v>66</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26">
        <v>9</v>
      </c>
      <c r="GE60" t="s">
        <v>66</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26"/>
      <c r="T61" t="s">
        <v>59</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26"/>
      <c r="AM61" t="s">
        <v>59</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26"/>
      <c r="BE61" t="s">
        <v>59</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26"/>
      <c r="CE61" t="s">
        <v>59</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26"/>
      <c r="CT61" t="s">
        <v>59</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26"/>
      <c r="DJ61" t="s">
        <v>59</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26"/>
      <c r="DX61" t="s">
        <v>59</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26"/>
      <c r="EP61" t="s">
        <v>59</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26"/>
      <c r="FO61" t="s">
        <v>59</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26"/>
      <c r="GE61" t="s">
        <v>59</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26"/>
      <c r="T62" t="s">
        <v>67</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26"/>
      <c r="AM62" t="s">
        <v>69</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26"/>
      <c r="BE62" t="s">
        <v>71</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26"/>
      <c r="CE62" t="s">
        <v>73</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26"/>
      <c r="CT62" t="s">
        <v>82</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26"/>
      <c r="DJ62" t="s">
        <v>86</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26"/>
      <c r="DX62" t="s">
        <v>90</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26"/>
      <c r="EP62" t="s">
        <v>94</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26"/>
      <c r="FO62" t="s">
        <v>98</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26"/>
      <c r="GE62" t="s">
        <v>101</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26"/>
      <c r="T63" t="s">
        <v>68</v>
      </c>
      <c r="U63">
        <f>SUM(U62:AI62)</f>
        <v>0.52315169114462368</v>
      </c>
      <c r="AL63" s="26"/>
      <c r="AM63" t="s">
        <v>70</v>
      </c>
      <c r="AN63">
        <f>SUM(AN62:BB62)</f>
        <v>2.9321618973627688</v>
      </c>
      <c r="BD63" s="26"/>
      <c r="BE63" t="s">
        <v>72</v>
      </c>
      <c r="BF63">
        <f>SUM(BF62:CA62)</f>
        <v>2.07482108286333</v>
      </c>
      <c r="CD63" s="26"/>
      <c r="CE63" t="s">
        <v>74</v>
      </c>
      <c r="CF63">
        <f>SUM(CF62:CP62)</f>
        <v>1.5778852829371819</v>
      </c>
      <c r="CS63" s="26"/>
      <c r="CT63" t="s">
        <v>83</v>
      </c>
      <c r="CU63">
        <f>SUM(CU62:DF62)</f>
        <v>2.4811743925700074</v>
      </c>
      <c r="DI63" s="26"/>
      <c r="DJ63" t="s">
        <v>87</v>
      </c>
      <c r="DK63">
        <f>SUM(DK62:DT62)</f>
        <v>3.1333248424254592</v>
      </c>
      <c r="DW63" s="26"/>
      <c r="DX63" t="s">
        <v>91</v>
      </c>
      <c r="DY63">
        <f>SUM(DY62:EL62)</f>
        <v>1.9669033283473623</v>
      </c>
      <c r="EO63" s="26"/>
      <c r="EP63" t="s">
        <v>95</v>
      </c>
      <c r="EQ63">
        <f>SUM(EQ62:FK62)</f>
        <v>0.42477161357428583</v>
      </c>
      <c r="FN63" s="26"/>
      <c r="FO63" t="s">
        <v>99</v>
      </c>
      <c r="FP63">
        <f>SUM(FP62:GA62)</f>
        <v>0.93527251002735967</v>
      </c>
      <c r="GD63" s="26"/>
      <c r="GE63" t="s">
        <v>102</v>
      </c>
      <c r="GF63">
        <f>SUM(GF62:HA62)</f>
        <v>1.2212267363791467</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6"/>
      <c r="T67" s="24" t="s">
        <v>182</v>
      </c>
      <c r="U67" s="24"/>
      <c r="V67" s="24"/>
      <c r="W67" s="24"/>
      <c r="X67" s="24"/>
      <c r="Y67" s="24"/>
      <c r="Z67" s="24"/>
      <c r="AA67" s="24"/>
      <c r="AB67" s="24"/>
      <c r="AC67" s="24"/>
    </row>
    <row r="68" spans="1:29" x14ac:dyDescent="0.25">
      <c r="A68" s="10" t="s">
        <v>152</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25" t="s">
        <v>56</v>
      </c>
      <c r="S69" s="17">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25"/>
      <c r="S70" s="17">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25"/>
      <c r="S71" s="17">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25"/>
      <c r="S72" s="17">
        <v>4</v>
      </c>
      <c r="T72">
        <f>CF$23</f>
        <v>1.2870969822833596</v>
      </c>
      <c r="U72">
        <f>CF$28</f>
        <v>1.9997338114102676</v>
      </c>
      <c r="V72" s="14">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25"/>
      <c r="S73" s="17">
        <v>5</v>
      </c>
      <c r="T73">
        <f>CU$23</f>
        <v>0</v>
      </c>
      <c r="U73">
        <f>CU$28</f>
        <v>1.0448011008636686</v>
      </c>
      <c r="V73" s="14">
        <f>CU$33</f>
        <v>0</v>
      </c>
      <c r="W73">
        <f>CU$38</f>
        <v>2.5766879371343512</v>
      </c>
      <c r="X73" s="1"/>
      <c r="Y73">
        <f>CU$43</f>
        <v>1.8188950208994221</v>
      </c>
      <c r="Z73">
        <f>CU$48</f>
        <v>0</v>
      </c>
      <c r="AA73">
        <f>CU$53</f>
        <v>0</v>
      </c>
      <c r="AB73">
        <f>CU$58</f>
        <v>0</v>
      </c>
      <c r="AC73">
        <f>CU$63</f>
        <v>2.4811743925700074</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25"/>
      <c r="S74" s="17">
        <v>6</v>
      </c>
      <c r="T74">
        <f>DK$23</f>
        <v>0.26067183291669505</v>
      </c>
      <c r="U74">
        <f>DK$28</f>
        <v>0.82940933632659775</v>
      </c>
      <c r="V74" s="14">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25"/>
      <c r="S75" s="17">
        <v>7</v>
      </c>
      <c r="T75">
        <f>DY$23</f>
        <v>2.3363598372565613</v>
      </c>
      <c r="U75">
        <f>DY$28</f>
        <v>1.2712125501992406</v>
      </c>
      <c r="V75" s="14">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25"/>
      <c r="S76" s="17">
        <v>8</v>
      </c>
      <c r="T76">
        <f>EQ$23</f>
        <v>2.1995021868335436</v>
      </c>
      <c r="U76">
        <f>EQ$28</f>
        <v>0</v>
      </c>
      <c r="V76" s="14">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25"/>
      <c r="S77" s="17">
        <v>9</v>
      </c>
      <c r="T77">
        <f>FP$23</f>
        <v>0</v>
      </c>
      <c r="U77">
        <f>FP$28</f>
        <v>0.35647879998936638</v>
      </c>
      <c r="V77" s="14">
        <f>FP$33</f>
        <v>0</v>
      </c>
      <c r="W77">
        <f>FP$38</f>
        <v>0.39724511765015802</v>
      </c>
      <c r="X77">
        <f>FP$43</f>
        <v>0</v>
      </c>
      <c r="Y77">
        <f>FP$48</f>
        <v>0</v>
      </c>
      <c r="Z77">
        <f>FP$53</f>
        <v>0.35647879998936638</v>
      </c>
      <c r="AA77">
        <f>FP$58</f>
        <v>0</v>
      </c>
      <c r="AB77" s="1"/>
      <c r="AC77">
        <f>FP$63</f>
        <v>0.93527251002735967</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25"/>
      <c r="S78" s="17">
        <v>10</v>
      </c>
      <c r="T78">
        <f>GF$23</f>
        <v>0.72833362437619298</v>
      </c>
      <c r="U78">
        <f>GF$28</f>
        <v>3.6319691380326677</v>
      </c>
      <c r="V78" s="14">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1.0413926851582251</v>
      </c>
      <c r="N82">
        <f t="shared" si="11"/>
        <v>0.80163234623316648</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0.56427143043856254</v>
      </c>
      <c r="N83">
        <f t="shared" si="11"/>
        <v>0.33099321904142442</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116</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6"/>
    </row>
    <row r="86" spans="1:19" x14ac:dyDescent="0.25">
      <c r="A86" s="10" t="s">
        <v>122</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6"/>
    </row>
    <row r="87" spans="1:19" x14ac:dyDescent="0.25">
      <c r="A87" s="10" t="s">
        <v>179</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6"/>
    </row>
    <row r="88" spans="1:19" x14ac:dyDescent="0.25">
      <c r="A88" s="10" t="s">
        <v>110</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6"/>
    </row>
    <row r="89" spans="1:19" x14ac:dyDescent="0.25">
      <c r="A89" s="10" t="s">
        <v>119</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117</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6"/>
    </row>
    <row r="91" spans="1:19" x14ac:dyDescent="0.25">
      <c r="A91" s="10" t="s">
        <v>106</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6"/>
    </row>
    <row r="92" spans="1:19" x14ac:dyDescent="0.25">
      <c r="A92" s="10" t="s">
        <v>139</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6"/>
    </row>
    <row r="93" spans="1:19" x14ac:dyDescent="0.25">
      <c r="A93" s="10" t="s">
        <v>141</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6"/>
    </row>
    <row r="94" spans="1:19" x14ac:dyDescent="0.25">
      <c r="A94" s="10" t="s">
        <v>172</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114</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6"/>
    </row>
    <row r="96" spans="1:19" x14ac:dyDescent="0.25">
      <c r="A96" s="10" t="s">
        <v>121</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6"/>
    </row>
    <row r="97" spans="1:19" x14ac:dyDescent="0.25">
      <c r="A97" s="10" t="s">
        <v>149</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6"/>
    </row>
    <row r="98" spans="1:19" x14ac:dyDescent="0.25">
      <c r="A98" s="10" t="s">
        <v>84</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6"/>
    </row>
    <row r="99" spans="1:19" x14ac:dyDescent="0.25">
      <c r="A99" s="10" t="s">
        <v>161</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147</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156</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131</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165</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150</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120</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138</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3" t="s">
        <v>181</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DY17:EL17"/>
    <mergeCell ref="DY18:EL18"/>
    <mergeCell ref="CU17:DF17"/>
    <mergeCell ref="CU18:DF18"/>
    <mergeCell ref="GF17:HA17"/>
    <mergeCell ref="GF18:HA18"/>
    <mergeCell ref="FP17:GA17"/>
    <mergeCell ref="FP18:GA18"/>
    <mergeCell ref="EQ17:FK17"/>
    <mergeCell ref="EQ18:FK18"/>
    <mergeCell ref="DK17:DT17"/>
    <mergeCell ref="DK18:DT18"/>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18:K18"/>
    <mergeCell ref="L18:L19"/>
    <mergeCell ref="M18:M19"/>
    <mergeCell ref="AN17:BA17"/>
    <mergeCell ref="AN18:BA18"/>
    <mergeCell ref="AL20:AL23"/>
    <mergeCell ref="AL25:AL28"/>
    <mergeCell ref="AL30:AL33"/>
    <mergeCell ref="AL35:AL38"/>
    <mergeCell ref="S20:S23"/>
    <mergeCell ref="U17:AI17"/>
    <mergeCell ref="U18:AI18"/>
    <mergeCell ref="T67:AC67"/>
    <mergeCell ref="R69:R78"/>
    <mergeCell ref="S55:S58"/>
    <mergeCell ref="S60:S63"/>
    <mergeCell ref="S25:S28"/>
    <mergeCell ref="S30:S33"/>
    <mergeCell ref="S35:S38"/>
    <mergeCell ref="S40:S43"/>
    <mergeCell ref="S45:S48"/>
    <mergeCell ref="S50:S53"/>
  </mergeCells>
  <pageMargins left="0.7" right="0.7" top="0.75" bottom="0.75" header="0.3" footer="0.3"/>
  <pageSetup orientation="portrait" r:id="rId1"/>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workbookViewId="0">
      <selection sqref="A1:N1"/>
    </sheetView>
  </sheetViews>
  <sheetFormatPr defaultRowHeight="15" x14ac:dyDescent="0.25"/>
  <cols>
    <col min="1" max="1" width="4.85546875" bestFit="1" customWidth="1"/>
    <col min="2" max="2" width="10.85546875" bestFit="1" customWidth="1"/>
    <col min="3" max="3" width="9.28515625" bestFit="1" customWidth="1"/>
    <col min="4" max="4" width="7.42578125" bestFit="1" customWidth="1"/>
    <col min="5" max="5" width="6" bestFit="1" customWidth="1"/>
    <col min="6" max="6" width="7" bestFit="1" customWidth="1"/>
    <col min="7" max="7" width="5.85546875" bestFit="1" customWidth="1"/>
    <col min="8" max="8" width="6.140625" bestFit="1" customWidth="1"/>
    <col min="9" max="9" width="6" bestFit="1" customWidth="1"/>
    <col min="10" max="10" width="5" bestFit="1" customWidth="1"/>
    <col min="11" max="11" width="5.5703125" bestFit="1" customWidth="1"/>
    <col min="12" max="12" width="5.7109375" bestFit="1" customWidth="1"/>
    <col min="13" max="13" width="5.85546875" bestFit="1" customWidth="1"/>
    <col min="14" max="14" width="4.7109375" bestFit="1" customWidth="1"/>
  </cols>
  <sheetData>
    <row r="1" spans="1:14" x14ac:dyDescent="0.25">
      <c r="A1" s="1" t="s">
        <v>104</v>
      </c>
      <c r="B1" s="1" t="s">
        <v>105</v>
      </c>
      <c r="C1" s="1" t="s">
        <v>106</v>
      </c>
      <c r="D1" s="1" t="s">
        <v>107</v>
      </c>
      <c r="E1" s="1" t="s">
        <v>108</v>
      </c>
      <c r="F1" s="1" t="s">
        <v>109</v>
      </c>
      <c r="G1" s="1" t="s">
        <v>110</v>
      </c>
      <c r="H1" s="1" t="s">
        <v>111</v>
      </c>
      <c r="I1" s="1" t="s">
        <v>112</v>
      </c>
      <c r="J1" s="1" t="s">
        <v>113</v>
      </c>
      <c r="K1" s="1" t="s">
        <v>114</v>
      </c>
      <c r="L1" s="1" t="s">
        <v>115</v>
      </c>
      <c r="M1" s="1" t="s">
        <v>116</v>
      </c>
      <c r="N1" s="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opLeftCell="A34" zoomScale="55" zoomScaleNormal="55" workbookViewId="0">
      <selection activeCell="AI53" sqref="AI53"/>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0.13921787335384395</v>
      </c>
      <c r="J9" s="20" t="s">
        <v>206</v>
      </c>
      <c r="K9" s="20">
        <f>'bm25'!T70/SUM('bm25'!T69:AC69)*pagerank!B8</f>
        <v>6.5688272471209966E-2</v>
      </c>
      <c r="M9" s="20" t="s">
        <v>215</v>
      </c>
      <c r="N9" s="20">
        <f>'bm25'!T$71/SUM('bm25'!T69:AC69)*pagerank!B8</f>
        <v>0.14287528067343103</v>
      </c>
      <c r="O9" s="20"/>
      <c r="P9" s="20" t="s">
        <v>224</v>
      </c>
      <c r="Q9" s="20">
        <f>'bm25'!T$72/SUM('bm25'!T69:AC69)*pagerank!B8</f>
        <v>4.1850217105098612E-2</v>
      </c>
      <c r="R9" s="20"/>
      <c r="S9" s="20" t="s">
        <v>234</v>
      </c>
      <c r="T9" s="20">
        <f>'bm25'!T$73/SUM('bm25'!T69:AC69)*pagerank!B8</f>
        <v>0</v>
      </c>
      <c r="U9" s="20"/>
      <c r="V9" s="20" t="s">
        <v>242</v>
      </c>
      <c r="W9" s="20">
        <f>'bm25'!T$74/SUM('bm25'!T69:AC69)*pagerank!B8</f>
        <v>8.4757970463067867E-3</v>
      </c>
      <c r="X9" s="20"/>
      <c r="Y9" s="20" t="s">
        <v>251</v>
      </c>
      <c r="Z9" s="20">
        <f>'bm25'!T$75/SUM('bm25'!T69:AC69)*pagerank!B8</f>
        <v>7.596720975241468E-2</v>
      </c>
      <c r="AA9" s="20"/>
      <c r="AB9" s="20" t="s">
        <v>261</v>
      </c>
      <c r="AC9" s="20">
        <f>'bm25'!T$76/SUM('bm25'!T69:AC69)*pagerank!B8</f>
        <v>7.1517255738431887E-2</v>
      </c>
      <c r="AD9" s="20"/>
      <c r="AE9" s="20" t="s">
        <v>269</v>
      </c>
      <c r="AF9" s="20">
        <f>'bm25'!T$77/SUM('bm25'!T69:AC69)*pagerank!B8</f>
        <v>0</v>
      </c>
      <c r="AG9" s="20"/>
      <c r="AH9" s="20" t="s">
        <v>278</v>
      </c>
      <c r="AI9" s="20">
        <f>'bm25'!T$78/SUM('bm25'!T69:AC69)*pagerank!B8</f>
        <v>2.3681914202776461E-2</v>
      </c>
      <c r="AJ9" s="20"/>
      <c r="AK9" s="20"/>
      <c r="AL9" s="20"/>
      <c r="AM9" s="20"/>
      <c r="AN9" s="20"/>
    </row>
    <row r="10" spans="1:40" x14ac:dyDescent="0.25">
      <c r="A10" s="18">
        <v>3</v>
      </c>
      <c r="B10" s="18">
        <v>0.3891877623840162</v>
      </c>
      <c r="G10" s="20" t="s">
        <v>188</v>
      </c>
      <c r="H10" s="20">
        <f>'bm25'!V$69/SUM('bm25'!T71:AC71)*B10</f>
        <v>9.8241766617850557E-2</v>
      </c>
      <c r="J10" s="20" t="s">
        <v>207</v>
      </c>
      <c r="K10" s="20">
        <f>'bm25'!V$70/SUM('bm25'!T71:AC71)*pagerank!B10</f>
        <v>5.6460245726202653E-2</v>
      </c>
      <c r="M10" s="20" t="s">
        <v>216</v>
      </c>
      <c r="N10" s="20">
        <f>'bm25'!U$71/SUM('bm25'!T70:AC70)*pagerank!B9</f>
        <v>0.17840940894133303</v>
      </c>
      <c r="O10" s="20"/>
      <c r="P10" s="20" t="s">
        <v>225</v>
      </c>
      <c r="Q10" s="20">
        <f>'bm25'!U$72/SUM('bm25'!T70:AC70)*pagerank!B9</f>
        <v>0.13341517296538916</v>
      </c>
      <c r="R10" s="20"/>
      <c r="S10" s="20" t="s">
        <v>233</v>
      </c>
      <c r="T10" s="20">
        <f>'bm25'!U$73/SUM('bm25'!T70:AC70)*pagerank!B9</f>
        <v>6.9705437189088684E-2</v>
      </c>
      <c r="U10" s="20"/>
      <c r="V10" s="20" t="s">
        <v>243</v>
      </c>
      <c r="W10" s="20">
        <f>'bm25'!U$74/SUM('bm25'!T70:AC70)*pagerank!B9</f>
        <v>5.5335259839950461E-2</v>
      </c>
      <c r="X10" s="20"/>
      <c r="Y10" s="20" t="s">
        <v>252</v>
      </c>
      <c r="Z10" s="20">
        <f>'bm25'!U$75/SUM('bm25'!T70:AC70)*pagerank!B9</f>
        <v>8.4810808965118806E-2</v>
      </c>
      <c r="AA10" s="20"/>
      <c r="AB10" s="20" t="s">
        <v>260</v>
      </c>
      <c r="AC10" s="20">
        <f>'bm25'!U$76/SUM('bm25'!T70:AC70)*pagerank!B9</f>
        <v>0</v>
      </c>
      <c r="AD10" s="20"/>
      <c r="AE10" s="20" t="s">
        <v>270</v>
      </c>
      <c r="AF10" s="20">
        <f>'bm25'!U$77/SUM('bm25'!T70:AC70)*pagerank!B9</f>
        <v>2.378300576191952E-2</v>
      </c>
      <c r="AG10" s="20"/>
      <c r="AH10" s="20" t="s">
        <v>279</v>
      </c>
      <c r="AI10" s="20">
        <f>'bm25'!U$78/SUM('bm25'!T70:AC70)*pagerank!B9</f>
        <v>0.24231214574196688</v>
      </c>
      <c r="AJ10" s="20"/>
      <c r="AK10" s="20"/>
      <c r="AL10" s="20"/>
      <c r="AM10" s="20"/>
      <c r="AN10" s="20"/>
    </row>
    <row r="11" spans="1:40" x14ac:dyDescent="0.25">
      <c r="A11" s="18">
        <v>4</v>
      </c>
      <c r="B11" s="18">
        <v>0.9240947506403181</v>
      </c>
      <c r="G11" s="20" t="s">
        <v>189</v>
      </c>
      <c r="H11" s="20">
        <f>'bm25'!W$69/SUM('bm25'!T72:AC72)*B11</f>
        <v>0.12174701401975704</v>
      </c>
      <c r="J11" s="20" t="s">
        <v>208</v>
      </c>
      <c r="K11" s="20">
        <f>'bm25'!W$70/SUM('bm25'!T72:AC72)*pagerank!B11</f>
        <v>0.19009733016440128</v>
      </c>
      <c r="M11" s="20" t="s">
        <v>217</v>
      </c>
      <c r="N11" s="20">
        <f>'bm25'!W$71/SUM('bm25'!T72:AC72)*pagerank!B11</f>
        <v>6.3027230707457998E-2</v>
      </c>
      <c r="O11" s="20"/>
      <c r="P11" s="20" t="s">
        <v>226</v>
      </c>
      <c r="Q11" s="20">
        <f>'bm25'!V$72/SUM('bm25'!T71:AC71)*pagerank!B10</f>
        <v>1.2525483061563588E-2</v>
      </c>
      <c r="R11" s="20"/>
      <c r="S11" s="20" t="s">
        <v>235</v>
      </c>
      <c r="T11" s="20">
        <f>'bm25'!V$73/SUM('bm25'!T71:AC71)*pagerank!B10</f>
        <v>0</v>
      </c>
      <c r="U11" s="20"/>
      <c r="V11" s="20" t="s">
        <v>244</v>
      </c>
      <c r="W11" s="20">
        <f>'bm25'!V$74/SUM('bm25'!T71:AC71)*pagerank!B10</f>
        <v>2.7836610281865095E-2</v>
      </c>
      <c r="X11" s="20"/>
      <c r="Y11" s="20" t="s">
        <v>253</v>
      </c>
      <c r="Z11" s="20">
        <f>'bm25'!V$75/SUM('bm25'!T71:AC71)*pagerank!B10</f>
        <v>3.6922263655170616E-2</v>
      </c>
      <c r="AA11" s="20"/>
      <c r="AB11" s="20" t="s">
        <v>262</v>
      </c>
      <c r="AC11" s="20">
        <f>'bm25'!V$76/SUM('bm25'!T71:AC71)*pagerank!B10</f>
        <v>5.6890809050494533E-2</v>
      </c>
      <c r="AD11" s="20"/>
      <c r="AE11" s="20" t="s">
        <v>271</v>
      </c>
      <c r="AF11" s="20">
        <f>'bm25'!V$77/SUM('bm25'!T71:AC71)*pagerank!B10</f>
        <v>0</v>
      </c>
      <c r="AG11" s="20"/>
      <c r="AH11" s="20" t="s">
        <v>280</v>
      </c>
      <c r="AI11" s="20">
        <f>'bm25'!V$78/SUM('bm25'!T71:AC71)*pagerank!B10</f>
        <v>4.6587567190424665E-2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2.2525468456747345E-2</v>
      </c>
      <c r="M12" s="20" t="s">
        <v>218</v>
      </c>
      <c r="N12" s="20">
        <f>'bm25'!X$71/SUM('bm25'!T73:AC73)*pagerank!B12</f>
        <v>0</v>
      </c>
      <c r="O12" s="20"/>
      <c r="P12" s="20" t="s">
        <v>227</v>
      </c>
      <c r="Q12" s="20">
        <f>'bm25'!X$72/SUM('bm25'!T73:AC73)*pagerank!B12</f>
        <v>4.9851378662593419E-2</v>
      </c>
      <c r="R12" s="20"/>
      <c r="S12" s="20" t="s">
        <v>236</v>
      </c>
      <c r="T12" s="20">
        <f>'bm25'!W$73/SUM('bm25'!T72:AC72)*pagerank!B11</f>
        <v>0.2311331091093386</v>
      </c>
      <c r="U12" s="20"/>
      <c r="V12" s="20" t="s">
        <v>245</v>
      </c>
      <c r="W12" s="20">
        <f>'bm25'!W$74/SUM('bm25'!T72:AC72)*pagerank!B11</f>
        <v>2.7393695967857661E-2</v>
      </c>
      <c r="X12" s="20"/>
      <c r="Y12" s="20" t="s">
        <v>254</v>
      </c>
      <c r="Z12" s="20">
        <f>'bm25'!W$75/SUM('bm25'!T72:AC72)*pagerank!B11</f>
        <v>0.12707009945694325</v>
      </c>
      <c r="AA12" s="20"/>
      <c r="AB12" s="20" t="s">
        <v>263</v>
      </c>
      <c r="AC12" s="20">
        <f>'bm25'!W$76/SUM('bm25'!T72:AC72)*pagerank!B11</f>
        <v>5.8719783312299052E-2</v>
      </c>
      <c r="AD12" s="20"/>
      <c r="AE12" s="20" t="s">
        <v>272</v>
      </c>
      <c r="AF12" s="20">
        <f>'bm25'!W$77/SUM('bm25'!T72:AC72)*pagerank!B11</f>
        <v>3.5633534739600334E-2</v>
      </c>
      <c r="AG12" s="20"/>
      <c r="AH12" s="20" t="s">
        <v>281</v>
      </c>
      <c r="AI12" s="20">
        <f>'bm25'!W$78/SUM('bm25'!T72:AC72)*pagerank!B11</f>
        <v>0.19009733016440125</v>
      </c>
      <c r="AJ12" s="20"/>
      <c r="AK12" s="20"/>
      <c r="AL12" s="20"/>
      <c r="AM12" s="20"/>
      <c r="AN12" s="20"/>
    </row>
    <row r="13" spans="1:40" x14ac:dyDescent="0.25">
      <c r="A13" s="18">
        <v>6</v>
      </c>
      <c r="B13" s="18">
        <v>0.71498095770252534</v>
      </c>
      <c r="G13" s="20" t="s">
        <v>191</v>
      </c>
      <c r="H13" s="20">
        <f>'bm25'!Y$69/SUM('bm25'!T74:AC74)*B13</f>
        <v>2.4544643003801322E-2</v>
      </c>
      <c r="J13" s="20" t="s">
        <v>210</v>
      </c>
      <c r="K13" s="20">
        <f>'bm25'!Y$70/SUM('bm25'!T74:AC74)*pagerank!B13</f>
        <v>6.5508042778597647E-2</v>
      </c>
      <c r="M13" s="20" t="s">
        <v>219</v>
      </c>
      <c r="N13" s="20">
        <f>'bm25'!Y$71/SUM('bm25'!T74:AC74)*pagerank!B13</f>
        <v>0.13538465714350167</v>
      </c>
      <c r="O13" s="20"/>
      <c r="P13" s="20" t="s">
        <v>228</v>
      </c>
      <c r="Q13" s="20">
        <f>'bm25'!Y$72/SUM('bm25'!T74:AC74)*pagerank!B13</f>
        <v>2.4544643003801322E-2</v>
      </c>
      <c r="R13" s="20"/>
      <c r="S13" s="20" t="s">
        <v>237</v>
      </c>
      <c r="T13" s="20">
        <f>'bm25'!Y$73/SUM('bm25'!T74:AC74)*pagerank!B13</f>
        <v>0.14618878596233711</v>
      </c>
      <c r="U13" s="20"/>
      <c r="V13" s="20" t="s">
        <v>246</v>
      </c>
      <c r="W13" s="20">
        <f>'bm25'!X$74/SUM('bm25'!T73:AC73)*pagerank!B12</f>
        <v>3.5190301133324622E-2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6.4472260030766379E-2</v>
      </c>
      <c r="AJ13" s="20"/>
      <c r="AK13" s="20"/>
      <c r="AL13" s="20"/>
      <c r="AM13" s="20"/>
      <c r="AN13" s="20"/>
    </row>
    <row r="14" spans="1:40" x14ac:dyDescent="0.25">
      <c r="A14" s="18">
        <v>7</v>
      </c>
      <c r="B14" s="18">
        <v>0.21685853427126922</v>
      </c>
      <c r="G14" s="20" t="s">
        <v>192</v>
      </c>
      <c r="H14" s="20">
        <f>'bm25'!Z$69/SUM('bm25'!T75:AC75)*B14</f>
        <v>4.0043799539938613E-2</v>
      </c>
      <c r="J14" s="20" t="s">
        <v>211</v>
      </c>
      <c r="K14" s="20">
        <f>'bm25'!Z$70/SUM('bm25'!T75:AC75)*pagerank!B14</f>
        <v>2.0724420272433548E-2</v>
      </c>
      <c r="M14" s="20" t="s">
        <v>220</v>
      </c>
      <c r="N14" s="20">
        <f>'bm25'!Z$71/SUM('bm25'!T75:AC75)*pagerank!B14</f>
        <v>3.2379439848909515E-2</v>
      </c>
      <c r="O14" s="20"/>
      <c r="P14" s="20" t="s">
        <v>229</v>
      </c>
      <c r="Q14" s="20">
        <f>'bm25'!Z$72/SUM('bm25'!T75:AC75)*pagerank!B14</f>
        <v>2.0724420272433548E-2</v>
      </c>
      <c r="R14" s="20"/>
      <c r="S14" s="20" t="s">
        <v>238</v>
      </c>
      <c r="T14" s="20">
        <f>'bm25'!Z$73/SUM('bm25'!T75:AC75)*pagerank!B14</f>
        <v>0</v>
      </c>
      <c r="U14" s="20"/>
      <c r="V14" s="20" t="s">
        <v>247</v>
      </c>
      <c r="W14" s="20">
        <f>'bm25'!Z$74/SUM('bm25'!T75:AC75)*pagerank!B14</f>
        <v>1.7466649164332458E-2</v>
      </c>
      <c r="X14" s="20"/>
      <c r="Y14" s="20" t="s">
        <v>256</v>
      </c>
      <c r="Z14" s="20">
        <f>'bm25'!Y$75/SUM('bm25'!T74:AC74)*pagerank!B13</f>
        <v>9.442125736870538E-2</v>
      </c>
      <c r="AA14" s="20"/>
      <c r="AB14" s="20" t="s">
        <v>265</v>
      </c>
      <c r="AC14" s="20">
        <f>'bm25'!Y$76/SUM('bm25'!T74:AC74)*pagerank!B13</f>
        <v>4.180856427493497E-2</v>
      </c>
      <c r="AD14" s="20"/>
      <c r="AE14" s="20" t="s">
        <v>274</v>
      </c>
      <c r="AF14" s="20">
        <f>'bm25'!Y$77/SUM('bm25'!T74:AC74)*pagerank!B13</f>
        <v>0</v>
      </c>
      <c r="AG14" s="20"/>
      <c r="AH14" s="20" t="s">
        <v>283</v>
      </c>
      <c r="AI14" s="20">
        <f>'bm25'!Y$78/SUM('bm25'!T74:AC74)*pagerank!B13</f>
        <v>0.33418613619960924</v>
      </c>
      <c r="AJ14" s="20"/>
      <c r="AK14" s="20"/>
      <c r="AL14" s="20"/>
      <c r="AM14" s="20"/>
      <c r="AN14" s="20"/>
    </row>
    <row r="15" spans="1:40" x14ac:dyDescent="0.25">
      <c r="A15" s="18">
        <v>8</v>
      </c>
      <c r="B15" s="18">
        <v>0.23722153568787108</v>
      </c>
      <c r="G15" s="20" t="s">
        <v>193</v>
      </c>
      <c r="H15" s="20">
        <f>'bm25'!AA$69/SUM('bm25'!T76:AC76)*B15</f>
        <v>4.1067760249073534E-2</v>
      </c>
      <c r="J15" s="20" t="s">
        <v>212</v>
      </c>
      <c r="K15" s="20">
        <f>'bm25'!AA$70/SUM('bm25'!T76:AC76)*pagerank!B15</f>
        <v>0</v>
      </c>
      <c r="M15" s="20" t="s">
        <v>221</v>
      </c>
      <c r="N15" s="20">
        <f>'bm25'!AA$71/SUM('bm25'!T76:AC76)*pagerank!B15</f>
        <v>5.1246572817206307E-2</v>
      </c>
      <c r="O15" s="20"/>
      <c r="P15" s="20" t="s">
        <v>230</v>
      </c>
      <c r="Q15" s="20">
        <f>'bm25'!AA$72/SUM('bm25'!T76:AC76)*pagerank!B15</f>
        <v>1.1545072036015991E-2</v>
      </c>
      <c r="R15" s="20"/>
      <c r="S15" s="20" t="s">
        <v>239</v>
      </c>
      <c r="T15" s="20">
        <f>'bm25'!AA$73/SUM('bm25'!T76:AC76)*pagerank!B15</f>
        <v>0</v>
      </c>
      <c r="U15" s="20"/>
      <c r="V15" s="20" t="s">
        <v>248</v>
      </c>
      <c r="W15" s="20">
        <f>'bm25'!AA$74/SUM('bm25'!T76:AC76)*pagerank!B15</f>
        <v>1.0178812568132771E-2</v>
      </c>
      <c r="X15" s="20"/>
      <c r="Y15" s="20" t="s">
        <v>257</v>
      </c>
      <c r="Z15" s="20">
        <f>'bm25'!AA$75/SUM('bm25'!T76:AC76)*pagerank!B15</f>
        <v>8.0770250481285485E-2</v>
      </c>
      <c r="AA15" s="20"/>
      <c r="AB15" s="20" t="s">
        <v>266</v>
      </c>
      <c r="AC15" s="20">
        <f>'bm25'!Z$76/SUM('bm25'!T75:AC75)*pagerank!B14</f>
        <v>5.7510448704271071E-2</v>
      </c>
      <c r="AD15" s="20"/>
      <c r="AE15" s="20" t="s">
        <v>275</v>
      </c>
      <c r="AF15" s="20">
        <f>'bm25'!Z$77/SUM('bm25'!T75:AC75)*pagerank!B14</f>
        <v>5.8116295878564888E-3</v>
      </c>
      <c r="AG15" s="20"/>
      <c r="AH15" s="20" t="s">
        <v>284</v>
      </c>
      <c r="AI15" s="20">
        <f>'bm25'!Z$78/SUM('bm25'!T75:AC75)*pagerank!B14</f>
        <v>3.8191069436765999E-2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1.4370777027737237E-2</v>
      </c>
      <c r="M16" s="20" t="s">
        <v>222</v>
      </c>
      <c r="N16" s="20">
        <f>'bm25'!AB$71/SUM('bm25'!T77:AC77)*pagerank!B16</f>
        <v>0</v>
      </c>
      <c r="O16" s="20"/>
      <c r="P16" s="20" t="s">
        <v>231</v>
      </c>
      <c r="Q16" s="20">
        <f>'bm25'!AB$72/SUM('bm25'!T77:AC77)*pagerank!B16</f>
        <v>1.4370777027737237E-2</v>
      </c>
      <c r="R16" s="20"/>
      <c r="S16" s="20" t="s">
        <v>240</v>
      </c>
      <c r="T16" s="20">
        <f>'bm25'!AB$73/SUM('bm25'!T77:AC77)*pagerank!B16</f>
        <v>0</v>
      </c>
      <c r="U16" s="20"/>
      <c r="V16" s="20" t="s">
        <v>249</v>
      </c>
      <c r="W16" s="20">
        <f>'bm25'!AB$74/SUM('bm25'!T77:AC77)*pagerank!B16</f>
        <v>0</v>
      </c>
      <c r="X16" s="20"/>
      <c r="Y16" s="20" t="s">
        <v>258</v>
      </c>
      <c r="Z16" s="20">
        <f>'bm25'!AB$75/SUM('bm25'!T77:AC77)*pagerank!B16</f>
        <v>1.4370777027737237E-2</v>
      </c>
      <c r="AA16" s="20"/>
      <c r="AB16" s="20" t="s">
        <v>267</v>
      </c>
      <c r="AC16" s="20">
        <f>'bm25'!AB$76/SUM('bm25'!T77:AC77)*pagerank!B16</f>
        <v>0</v>
      </c>
      <c r="AD16" s="20"/>
      <c r="AE16" s="20" t="s">
        <v>276</v>
      </c>
      <c r="AF16" s="20">
        <f>'bm25'!AA$77/SUM('bm25'!T76:AC76)*pagerank!B15</f>
        <v>0</v>
      </c>
      <c r="AG16" s="20"/>
      <c r="AH16" s="20" t="s">
        <v>285</v>
      </c>
      <c r="AI16" s="20">
        <f>'bm25'!AA$78/SUM('bm25'!T76:AC76)*pagerank!B15</f>
        <v>1.0178812568132771E-2</v>
      </c>
      <c r="AJ16" s="20"/>
      <c r="AK16" s="20"/>
      <c r="AL16" s="20"/>
      <c r="AM16" s="20"/>
      <c r="AN16" s="20"/>
    </row>
    <row r="17" spans="1:40" x14ac:dyDescent="0.25">
      <c r="A17" s="18">
        <v>10</v>
      </c>
      <c r="B17" s="18">
        <v>0.84140168118288128</v>
      </c>
      <c r="G17" s="20" t="s">
        <v>195</v>
      </c>
      <c r="H17" s="20">
        <f>'bm25'!AC$69/SUM('bm25'!T78:AC78)*B17</f>
        <v>2.2321948499414272E-2</v>
      </c>
      <c r="J17" s="20" t="s">
        <v>214</v>
      </c>
      <c r="K17" s="20">
        <f>'bm25'!AC$70/SUM('bm25'!T78:AC78)*pagerank!B17</f>
        <v>0.12511011236850361</v>
      </c>
      <c r="M17" s="20" t="s">
        <v>223</v>
      </c>
      <c r="N17" s="20">
        <f>'bm25'!AC$71/SUM('bm25'!T78:AC78)*pagerank!B17</f>
        <v>8.8528910717734499E-2</v>
      </c>
      <c r="O17" s="20"/>
      <c r="P17" s="20" t="s">
        <v>232</v>
      </c>
      <c r="Q17" s="20">
        <f>'bm25'!AC$72/SUM('bm25'!T78:AC78)*pagerank!B17</f>
        <v>6.7325547484411413E-2</v>
      </c>
      <c r="R17" s="20"/>
      <c r="S17" s="20" t="s">
        <v>241</v>
      </c>
      <c r="T17" s="20">
        <f>'bm25'!AC$73/SUM('bm25'!T78:AC78)*pagerank!B17</f>
        <v>0.1058672808413082</v>
      </c>
      <c r="U17" s="20"/>
      <c r="V17" s="20" t="s">
        <v>250</v>
      </c>
      <c r="W17" s="20">
        <f>'bm25'!AC$74/SUM('bm25'!T78:AC78)*pagerank!B17</f>
        <v>0.13369337602928863</v>
      </c>
      <c r="X17" s="20"/>
      <c r="Y17" s="20" t="s">
        <v>259</v>
      </c>
      <c r="Z17" s="20">
        <f>'bm25'!AC$75/SUM('bm25'!T78:AC78)*pagerank!B17</f>
        <v>8.3924252835032714E-2</v>
      </c>
      <c r="AA17" s="20"/>
      <c r="AB17" s="20" t="s">
        <v>268</v>
      </c>
      <c r="AC17" s="20">
        <f>'bm25'!AC$76/SUM('bm25'!T78:AC78)*pagerank!B17</f>
        <v>1.8124246261104246E-2</v>
      </c>
      <c r="AD17" s="20"/>
      <c r="AE17" s="20" t="s">
        <v>277</v>
      </c>
      <c r="AF17" s="20">
        <f>'bm25'!AC77/SUM('bm25'!T78:AC78)*pagerank!B17</f>
        <v>3.9906407940822716E-2</v>
      </c>
      <c r="AG17" s="20"/>
      <c r="AH17" s="20" t="s">
        <v>286</v>
      </c>
      <c r="AI17" s="20">
        <f>'bm25'!AB$78/SUM('bm25'!T77:AC77)*pagerank!B16</f>
        <v>4.5442279373406794E-2</v>
      </c>
      <c r="AJ17" s="20"/>
      <c r="AK17" s="20"/>
      <c r="AL17" s="20"/>
      <c r="AM17" s="20"/>
      <c r="AN17" s="20"/>
    </row>
    <row r="18" spans="1:40" x14ac:dyDescent="0.25">
      <c r="G18" s="18" t="s">
        <v>196</v>
      </c>
      <c r="H18" s="18">
        <f>SUM(H9:H17)</f>
        <v>0.48718480528367936</v>
      </c>
      <c r="J18" s="20" t="s">
        <v>196</v>
      </c>
      <c r="K18" s="20">
        <f>SUM(K9:K17)</f>
        <v>0.56048466926583329</v>
      </c>
      <c r="M18" s="20" t="s">
        <v>196</v>
      </c>
      <c r="N18" s="20">
        <f>SUM(N9:N17)</f>
        <v>0.69185150084957414</v>
      </c>
      <c r="O18" s="20"/>
      <c r="P18" s="20" t="s">
        <v>196</v>
      </c>
      <c r="Q18" s="20">
        <f>SUM(Q9:Q17)</f>
        <v>0.37615271161904429</v>
      </c>
      <c r="R18" s="20"/>
      <c r="S18" s="20" t="s">
        <v>196</v>
      </c>
      <c r="T18" s="20">
        <f>SUM(T9:T17)</f>
        <v>0.55289461310207266</v>
      </c>
      <c r="U18" s="20"/>
      <c r="V18" s="20" t="s">
        <v>196</v>
      </c>
      <c r="W18" s="20">
        <f>SUM(W9:W17)</f>
        <v>0.31557050203105852</v>
      </c>
      <c r="X18" s="20"/>
      <c r="Y18" s="20" t="s">
        <v>196</v>
      </c>
      <c r="Z18" s="20">
        <f>SUM(Z9:Z17)</f>
        <v>0.59825691954240812</v>
      </c>
      <c r="AA18" s="20"/>
      <c r="AB18" s="20" t="s">
        <v>196</v>
      </c>
      <c r="AC18" s="20">
        <f>SUM(AC9:AC17)</f>
        <v>0.30457110734153575</v>
      </c>
      <c r="AD18" s="20"/>
      <c r="AE18" s="20" t="s">
        <v>196</v>
      </c>
      <c r="AF18" s="20">
        <f>SUM(AF9:AF17)</f>
        <v>0.10513457803019906</v>
      </c>
      <c r="AG18" s="20"/>
      <c r="AH18" s="20" t="s">
        <v>196</v>
      </c>
      <c r="AI18" s="20">
        <f>SUM(AI9:AI17)</f>
        <v>0.99514951490825043</v>
      </c>
      <c r="AJ18" s="20"/>
      <c r="AK18" s="20"/>
      <c r="AL18" s="20"/>
      <c r="AM18" s="20"/>
      <c r="AN18" s="20"/>
    </row>
    <row r="19" spans="1:40" x14ac:dyDescent="0.25">
      <c r="G19" s="18" t="s">
        <v>183</v>
      </c>
      <c r="H19" s="18">
        <f>$E$8+($E$7*H18)</f>
        <v>0.56410708449112745</v>
      </c>
      <c r="J19" s="20" t="s">
        <v>183</v>
      </c>
      <c r="K19" s="21">
        <f>$E$8+($E$7*K18)</f>
        <v>0.62641196887595829</v>
      </c>
      <c r="M19" s="20" t="s">
        <v>183</v>
      </c>
      <c r="N19" s="19">
        <f>E8+(E7*N18)</f>
        <v>0.73807377572213806</v>
      </c>
      <c r="O19" s="20"/>
      <c r="P19" s="20" t="s">
        <v>183</v>
      </c>
      <c r="Q19" s="20">
        <f>E8+(E7*Q18)</f>
        <v>0.46972980487618765</v>
      </c>
      <c r="R19" s="20"/>
      <c r="S19" s="20" t="s">
        <v>183</v>
      </c>
      <c r="T19" s="20">
        <f>E8+(E7*T18)</f>
        <v>0.61996042113676175</v>
      </c>
      <c r="U19" s="20"/>
      <c r="V19" s="20" t="s">
        <v>183</v>
      </c>
      <c r="W19" s="20">
        <f>E8+(E7*W18)</f>
        <v>0.41823492672639978</v>
      </c>
      <c r="X19" s="20"/>
      <c r="Y19" s="20" t="s">
        <v>183</v>
      </c>
      <c r="Z19" s="23">
        <f>E8+(E7*Z18)</f>
        <v>0.65851838161104692</v>
      </c>
      <c r="AA19" s="20"/>
      <c r="AB19" s="20" t="s">
        <v>183</v>
      </c>
      <c r="AC19" s="20">
        <f>E8+(E7*AC18)</f>
        <v>0.4088854412403054</v>
      </c>
      <c r="AD19" s="20"/>
      <c r="AE19" s="20" t="s">
        <v>183</v>
      </c>
      <c r="AF19" s="20">
        <f>E8+(E7*AF18)</f>
        <v>0.23936439132566922</v>
      </c>
      <c r="AG19" s="20"/>
      <c r="AH19" s="20" t="s">
        <v>183</v>
      </c>
      <c r="AI19" s="19">
        <f>E8+(E7*AI18)</f>
        <v>0.99587708767201288</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0.10103193276486253</v>
      </c>
      <c r="I25" s="20"/>
      <c r="J25" s="20" t="s">
        <v>206</v>
      </c>
      <c r="K25" s="20">
        <f>'bm25'!T70/SUM('bm25'!T69:AC69)*pagerank!H19</f>
        <v>9.2446715941623292E-2</v>
      </c>
      <c r="L25" s="20"/>
      <c r="M25" s="20" t="s">
        <v>215</v>
      </c>
      <c r="N25" s="20">
        <f>'bm25'!T$71/SUM('bm25'!T69:AC69)*pagerank!H19</f>
        <v>0.20107623462445859</v>
      </c>
      <c r="O25" s="20"/>
      <c r="P25" s="20" t="s">
        <v>224</v>
      </c>
      <c r="Q25" s="20">
        <f>'bm25'!T$72/SUM('bm25'!T69:AC69)*pagerank!H19</f>
        <v>5.8898110534205239E-2</v>
      </c>
      <c r="R25" s="20"/>
      <c r="S25" s="20" t="s">
        <v>234</v>
      </c>
      <c r="T25" s="20">
        <f>'bm25'!T$73/SUM('bm25'!T69:AC69)*pagerank!H19</f>
        <v>0</v>
      </c>
      <c r="U25" s="20"/>
      <c r="V25" s="20" t="s">
        <v>242</v>
      </c>
      <c r="W25" s="20">
        <f>'bm25'!T$74/SUM('bm25'!T69:AC69)*pagerank!H19</f>
        <v>1.1928454995710137E-2</v>
      </c>
      <c r="X25" s="20"/>
      <c r="Y25" s="20" t="s">
        <v>251</v>
      </c>
      <c r="Z25" s="20">
        <f>'bm25'!T$75/SUM('bm25'!T69:AC69)*pagerank!H19</f>
        <v>0.10691282928679878</v>
      </c>
      <c r="AA25" s="20"/>
      <c r="AB25" s="20" t="s">
        <v>261</v>
      </c>
      <c r="AC25" s="20">
        <f>'bm25'!T$76/SUM('bm25'!T69:AC69)*pagerank!H19</f>
        <v>0.10065016444256412</v>
      </c>
      <c r="AD25" s="20"/>
      <c r="AE25" s="20" t="s">
        <v>269</v>
      </c>
      <c r="AF25" s="20">
        <f>'bm25'!T$77/SUM('bm25'!T69:AC69)*pagerank!H19</f>
        <v>0</v>
      </c>
      <c r="AG25" s="20"/>
      <c r="AH25" s="20" t="s">
        <v>278</v>
      </c>
      <c r="AI25" s="20">
        <f>'bm25'!T$78/SUM('bm25'!T69:AC69)*pagerank!H19</f>
        <v>3.3328859367058386E-2</v>
      </c>
    </row>
    <row r="26" spans="1:40" x14ac:dyDescent="0.25">
      <c r="G26" s="20" t="s">
        <v>188</v>
      </c>
      <c r="H26" s="20">
        <f>'bm25'!V$69/SUM('bm25'!T71:AC71)*N19</f>
        <v>0.18631025594711251</v>
      </c>
      <c r="I26" s="20"/>
      <c r="J26" s="20" t="s">
        <v>207</v>
      </c>
      <c r="K26" s="20">
        <f>'bm25'!V$70/SUM('bm25'!T71:AC71)*pagerank!N19</f>
        <v>0.10707383625341234</v>
      </c>
      <c r="L26" s="20"/>
      <c r="M26" s="20" t="s">
        <v>216</v>
      </c>
      <c r="N26" s="20">
        <f>'bm25'!U$71/SUM('bm25'!T70:AC70)*pagerank!K19</f>
        <v>0.1294736586225976</v>
      </c>
      <c r="O26" s="20"/>
      <c r="P26" s="20" t="s">
        <v>225</v>
      </c>
      <c r="Q26" s="20">
        <f>'bm25'!U$72/SUM('bm25'!T70:AC70)*pagerank!K19</f>
        <v>9.6820849651913787E-2</v>
      </c>
      <c r="R26" s="20"/>
      <c r="S26" s="20" t="s">
        <v>233</v>
      </c>
      <c r="T26" s="20">
        <f>'bm25'!U$73/SUM('bm25'!T70:AC70)*pagerank!K19</f>
        <v>5.0585997859152805E-2</v>
      </c>
      <c r="U26" s="20"/>
      <c r="V26" s="20" t="s">
        <v>243</v>
      </c>
      <c r="W26" s="20">
        <f>'bm25'!U$74/SUM('bm25'!T70:AC70)*pagerank!K19</f>
        <v>4.0157403047427813E-2</v>
      </c>
      <c r="X26" s="20"/>
      <c r="Y26" s="20" t="s">
        <v>252</v>
      </c>
      <c r="Z26" s="20">
        <f>'bm25'!U$75/SUM('bm25'!T70:AC70)*pagerank!K19</f>
        <v>6.1548131304369577E-2</v>
      </c>
      <c r="AA26" s="20"/>
      <c r="AB26" s="20" t="s">
        <v>260</v>
      </c>
      <c r="AC26" s="20">
        <f>'bm25'!U$76/SUM('bm25'!T70:AC70)*pagerank!K19</f>
        <v>0</v>
      </c>
      <c r="AD26" s="20"/>
      <c r="AE26" s="20" t="s">
        <v>270</v>
      </c>
      <c r="AF26" s="20">
        <f>'bm25'!U$77/SUM('bm25'!T70:AC70)*pagerank!K19</f>
        <v>1.7259587301534124E-2</v>
      </c>
      <c r="AG26" s="20"/>
      <c r="AH26" s="20" t="s">
        <v>279</v>
      </c>
      <c r="AI26" s="20">
        <f>'bm25'!U$78/SUM('bm25'!T70:AC70)*pagerank!K19</f>
        <v>0.17584857336880169</v>
      </c>
    </row>
    <row r="27" spans="1:40" x14ac:dyDescent="0.25">
      <c r="G27" s="20" t="s">
        <v>189</v>
      </c>
      <c r="H27" s="20">
        <f>'bm25'!W$69/SUM('bm25'!T72:AC72)*Q19</f>
        <v>6.1885646574804651E-2</v>
      </c>
      <c r="I27" s="20"/>
      <c r="J27" s="20" t="s">
        <v>208</v>
      </c>
      <c r="K27" s="20">
        <f>'bm25'!W$70/SUM('bm25'!T72:AC72)*pagerank!Q19</f>
        <v>9.6629032622179825E-2</v>
      </c>
      <c r="L27" s="20"/>
      <c r="M27" s="20" t="s">
        <v>217</v>
      </c>
      <c r="N27" s="20">
        <f>'bm25'!W$71/SUM('bm25'!T72:AC72)*pagerank!Q19</f>
        <v>3.2037590043214138E-2</v>
      </c>
      <c r="O27" s="20"/>
      <c r="P27" s="20" t="s">
        <v>226</v>
      </c>
      <c r="Q27" s="20">
        <f>'bm25'!V$72/SUM('bm25'!T71:AC71)*pagerank!N19</f>
        <v>2.3753908702992661E-2</v>
      </c>
      <c r="R27" s="20"/>
      <c r="S27" s="20" t="s">
        <v>235</v>
      </c>
      <c r="T27" s="20">
        <f>'bm25'!V$73/SUM('bm25'!T71:AC71)*pagerank!N19</f>
        <v>0</v>
      </c>
      <c r="U27" s="20"/>
      <c r="V27" s="20" t="s">
        <v>244</v>
      </c>
      <c r="W27" s="20">
        <f>'bm25'!V$74/SUM('bm25'!T71:AC71)*pagerank!N19</f>
        <v>5.2790642563342982E-2</v>
      </c>
      <c r="X27" s="20"/>
      <c r="Y27" s="20" t="s">
        <v>253</v>
      </c>
      <c r="Z27" s="20">
        <f>'bm25'!V$75/SUM('bm25'!T71:AC71)*pagerank!N19</f>
        <v>7.0021098241241225E-2</v>
      </c>
      <c r="AA27" s="20"/>
      <c r="AB27" s="20" t="s">
        <v>262</v>
      </c>
      <c r="AC27" s="20">
        <f>'bm25'!V$76/SUM('bm25'!T71:AC71)*pagerank!N19</f>
        <v>0.10789037656932808</v>
      </c>
      <c r="AD27" s="20"/>
      <c r="AE27" s="20" t="s">
        <v>271</v>
      </c>
      <c r="AF27" s="20">
        <f>'bm25'!V$77/SUM('bm25'!T71:AC71)*pagerank!N19</f>
        <v>0</v>
      </c>
      <c r="AG27" s="20"/>
      <c r="AH27" s="20" t="s">
        <v>280</v>
      </c>
      <c r="AI27" s="20">
        <f>'bm25'!V$78/SUM('bm25'!T71:AC71)*pagerank!N19</f>
        <v>8.8350829448787707E-2</v>
      </c>
    </row>
    <row r="28" spans="1:40" x14ac:dyDescent="0.25">
      <c r="G28" s="20" t="s">
        <v>190</v>
      </c>
      <c r="H28" s="20">
        <f>'bm25'!X$69/SUM('bm25'!T73:AC73)*T19</f>
        <v>0</v>
      </c>
      <c r="I28" s="20"/>
      <c r="J28" s="20" t="s">
        <v>209</v>
      </c>
      <c r="K28" s="20">
        <f>'bm25'!X$70/SUM('bm25'!T73:AC73)*pagerank!T19</f>
        <v>8.8586938959295314E-2</v>
      </c>
      <c r="L28" s="20"/>
      <c r="M28" s="20" t="s">
        <v>218</v>
      </c>
      <c r="N28" s="20">
        <f>'bm25'!X$71/SUM('bm25'!T73:AC73)*pagerank!T19</f>
        <v>0</v>
      </c>
      <c r="O28" s="20"/>
      <c r="P28" s="20" t="s">
        <v>227</v>
      </c>
      <c r="Q28" s="20">
        <f>'bm25'!X$72/SUM('bm25'!T73:AC73)*pagerank!T19</f>
        <v>0.19605279451123001</v>
      </c>
      <c r="R28" s="20"/>
      <c r="S28" s="20" t="s">
        <v>236</v>
      </c>
      <c r="T28" s="20">
        <f>'bm25'!W$73/SUM('bm25'!T72:AC72)*pagerank!Q19</f>
        <v>0.11748807161508761</v>
      </c>
      <c r="U28" s="20"/>
      <c r="V28" s="20" t="s">
        <v>245</v>
      </c>
      <c r="W28" s="20">
        <f>'bm25'!W$74/SUM('bm25'!T72:AC72)*pagerank!Q19</f>
        <v>1.3924584522207515E-2</v>
      </c>
      <c r="X28" s="20"/>
      <c r="Y28" s="20" t="s">
        <v>254</v>
      </c>
      <c r="Z28" s="20">
        <f>'bm25'!W$75/SUM('bm25'!T72:AC72)*pagerank!Q19</f>
        <v>6.459144257896568E-2</v>
      </c>
      <c r="AA28" s="20"/>
      <c r="AB28" s="20" t="s">
        <v>263</v>
      </c>
      <c r="AC28" s="20">
        <f>'bm25'!W$76/SUM('bm25'!T72:AC72)*pagerank!Q19</f>
        <v>2.9848056531590512E-2</v>
      </c>
      <c r="AD28" s="20"/>
      <c r="AE28" s="20" t="s">
        <v>272</v>
      </c>
      <c r="AF28" s="20">
        <f>'bm25'!W$77/SUM('bm25'!T72:AC72)*pagerank!Q19</f>
        <v>1.8113005521006621E-2</v>
      </c>
      <c r="AG28" s="20"/>
      <c r="AH28" s="20" t="s">
        <v>281</v>
      </c>
      <c r="AI28" s="20">
        <f>'bm25'!W$78/SUM('bm25'!T72:AC72)*pagerank!Q19</f>
        <v>9.6629032622179811E-2</v>
      </c>
    </row>
    <row r="29" spans="1:40" x14ac:dyDescent="0.25">
      <c r="G29" s="20" t="s">
        <v>191</v>
      </c>
      <c r="H29" s="20">
        <f>'bm25'!Y$69/SUM('bm25'!T74:AC74)*W19</f>
        <v>1.4357622895589782E-2</v>
      </c>
      <c r="I29" s="20"/>
      <c r="J29" s="20" t="s">
        <v>210</v>
      </c>
      <c r="K29" s="20">
        <f>'bm25'!Y$70/SUM('bm25'!T74:AC74)*pagerank!W19</f>
        <v>3.8319554075306919E-2</v>
      </c>
      <c r="L29" s="20"/>
      <c r="M29" s="20" t="s">
        <v>219</v>
      </c>
      <c r="N29" s="20">
        <f>'bm25'!Y$71/SUM('bm25'!T74:AC74)*pagerank!W19</f>
        <v>7.9194545743202227E-2</v>
      </c>
      <c r="O29" s="20"/>
      <c r="P29" s="20" t="s">
        <v>228</v>
      </c>
      <c r="Q29" s="20">
        <f>'bm25'!Y$72/SUM('bm25'!T74:AC74)*pagerank!W19</f>
        <v>1.4357622895589782E-2</v>
      </c>
      <c r="R29" s="20"/>
      <c r="S29" s="20" t="s">
        <v>237</v>
      </c>
      <c r="T29" s="20">
        <f>'bm25'!Y$73/SUM('bm25'!T74:AC74)*pagerank!W19</f>
        <v>8.5514523885568725E-2</v>
      </c>
      <c r="U29" s="20"/>
      <c r="V29" s="20" t="s">
        <v>246</v>
      </c>
      <c r="W29" s="20">
        <f>'bm25'!X$74/SUM('bm25'!T73:AC73)*pagerank!T19</f>
        <v>0.13839450506625331</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0.25355300267695458</v>
      </c>
    </row>
    <row r="30" spans="1:40" x14ac:dyDescent="0.25">
      <c r="G30" s="20" t="s">
        <v>192</v>
      </c>
      <c r="H30" s="20">
        <f>'bm25'!Z$69/SUM('bm25'!T75:AC75)*Z19</f>
        <v>0.12159806463328646</v>
      </c>
      <c r="I30" s="20"/>
      <c r="J30" s="20" t="s">
        <v>211</v>
      </c>
      <c r="K30" s="20">
        <f>'bm25'!Z$70/SUM('bm25'!T75:AC75)*pagerank!Z19</f>
        <v>6.2932324722616215E-2</v>
      </c>
      <c r="L30" s="20"/>
      <c r="M30" s="20" t="s">
        <v>220</v>
      </c>
      <c r="N30" s="20">
        <f>'bm25'!Z$71/SUM('bm25'!T75:AC75)*pagerank!Z19</f>
        <v>9.8324266547443279E-2</v>
      </c>
      <c r="O30" s="20"/>
      <c r="P30" s="20" t="s">
        <v>229</v>
      </c>
      <c r="Q30" s="20">
        <f>'bm25'!Z$72/SUM('bm25'!T75:AC75)*pagerank!Z19</f>
        <v>6.2932324722616215E-2</v>
      </c>
      <c r="R30" s="20"/>
      <c r="S30" s="20" t="s">
        <v>238</v>
      </c>
      <c r="T30" s="20">
        <f>'bm25'!Z$73/SUM('bm25'!T75:AC75)*pagerank!Z19</f>
        <v>0</v>
      </c>
      <c r="U30" s="20"/>
      <c r="V30" s="20" t="s">
        <v>247</v>
      </c>
      <c r="W30" s="20">
        <f>'bm25'!Z$74/SUM('bm25'!T75:AC75)*pagerank!Z19</f>
        <v>5.3039690499227111E-2</v>
      </c>
      <c r="X30" s="20"/>
      <c r="Y30" s="20" t="s">
        <v>256</v>
      </c>
      <c r="Z30" s="20">
        <f>'bm25'!Y$75/SUM('bm25'!T74:AC74)*pagerank!W19</f>
        <v>5.5232614563485105E-2</v>
      </c>
      <c r="AA30" s="20"/>
      <c r="AB30" s="20" t="s">
        <v>265</v>
      </c>
      <c r="AC30" s="20">
        <f>'bm25'!Y$76/SUM('bm25'!T74:AC74)*pagerank!W19</f>
        <v>2.4456318210559307E-2</v>
      </c>
      <c r="AD30" s="20"/>
      <c r="AE30" s="20" t="s">
        <v>274</v>
      </c>
      <c r="AF30" s="20">
        <f>'bm25'!Y$77/SUM('bm25'!T74:AC74)*pagerank!W19</f>
        <v>0</v>
      </c>
      <c r="AG30" s="20"/>
      <c r="AH30" s="20" t="s">
        <v>283</v>
      </c>
      <c r="AI30" s="20">
        <f>'bm25'!Y$78/SUM('bm25'!T74:AC74)*pagerank!W19</f>
        <v>0.19548536598169677</v>
      </c>
    </row>
    <row r="31" spans="1:40" x14ac:dyDescent="0.25">
      <c r="G31" s="20" t="s">
        <v>193</v>
      </c>
      <c r="H31" s="20">
        <f>'bm25'!AA$69/SUM('bm25'!T76:AC76)*AC19</f>
        <v>7.078619241504247E-2</v>
      </c>
      <c r="I31" s="20"/>
      <c r="J31" s="20" t="s">
        <v>212</v>
      </c>
      <c r="K31" s="20">
        <f>'bm25'!AA$70/SUM('bm25'!T76:AC76)*pagerank!AC19</f>
        <v>0</v>
      </c>
      <c r="L31" s="20"/>
      <c r="M31" s="20" t="s">
        <v>221</v>
      </c>
      <c r="N31" s="20">
        <f>'bm25'!AA$71/SUM('bm25'!T76:AC76)*pagerank!AC19</f>
        <v>8.8330840105459274E-2</v>
      </c>
      <c r="O31" s="20"/>
      <c r="P31" s="20" t="s">
        <v>230</v>
      </c>
      <c r="Q31" s="20">
        <f>'bm25'!AA$72/SUM('bm25'!T76:AC76)*pagerank!AC19</f>
        <v>1.9899592420684554E-2</v>
      </c>
      <c r="R31" s="20"/>
      <c r="S31" s="20" t="s">
        <v>239</v>
      </c>
      <c r="T31" s="20">
        <f>'bm25'!AA$73/SUM('bm25'!T76:AC76)*pagerank!AC19</f>
        <v>0</v>
      </c>
      <c r="U31" s="20"/>
      <c r="V31" s="20" t="s">
        <v>248</v>
      </c>
      <c r="W31" s="20">
        <f>'bm25'!AA$74/SUM('bm25'!T76:AC76)*pagerank!AC19</f>
        <v>1.7544647690416804E-2</v>
      </c>
      <c r="X31" s="20"/>
      <c r="Y31" s="20" t="s">
        <v>257</v>
      </c>
      <c r="Z31" s="20">
        <f>'bm25'!AA$75/SUM('bm25'!T76:AC76)*pagerank!AC19</f>
        <v>0.13921914556098619</v>
      </c>
      <c r="AA31" s="20"/>
      <c r="AB31" s="20" t="s">
        <v>266</v>
      </c>
      <c r="AC31" s="20">
        <f>'bm25'!Z$76/SUM('bm25'!T75:AC75)*pagerank!Z19</f>
        <v>0.17463775513251356</v>
      </c>
      <c r="AD31" s="20"/>
      <c r="AE31" s="20" t="s">
        <v>275</v>
      </c>
      <c r="AF31" s="20">
        <f>'bm25'!Z$77/SUM('bm25'!T75:AC75)*pagerank!Z19</f>
        <v>1.7647748674400058E-2</v>
      </c>
      <c r="AG31" s="20"/>
      <c r="AH31" s="20" t="s">
        <v>284</v>
      </c>
      <c r="AI31" s="20">
        <f>'bm25'!Z$78/SUM('bm25'!T75:AC75)*pagerank!Z19</f>
        <v>0.11597201522184332</v>
      </c>
    </row>
    <row r="32" spans="1:40" x14ac:dyDescent="0.25">
      <c r="G32" s="20" t="s">
        <v>194</v>
      </c>
      <c r="H32" s="20">
        <f>'bm25'!AB$69/SUM('bm25'!T77:AC77)*AF19</f>
        <v>0</v>
      </c>
      <c r="I32" s="20"/>
      <c r="J32" s="20" t="s">
        <v>213</v>
      </c>
      <c r="K32" s="20">
        <f>'bm25'!AB$70/SUM('bm25'!T77:AC77)*pagerank!AF19</f>
        <v>4.5194102576729463E-2</v>
      </c>
      <c r="L32" s="20"/>
      <c r="M32" s="20" t="s">
        <v>222</v>
      </c>
      <c r="N32" s="20">
        <f>'bm25'!AB$71/SUM('bm25'!T77:AC77)*pagerank!AF19</f>
        <v>0</v>
      </c>
      <c r="O32" s="20"/>
      <c r="P32" s="20" t="s">
        <v>231</v>
      </c>
      <c r="Q32" s="20">
        <f>'bm25'!AB$72/SUM('bm25'!T77:AC77)*pagerank!AF19</f>
        <v>4.5194102576729463E-2</v>
      </c>
      <c r="R32" s="20"/>
      <c r="S32" s="20" t="s">
        <v>240</v>
      </c>
      <c r="T32" s="20">
        <f>'bm25'!AB$73/SUM('bm25'!T77:AC77)*pagerank!AF19</f>
        <v>0</v>
      </c>
      <c r="U32" s="20"/>
      <c r="V32" s="20" t="s">
        <v>249</v>
      </c>
      <c r="W32" s="20">
        <f>'bm25'!AB$74/SUM('bm25'!T77:AC77)*pagerank!AF19</f>
        <v>0</v>
      </c>
      <c r="X32" s="20"/>
      <c r="Y32" s="20" t="s">
        <v>258</v>
      </c>
      <c r="Z32" s="20">
        <f>'bm25'!AB$75/SUM('bm25'!T77:AC77)*pagerank!AF19</f>
        <v>4.5194102576729463E-2</v>
      </c>
      <c r="AA32" s="20"/>
      <c r="AB32" s="20" t="s">
        <v>267</v>
      </c>
      <c r="AC32" s="20">
        <f>'bm25'!AB$76/SUM('bm25'!T77:AC77)*pagerank!AF19</f>
        <v>0</v>
      </c>
      <c r="AD32" s="20"/>
      <c r="AE32" s="20" t="s">
        <v>276</v>
      </c>
      <c r="AF32" s="20">
        <f>'bm25'!AA$77/SUM('bm25'!T76:AC76)*pagerank!AC19</f>
        <v>0</v>
      </c>
      <c r="AG32" s="20"/>
      <c r="AH32" s="20" t="s">
        <v>285</v>
      </c>
      <c r="AI32" s="20">
        <f>'bm25'!AA$78/SUM('bm25'!T76:AC76)*pagerank!AC19</f>
        <v>1.7544647690416804E-2</v>
      </c>
    </row>
    <row r="33" spans="7:35" x14ac:dyDescent="0.25">
      <c r="G33" s="20" t="s">
        <v>195</v>
      </c>
      <c r="H33" s="20">
        <f>'bm25'!AC$69/SUM('bm25'!T78:AC78)*AI19</f>
        <v>2.642010060107023E-2</v>
      </c>
      <c r="I33" s="20"/>
      <c r="J33" s="20" t="s">
        <v>214</v>
      </c>
      <c r="K33" s="20">
        <f>'bm25'!AC$70/SUM('bm25'!T78:AC78)*pagerank!AI19</f>
        <v>0.14807944544239945</v>
      </c>
      <c r="L33" s="20"/>
      <c r="M33" s="20" t="s">
        <v>223</v>
      </c>
      <c r="N33" s="20">
        <f>'bm25'!AC$71/SUM('bm25'!T78:AC78)*pagerank!AI19</f>
        <v>0.10478219351357629</v>
      </c>
      <c r="O33" s="20"/>
      <c r="P33" s="20" t="s">
        <v>232</v>
      </c>
      <c r="Q33" s="20">
        <f>'bm25'!AC$72/SUM('bm25'!T78:AC78)*pagerank!AI19</f>
        <v>7.9686042533740037E-2</v>
      </c>
      <c r="R33" s="20"/>
      <c r="S33" s="20" t="s">
        <v>241</v>
      </c>
      <c r="T33" s="20">
        <f>'bm25'!AC$73/SUM('bm25'!T78:AC78)*pagerank!AI19</f>
        <v>0.12530376594420112</v>
      </c>
      <c r="U33" s="20"/>
      <c r="V33" s="20" t="s">
        <v>250</v>
      </c>
      <c r="W33" s="20">
        <f>'bm25'!AC$74/SUM('bm25'!T78:AC78)*pagerank!AI19</f>
        <v>0.15823853569428323</v>
      </c>
      <c r="X33" s="20"/>
      <c r="Y33" s="20" t="s">
        <v>259</v>
      </c>
      <c r="Z33" s="20">
        <f>'bm25'!AC$75/SUM('bm25'!T78:AC78)*pagerank!AI19</f>
        <v>9.9332152962784553E-2</v>
      </c>
      <c r="AA33" s="20"/>
      <c r="AB33" s="20" t="s">
        <v>268</v>
      </c>
      <c r="AC33" s="20">
        <f>'bm25'!AC$76/SUM('bm25'!T78:AC78)*pagerank!AI19</f>
        <v>2.1451729876964372E-2</v>
      </c>
      <c r="AD33" s="20"/>
      <c r="AE33" s="20" t="s">
        <v>277</v>
      </c>
      <c r="AF33" s="20">
        <f>'bm25'!AC$77/SUM('bm25'!T77:AC77)*pagerank!AI19</f>
        <v>0.45535455569069755</v>
      </c>
      <c r="AG33" s="20"/>
      <c r="AH33" s="20" t="s">
        <v>286</v>
      </c>
      <c r="AI33" s="20">
        <f>'bm25'!AB$78/SUM('bm25'!T77:AC77)*pagerank!AF19</f>
        <v>0.14290967227159845</v>
      </c>
    </row>
    <row r="34" spans="7:35" x14ac:dyDescent="0.25">
      <c r="G34" s="20" t="s">
        <v>196</v>
      </c>
      <c r="H34" s="20">
        <f>SUM(H25:H33)</f>
        <v>0.58238981583176863</v>
      </c>
      <c r="I34" s="20"/>
      <c r="J34" s="20" t="s">
        <v>196</v>
      </c>
      <c r="K34" s="20">
        <f>SUM(K25:K33)</f>
        <v>0.67926195059356287</v>
      </c>
      <c r="L34" s="20"/>
      <c r="M34" s="20" t="s">
        <v>196</v>
      </c>
      <c r="N34" s="20">
        <f>SUM(N25:N33)</f>
        <v>0.73321932919995148</v>
      </c>
      <c r="O34" s="20"/>
      <c r="P34" s="20" t="s">
        <v>196</v>
      </c>
      <c r="Q34" s="20">
        <f>SUM(Q25:Q33)</f>
        <v>0.59759534854970175</v>
      </c>
      <c r="R34" s="20"/>
      <c r="S34" s="20" t="s">
        <v>196</v>
      </c>
      <c r="T34" s="20">
        <f>SUM(T25:T33)</f>
        <v>0.37889235930401027</v>
      </c>
      <c r="U34" s="20"/>
      <c r="V34" s="20" t="s">
        <v>196</v>
      </c>
      <c r="W34" s="20">
        <f>SUM(W25:W33)</f>
        <v>0.48601846407886895</v>
      </c>
      <c r="X34" s="20"/>
      <c r="Y34" s="20" t="s">
        <v>196</v>
      </c>
      <c r="Z34" s="20">
        <f>SUM(Z25:Z33)</f>
        <v>0.64205151707536057</v>
      </c>
      <c r="AA34" s="20"/>
      <c r="AB34" s="20" t="s">
        <v>196</v>
      </c>
      <c r="AC34" s="20">
        <f>SUM(AC25:AC33)</f>
        <v>0.45893440076351993</v>
      </c>
      <c r="AD34" s="20"/>
      <c r="AE34" s="20" t="s">
        <v>196</v>
      </c>
      <c r="AF34" s="20">
        <f>SUM(AF25:AF33)</f>
        <v>0.5083748971876384</v>
      </c>
      <c r="AG34" s="20"/>
      <c r="AH34" s="20" t="s">
        <v>196</v>
      </c>
      <c r="AI34" s="20">
        <f>SUM(AI25:AI33)</f>
        <v>1.1196219986493374</v>
      </c>
    </row>
    <row r="35" spans="7:35" x14ac:dyDescent="0.25">
      <c r="G35" s="20" t="s">
        <v>183</v>
      </c>
      <c r="H35" s="20">
        <f>$E$8+($E$7*H34)</f>
        <v>0.64503134345700341</v>
      </c>
      <c r="I35" s="20"/>
      <c r="J35" s="20" t="s">
        <v>183</v>
      </c>
      <c r="K35" s="19">
        <f>$E$8+($E$7*K34)</f>
        <v>0.72737265800452844</v>
      </c>
      <c r="L35" s="20"/>
      <c r="M35" s="20" t="s">
        <v>183</v>
      </c>
      <c r="N35" s="23">
        <f>E8+(E7*N34)</f>
        <v>0.77323642981995877</v>
      </c>
      <c r="O35" s="20"/>
      <c r="P35" s="20" t="s">
        <v>183</v>
      </c>
      <c r="Q35" s="20">
        <f>E8+(E7*Q34)</f>
        <v>0.65795604626724646</v>
      </c>
      <c r="R35" s="20"/>
      <c r="S35" s="20" t="s">
        <v>183</v>
      </c>
      <c r="T35" s="20">
        <f>E8+(E7*T34)</f>
        <v>0.47205850540840877</v>
      </c>
      <c r="U35" s="20"/>
      <c r="V35" s="20" t="s">
        <v>183</v>
      </c>
      <c r="W35" s="20">
        <f>E8+(E7*W34)</f>
        <v>0.56311569446703857</v>
      </c>
      <c r="X35" s="20"/>
      <c r="Y35" s="20" t="s">
        <v>183</v>
      </c>
      <c r="Z35" s="21">
        <f>E8+(E7*Z34)</f>
        <v>0.69574378951405647</v>
      </c>
      <c r="AA35" s="20"/>
      <c r="AB35" s="20" t="s">
        <v>183</v>
      </c>
      <c r="AC35" s="20">
        <f>E8+(E7*AC34)</f>
        <v>0.54009424064899192</v>
      </c>
      <c r="AD35" s="20"/>
      <c r="AE35" s="20" t="s">
        <v>183</v>
      </c>
      <c r="AF35" s="20">
        <f>E8+(E7*AF34)</f>
        <v>0.58211866260949263</v>
      </c>
      <c r="AG35" s="20"/>
      <c r="AH35" s="20" t="s">
        <v>183</v>
      </c>
      <c r="AI35" s="19">
        <f>E8+(E7*AI34)</f>
        <v>1.1016786988519369</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0.11731555131422607</v>
      </c>
      <c r="I42" s="20"/>
      <c r="J42" s="20" t="s">
        <v>206</v>
      </c>
      <c r="K42" s="20">
        <f>'bm25'!T70/SUM('bm25'!T69:AC69)*pagerank!H35</f>
        <v>0.10570870499845876</v>
      </c>
      <c r="L42" s="20"/>
      <c r="M42" s="20" t="s">
        <v>215</v>
      </c>
      <c r="N42" s="20">
        <f>'bm25'!T$71/SUM('bm25'!T69:AC69)*pagerank!H35</f>
        <v>0.22992172465639393</v>
      </c>
      <c r="O42" s="20"/>
      <c r="P42" s="20" t="s">
        <v>224</v>
      </c>
      <c r="Q42" s="20">
        <f>'bm25'!T$72/SUM('bm25'!T69:AC69)*pagerank!H35</f>
        <v>6.7347367919033868E-2</v>
      </c>
      <c r="R42" s="20"/>
      <c r="S42" s="20" t="s">
        <v>234</v>
      </c>
      <c r="T42" s="20">
        <f>'bm25'!T$73/SUM('bm25'!T69:AC69)*pagerank!H35</f>
        <v>0</v>
      </c>
      <c r="U42" s="20"/>
      <c r="V42" s="20" t="s">
        <v>242</v>
      </c>
      <c r="W42" s="20">
        <f>'bm25'!T$74/SUM('bm25'!T69:AC69)*pagerank!H35</f>
        <v>1.3639657367873976E-2</v>
      </c>
      <c r="X42" s="20"/>
      <c r="Y42" s="20" t="s">
        <v>251</v>
      </c>
      <c r="Z42" s="20">
        <f>'bm25'!T$75/SUM('bm25'!T69:AC69)*pagerank!H35</f>
        <v>0.12225006174113692</v>
      </c>
      <c r="AA42" s="20"/>
      <c r="AB42" s="20" t="s">
        <v>261</v>
      </c>
      <c r="AC42" s="20">
        <f>'bm25'!T$76/SUM('bm25'!T69:AC69)*pagerank!H35</f>
        <v>0.11508898323466558</v>
      </c>
      <c r="AD42" s="20"/>
      <c r="AE42" s="20" t="s">
        <v>269</v>
      </c>
      <c r="AF42" s="20">
        <f>'bm25'!T$77/SUM('bm25'!T69:AC69)*pagerank!H35</f>
        <v>0</v>
      </c>
      <c r="AG42" s="20"/>
      <c r="AH42" s="20" t="s">
        <v>278</v>
      </c>
      <c r="AI42" s="20">
        <f>'bm25'!T$78/SUM('bm25'!T69:AC69)*pagerank!H35</f>
        <v>3.8110067262878584E-2</v>
      </c>
    </row>
    <row r="43" spans="7:35" x14ac:dyDescent="0.25">
      <c r="G43" s="20" t="s">
        <v>188</v>
      </c>
      <c r="H43" s="20">
        <f>'bm25'!V$69/SUM('bm25'!T71:AC71)*N35</f>
        <v>0.1951862833853385</v>
      </c>
      <c r="I43" s="20"/>
      <c r="J43" s="20" t="s">
        <v>207</v>
      </c>
      <c r="K43" s="20">
        <f>'bm25'!V$70/SUM('bm25'!T71:AC71)*pagerank!N35</f>
        <v>0.11217495268777113</v>
      </c>
      <c r="L43" s="20"/>
      <c r="M43" s="20" t="s">
        <v>216</v>
      </c>
      <c r="N43" s="20">
        <f>'bm25'!U$71/SUM('bm25'!T70:AC70)*pagerank!K35</f>
        <v>0.15034131512984925</v>
      </c>
      <c r="O43" s="20"/>
      <c r="P43" s="20" t="s">
        <v>225</v>
      </c>
      <c r="Q43" s="20">
        <f>'bm25'!U$72/SUM('bm25'!T70:AC70)*pagerank!K35</f>
        <v>0.11242575535065301</v>
      </c>
      <c r="R43" s="20"/>
      <c r="S43" s="20" t="s">
        <v>233</v>
      </c>
      <c r="T43" s="20">
        <f>'bm25'!U$73/SUM('bm25'!T70:AC70)*pagerank!K35</f>
        <v>5.8739094316234974E-2</v>
      </c>
      <c r="U43" s="20"/>
      <c r="V43" s="20" t="s">
        <v>243</v>
      </c>
      <c r="W43" s="20">
        <f>'bm25'!U$74/SUM('bm25'!T70:AC70)*pagerank!K35</f>
        <v>4.6629691711638971E-2</v>
      </c>
      <c r="X43" s="20"/>
      <c r="Y43" s="20" t="s">
        <v>252</v>
      </c>
      <c r="Z43" s="20">
        <f>'bm25'!U$75/SUM('bm25'!T70:AC70)*pagerank!K35</f>
        <v>7.1468027570424725E-2</v>
      </c>
      <c r="AA43" s="20"/>
      <c r="AB43" s="20" t="s">
        <v>260</v>
      </c>
      <c r="AC43" s="20">
        <f>'bm25'!U$76/SUM('bm25'!T70:AC70)*pagerank!K35</f>
        <v>0</v>
      </c>
      <c r="AD43" s="20"/>
      <c r="AE43" s="20" t="s">
        <v>270</v>
      </c>
      <c r="AF43" s="20">
        <f>'bm25'!U$77/SUM('bm25'!T70:AC70)*pagerank!K35</f>
        <v>2.0041366569201118E-2</v>
      </c>
      <c r="AG43" s="20"/>
      <c r="AH43" s="20" t="s">
        <v>279</v>
      </c>
      <c r="AI43" s="20">
        <f>'bm25'!U$78/SUM('bm25'!T70:AC70)*pagerank!K35</f>
        <v>0.20419061348251116</v>
      </c>
    </row>
    <row r="44" spans="7:35" x14ac:dyDescent="0.25">
      <c r="G44" s="20" t="s">
        <v>189</v>
      </c>
      <c r="H44" s="20">
        <f>'bm25'!W$69/SUM('bm25'!T72:AC72)*Q35</f>
        <v>8.6683950897650991E-2</v>
      </c>
      <c r="I44" s="20"/>
      <c r="J44" s="20" t="s">
        <v>208</v>
      </c>
      <c r="K44" s="20">
        <f>'bm25'!W$70/SUM('bm25'!T72:AC72)*pagerank!Q35</f>
        <v>0.13534941917402099</v>
      </c>
      <c r="L44" s="20"/>
      <c r="M44" s="20" t="s">
        <v>217</v>
      </c>
      <c r="N44" s="20">
        <f>'bm25'!W$71/SUM('bm25'!T72:AC72)*pagerank!Q35</f>
        <v>4.4875428082150781E-2</v>
      </c>
      <c r="O44" s="20"/>
      <c r="P44" s="20" t="s">
        <v>226</v>
      </c>
      <c r="Q44" s="20">
        <f>'bm25'!V$72/SUM('bm25'!T71:AC71)*pagerank!N35</f>
        <v>2.4885571285608237E-2</v>
      </c>
      <c r="R44" s="20"/>
      <c r="S44" s="20" t="s">
        <v>235</v>
      </c>
      <c r="T44" s="20">
        <f>'bm25'!V$73/SUM('bm25'!T71:AC71)*pagerank!N35</f>
        <v>0</v>
      </c>
      <c r="U44" s="20"/>
      <c r="V44" s="20" t="s">
        <v>244</v>
      </c>
      <c r="W44" s="20">
        <f>'bm25'!V$74/SUM('bm25'!T71:AC71)*pagerank!N35</f>
        <v>5.5305647384155561E-2</v>
      </c>
      <c r="X44" s="20"/>
      <c r="Y44" s="20" t="s">
        <v>253</v>
      </c>
      <c r="Z44" s="20">
        <f>'bm25'!V$75/SUM('bm25'!T71:AC71)*pagerank!N35</f>
        <v>7.3356981100102206E-2</v>
      </c>
      <c r="AA44" s="20"/>
      <c r="AB44" s="20" t="s">
        <v>262</v>
      </c>
      <c r="AC44" s="20">
        <f>'bm25'!V$76/SUM('bm25'!T71:AC71)*pagerank!N35</f>
        <v>0.11303039389087442</v>
      </c>
      <c r="AD44" s="20"/>
      <c r="AE44" s="20" t="s">
        <v>271</v>
      </c>
      <c r="AF44" s="20">
        <f>'bm25'!V$77/SUM('bm25'!T71:AC71)*pagerank!N35</f>
        <v>0</v>
      </c>
      <c r="AG44" s="20"/>
      <c r="AH44" s="20" t="s">
        <v>280</v>
      </c>
      <c r="AI44" s="20">
        <f>'bm25'!V$78/SUM('bm25'!T71:AC71)*pagerank!N35</f>
        <v>9.255996105236447E-2</v>
      </c>
    </row>
    <row r="45" spans="7:35" x14ac:dyDescent="0.25">
      <c r="G45" s="20" t="s">
        <v>190</v>
      </c>
      <c r="H45" s="20">
        <f>'bm25'!X$69/SUM('bm25'!T73:AC73)*T35</f>
        <v>0</v>
      </c>
      <c r="I45" s="20"/>
      <c r="J45" s="20" t="s">
        <v>209</v>
      </c>
      <c r="K45" s="20">
        <f>'bm25'!X$70/SUM('bm25'!T73:AC73)*pagerank!T35</f>
        <v>6.7453044707519949E-2</v>
      </c>
      <c r="L45" s="20"/>
      <c r="M45" s="20" t="s">
        <v>218</v>
      </c>
      <c r="N45" s="20">
        <f>'bm25'!X$71/SUM('bm25'!T73:AC73)*pagerank!T35</f>
        <v>0</v>
      </c>
      <c r="O45" s="20"/>
      <c r="P45" s="20" t="s">
        <v>227</v>
      </c>
      <c r="Q45" s="20">
        <f>'bm25'!X$72/SUM('bm25'!T73:AC73)*pagerank!T35</f>
        <v>0.14928112505700936</v>
      </c>
      <c r="R45" s="20"/>
      <c r="S45" s="20" t="s">
        <v>236</v>
      </c>
      <c r="T45" s="20">
        <f>'bm25'!W$73/SUM('bm25'!T72:AC72)*pagerank!Q35</f>
        <v>0.16456691970781279</v>
      </c>
      <c r="U45" s="20"/>
      <c r="V45" s="20" t="s">
        <v>245</v>
      </c>
      <c r="W45" s="20">
        <f>'bm25'!W$74/SUM('bm25'!T72:AC72)*pagerank!Q35</f>
        <v>1.9504328835511363E-2</v>
      </c>
      <c r="X45" s="20"/>
      <c r="Y45" s="20" t="s">
        <v>254</v>
      </c>
      <c r="Z45" s="20">
        <f>'bm25'!W$75/SUM('bm25'!T72:AC72)*pagerank!Q35</f>
        <v>9.0473991091870209E-2</v>
      </c>
      <c r="AA45" s="20"/>
      <c r="AB45" s="20" t="s">
        <v>263</v>
      </c>
      <c r="AC45" s="20">
        <f>'bm25'!W$76/SUM('bm25'!T72:AC72)*pagerank!Q35</f>
        <v>4.1808522815500217E-2</v>
      </c>
      <c r="AD45" s="20"/>
      <c r="AE45" s="20" t="s">
        <v>272</v>
      </c>
      <c r="AF45" s="20">
        <f>'bm25'!W$77/SUM('bm25'!T72:AC72)*pagerank!Q35</f>
        <v>2.5371099246639415E-2</v>
      </c>
      <c r="AG45" s="20"/>
      <c r="AH45" s="20" t="s">
        <v>281</v>
      </c>
      <c r="AI45" s="20">
        <f>'bm25'!W$78/SUM('bm25'!T72:AC72)*pagerank!Q35</f>
        <v>0.13534941917402099</v>
      </c>
    </row>
    <row r="46" spans="7:35" x14ac:dyDescent="0.25">
      <c r="G46" s="20" t="s">
        <v>191</v>
      </c>
      <c r="H46" s="20">
        <f>'bm25'!Y$69/SUM('bm25'!T74:AC74)*W35</f>
        <v>1.9331247275373841E-2</v>
      </c>
      <c r="I46" s="20"/>
      <c r="J46" s="20" t="s">
        <v>210</v>
      </c>
      <c r="K46" s="20">
        <f>'bm25'!Y$70/SUM('bm25'!T74:AC74)*pagerank!W35</f>
        <v>5.1593831423122093E-2</v>
      </c>
      <c r="L46" s="20"/>
      <c r="M46" s="20" t="s">
        <v>219</v>
      </c>
      <c r="N46" s="20">
        <f>'bm25'!Y$71/SUM('bm25'!T74:AC74)*pagerank!W35</f>
        <v>0.10662832961666664</v>
      </c>
      <c r="O46" s="20"/>
      <c r="P46" s="20" t="s">
        <v>228</v>
      </c>
      <c r="Q46" s="20">
        <f>'bm25'!Y$72/SUM('bm25'!T74:AC74)*pagerank!W35</f>
        <v>1.9331247275373841E-2</v>
      </c>
      <c r="R46" s="20"/>
      <c r="S46" s="20" t="s">
        <v>237</v>
      </c>
      <c r="T46" s="20">
        <f>'bm25'!Y$73/SUM('bm25'!T74:AC74)*pagerank!W35</f>
        <v>0.11513761148968284</v>
      </c>
      <c r="U46" s="20"/>
      <c r="V46" s="20" t="s">
        <v>246</v>
      </c>
      <c r="W46" s="20">
        <f>'bm25'!X$74/SUM('bm25'!T73:AC73)*pagerank!T35</f>
        <v>0.10537818381780259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0.19306369794708833</v>
      </c>
    </row>
    <row r="47" spans="7:35" x14ac:dyDescent="0.25">
      <c r="G47" s="20" t="s">
        <v>192</v>
      </c>
      <c r="H47" s="20">
        <f>'bm25'!Z$69/SUM('bm25'!T75:AC75)*Z35</f>
        <v>0.12847188574837295</v>
      </c>
      <c r="I47" s="20"/>
      <c r="J47" s="20" t="s">
        <v>211</v>
      </c>
      <c r="K47" s="20">
        <f>'bm25'!Z$70/SUM('bm25'!T75:AC75)*pagerank!Z35</f>
        <v>6.6489828238847207E-2</v>
      </c>
      <c r="L47" s="20"/>
      <c r="M47" s="20" t="s">
        <v>220</v>
      </c>
      <c r="N47" s="20">
        <f>'bm25'!Z$71/SUM('bm25'!T75:AC75)*pagerank!Z35</f>
        <v>0.10388244234207838</v>
      </c>
      <c r="O47" s="20"/>
      <c r="P47" s="20" t="s">
        <v>229</v>
      </c>
      <c r="Q47" s="20">
        <f>'bm25'!Z$72/SUM('bm25'!T75:AC75)*pagerank!Z35</f>
        <v>6.6489828238847207E-2</v>
      </c>
      <c r="R47" s="20"/>
      <c r="S47" s="20" t="s">
        <v>238</v>
      </c>
      <c r="T47" s="20">
        <f>'bm25'!Z$73/SUM('bm25'!T75:AC75)*pagerank!Z35</f>
        <v>0</v>
      </c>
      <c r="U47" s="20"/>
      <c r="V47" s="20" t="s">
        <v>247</v>
      </c>
      <c r="W47" s="20">
        <f>'bm25'!Z$74/SUM('bm25'!T75:AC75)*pagerank!Z35</f>
        <v>5.6037972960306992E-2</v>
      </c>
      <c r="X47" s="20"/>
      <c r="Y47" s="20" t="s">
        <v>256</v>
      </c>
      <c r="Z47" s="20">
        <f>'bm25'!Y$75/SUM('bm25'!T74:AC74)*pagerank!W35</f>
        <v>7.4365745468918401E-2</v>
      </c>
      <c r="AA47" s="20"/>
      <c r="AB47" s="20" t="s">
        <v>265</v>
      </c>
      <c r="AC47" s="20">
        <f>'bm25'!Y$76/SUM('bm25'!T74:AC74)*pagerank!W35</f>
        <v>3.2928231797951103E-2</v>
      </c>
      <c r="AD47" s="20"/>
      <c r="AE47" s="20" t="s">
        <v>274</v>
      </c>
      <c r="AF47" s="20">
        <f>'bm25'!Y$77/SUM('bm25'!T74:AC74)*pagerank!W35</f>
        <v>0</v>
      </c>
      <c r="AG47" s="20"/>
      <c r="AH47" s="20" t="s">
        <v>283</v>
      </c>
      <c r="AI47" s="20">
        <f>'bm25'!Y$78/SUM('bm25'!T74:AC74)*pagerank!W35</f>
        <v>0.26320345477731683</v>
      </c>
    </row>
    <row r="48" spans="7:35" x14ac:dyDescent="0.25">
      <c r="G48" s="20" t="s">
        <v>193</v>
      </c>
      <c r="H48" s="20">
        <f>'bm25'!AA$69/SUM('bm25'!T76:AC76)*AC35</f>
        <v>9.350104206416826E-2</v>
      </c>
      <c r="I48" s="20"/>
      <c r="J48" s="20" t="s">
        <v>212</v>
      </c>
      <c r="K48" s="20">
        <f>'bm25'!AA$70/SUM('bm25'!T76:AC76)*pagerank!AC35</f>
        <v>0</v>
      </c>
      <c r="L48" s="20"/>
      <c r="M48" s="20" t="s">
        <v>221</v>
      </c>
      <c r="N48" s="20">
        <f>'bm25'!AA$71/SUM('bm25'!T76:AC76)*pagerank!AC35</f>
        <v>0.1166756582673428</v>
      </c>
      <c r="O48" s="20"/>
      <c r="P48" s="20" t="s">
        <v>230</v>
      </c>
      <c r="Q48" s="20">
        <f>'bm25'!AA$72/SUM('bm25'!T76:AC76)*pagerank!AC35</f>
        <v>2.6285248076019344E-2</v>
      </c>
      <c r="R48" s="20"/>
      <c r="S48" s="20" t="s">
        <v>239</v>
      </c>
      <c r="T48" s="20">
        <f>'bm25'!AA$73/SUM('bm25'!T76:AC76)*pagerank!AC35</f>
        <v>0</v>
      </c>
      <c r="U48" s="20"/>
      <c r="V48" s="20" t="s">
        <v>248</v>
      </c>
      <c r="W48" s="20">
        <f>'bm25'!AA$74/SUM('bm25'!T76:AC76)*pagerank!AC35</f>
        <v>2.3174616203174538E-2</v>
      </c>
      <c r="X48" s="20"/>
      <c r="Y48" s="20" t="s">
        <v>257</v>
      </c>
      <c r="Z48" s="20">
        <f>'bm25'!AA$75/SUM('bm25'!T76:AC76)*pagerank!AC35</f>
        <v>0.183893704988561</v>
      </c>
      <c r="AA48" s="20"/>
      <c r="AB48" s="20" t="s">
        <v>266</v>
      </c>
      <c r="AC48" s="20">
        <f>'bm25'!Z$76/SUM('bm25'!T75:AC75)*pagerank!Z35</f>
        <v>0.18450985870867995</v>
      </c>
      <c r="AD48" s="20"/>
      <c r="AE48" s="20" t="s">
        <v>275</v>
      </c>
      <c r="AF48" s="20">
        <f>'bm25'!Z$77/SUM('bm25'!T75:AC75)*pagerank!Z35</f>
        <v>1.864535885707581E-2</v>
      </c>
      <c r="AG48" s="20"/>
      <c r="AH48" s="20" t="s">
        <v>284</v>
      </c>
      <c r="AI48" s="20">
        <f>'bm25'!Z$78/SUM('bm25'!T75:AC75)*pagerank!Z35</f>
        <v>0.12252780119915418</v>
      </c>
    </row>
    <row r="49" spans="7:36" x14ac:dyDescent="0.25">
      <c r="G49" s="20" t="s">
        <v>194</v>
      </c>
      <c r="H49" s="20">
        <f>'bm25'!AB$69/SUM('bm25'!T77:AC77)*AF35</f>
        <v>0</v>
      </c>
      <c r="I49" s="20"/>
      <c r="J49" s="20" t="s">
        <v>213</v>
      </c>
      <c r="K49" s="20">
        <f>'bm25'!AB$70/SUM('bm25'!T77:AC77)*pagerank!AF35</f>
        <v>0.10990912392649065</v>
      </c>
      <c r="L49" s="20"/>
      <c r="M49" s="20" t="s">
        <v>222</v>
      </c>
      <c r="N49" s="20">
        <f>'bm25'!AB$71/SUM('bm25'!T77:AC77)*pagerank!AF35</f>
        <v>0</v>
      </c>
      <c r="O49" s="20"/>
      <c r="P49" s="20" t="s">
        <v>231</v>
      </c>
      <c r="Q49" s="20">
        <f>'bm25'!AB$72/SUM('bm25'!T77:AC77)*pagerank!AF35</f>
        <v>0.10990912392649065</v>
      </c>
      <c r="R49" s="20"/>
      <c r="S49" s="20" t="s">
        <v>240</v>
      </c>
      <c r="T49" s="20">
        <f>'bm25'!AB$73/SUM('bm25'!T77:AC77)*pagerank!AF35</f>
        <v>0</v>
      </c>
      <c r="U49" s="20"/>
      <c r="V49" s="20" t="s">
        <v>249</v>
      </c>
      <c r="W49" s="20">
        <f>'bm25'!AB$74/SUM('bm25'!T77:AC77)*pagerank!AF35</f>
        <v>0</v>
      </c>
      <c r="X49" s="20"/>
      <c r="Y49" s="20" t="s">
        <v>258</v>
      </c>
      <c r="Z49" s="20">
        <f>'bm25'!AB$75/SUM('bm25'!T77:AC77)*pagerank!AF35</f>
        <v>0.10990912392649065</v>
      </c>
      <c r="AA49" s="20"/>
      <c r="AB49" s="20" t="s">
        <v>267</v>
      </c>
      <c r="AC49" s="20">
        <f>'bm25'!AB$76/SUM('bm25'!T77:AC77)*pagerank!AF35</f>
        <v>0</v>
      </c>
      <c r="AD49" s="20"/>
      <c r="AE49" s="20" t="s">
        <v>276</v>
      </c>
      <c r="AF49" s="20">
        <f>'bm25'!AA$77/SUM('bm25'!T76:AC76)*pagerank!AC35</f>
        <v>0</v>
      </c>
      <c r="AG49" s="20"/>
      <c r="AH49" s="20" t="s">
        <v>285</v>
      </c>
      <c r="AI49" s="20">
        <f>'bm25'!AA$78/SUM('bm25'!T76:AC76)*pagerank!AC35</f>
        <v>2.3174616203174538E-2</v>
      </c>
    </row>
    <row r="50" spans="7:36" x14ac:dyDescent="0.25">
      <c r="G50" s="20" t="s">
        <v>195</v>
      </c>
      <c r="H50" s="20">
        <f>'bm25'!AC$69/SUM('bm25'!T78:AC78)*AI35</f>
        <v>2.922696225672218E-2</v>
      </c>
      <c r="I50" s="20"/>
      <c r="J50" s="20" t="s">
        <v>214</v>
      </c>
      <c r="K50" s="20">
        <f>'bm25'!AC$70/SUM('bm25'!T78:AC78)*pagerank!AI35</f>
        <v>0.16381135061862878</v>
      </c>
      <c r="L50" s="20"/>
      <c r="M50" s="20" t="s">
        <v>223</v>
      </c>
      <c r="N50" s="20">
        <f>'bm25'!AC$71/SUM('bm25'!T78:AC78)*pagerank!AI35</f>
        <v>0.11591421475790289</v>
      </c>
      <c r="O50" s="20"/>
      <c r="P50" s="20" t="s">
        <v>232</v>
      </c>
      <c r="Q50" s="20">
        <f>'bm25'!AC$72/SUM('bm25'!T78:AC78)*pagerank!AI35</f>
        <v>8.8151858037468472E-2</v>
      </c>
      <c r="R50" s="20"/>
      <c r="S50" s="20" t="s">
        <v>241</v>
      </c>
      <c r="T50" s="20">
        <f>'bm25'!AC$73/SUM('bm25'!T78:AC78)*pagerank!AI35</f>
        <v>0.13861599140648106</v>
      </c>
      <c r="U50" s="20"/>
      <c r="V50" s="20" t="s">
        <v>250</v>
      </c>
      <c r="W50" s="20">
        <f>'bm25'!AC$74/SUM('bm25'!T78:AC78)*pagerank!AI35</f>
        <v>0.17504973883818056</v>
      </c>
      <c r="X50" s="20"/>
      <c r="Y50" s="20" t="s">
        <v>259</v>
      </c>
      <c r="Z50" s="20">
        <f>'bm25'!AC$75/SUM('bm25'!T78:AC78)*pagerank!AI35</f>
        <v>0.10988516392722049</v>
      </c>
      <c r="AA50" s="20"/>
      <c r="AB50" s="20" t="s">
        <v>268</v>
      </c>
      <c r="AC50" s="20">
        <f>'bm25'!AC$76/SUM('bm25'!T78:AC78)*pagerank!AI35</f>
        <v>2.3730753675859959E-2</v>
      </c>
      <c r="AD50" s="20"/>
      <c r="AE50" s="20" t="s">
        <v>277</v>
      </c>
      <c r="AF50" s="20">
        <f>'bm25'!AC$77/SUM('bm25'!T77:AC77)*pagerank!AI35</f>
        <v>0.50373125422767728</v>
      </c>
      <c r="AG50" s="20"/>
      <c r="AH50" s="20" t="s">
        <v>286</v>
      </c>
      <c r="AI50" s="20">
        <f>'bm25'!AB$78/SUM('bm25'!T77:AC77)*pagerank!AF35</f>
        <v>0.34754704672642139</v>
      </c>
    </row>
    <row r="51" spans="7:36" x14ac:dyDescent="0.25">
      <c r="G51" s="20" t="s">
        <v>196</v>
      </c>
      <c r="H51" s="20">
        <f>SUM(H42:H50)</f>
        <v>0.66971692294185281</v>
      </c>
      <c r="I51" s="20"/>
      <c r="J51" s="20" t="s">
        <v>196</v>
      </c>
      <c r="K51" s="20">
        <f>SUM(K42:K50)</f>
        <v>0.81249025577485945</v>
      </c>
      <c r="L51" s="20"/>
      <c r="M51" s="20" t="s">
        <v>196</v>
      </c>
      <c r="N51" s="20">
        <f>SUM(N42:N50)</f>
        <v>0.86823911285238464</v>
      </c>
      <c r="O51" s="20"/>
      <c r="P51" s="20" t="s">
        <v>196</v>
      </c>
      <c r="Q51" s="20">
        <f>SUM(Q42:Q50)</f>
        <v>0.66410712516650394</v>
      </c>
      <c r="R51" s="20"/>
      <c r="S51" s="20" t="s">
        <v>196</v>
      </c>
      <c r="T51" s="20">
        <f>SUM(T42:T50)</f>
        <v>0.47705961692021165</v>
      </c>
      <c r="U51" s="20"/>
      <c r="V51" s="20" t="s">
        <v>196</v>
      </c>
      <c r="W51" s="20">
        <f>SUM(W42:W50)</f>
        <v>0.49471983711864453</v>
      </c>
      <c r="X51" s="20"/>
      <c r="Y51" s="20" t="s">
        <v>196</v>
      </c>
      <c r="Z51" s="20">
        <f>SUM(Z42:Z50)</f>
        <v>0.83560279981472463</v>
      </c>
      <c r="AA51" s="20"/>
      <c r="AB51" s="20" t="s">
        <v>196</v>
      </c>
      <c r="AC51" s="20">
        <f>SUM(AC42:AC50)</f>
        <v>0.51109674412353123</v>
      </c>
      <c r="AD51" s="20"/>
      <c r="AE51" s="20" t="s">
        <v>196</v>
      </c>
      <c r="AF51" s="20">
        <f>SUM(AF42:AF50)</f>
        <v>0.5677890789005936</v>
      </c>
      <c r="AG51" s="20"/>
      <c r="AH51" s="20" t="s">
        <v>196</v>
      </c>
      <c r="AI51" s="20">
        <f>SUM(AI42:AI50)</f>
        <v>1.4197266778249304</v>
      </c>
    </row>
    <row r="52" spans="7:36" x14ac:dyDescent="0.25">
      <c r="G52" s="20" t="s">
        <v>183</v>
      </c>
      <c r="H52" s="20">
        <f>$E$8+($E$7*H51)</f>
        <v>0.71925938450057492</v>
      </c>
      <c r="I52" s="20"/>
      <c r="J52" s="20" t="s">
        <v>183</v>
      </c>
      <c r="K52" s="19">
        <f>$E$8+($E$7*K51)</f>
        <v>0.84061671740863053</v>
      </c>
      <c r="L52" s="20"/>
      <c r="M52" s="20" t="s">
        <v>183</v>
      </c>
      <c r="N52" s="19">
        <f>E8+(E7*N51)</f>
        <v>0.88800324592452695</v>
      </c>
      <c r="O52" s="20"/>
      <c r="P52" s="20" t="s">
        <v>183</v>
      </c>
      <c r="Q52" s="20">
        <f>E8+(E7*Q51)</f>
        <v>0.71449105639152832</v>
      </c>
      <c r="R52" s="20"/>
      <c r="S52" s="20" t="s">
        <v>183</v>
      </c>
      <c r="T52" s="20">
        <f>E8+(E7*T51)</f>
        <v>0.55550067438217998</v>
      </c>
      <c r="U52" s="20"/>
      <c r="V52" s="20" t="s">
        <v>183</v>
      </c>
      <c r="W52" s="20">
        <f>E8+(E7*W51)</f>
        <v>0.57051186155084788</v>
      </c>
      <c r="X52" s="20"/>
      <c r="Y52" s="20" t="s">
        <v>183</v>
      </c>
      <c r="Z52" s="22">
        <f>E8+(E7*Z51)</f>
        <v>0.86026237984251597</v>
      </c>
      <c r="AA52" s="20"/>
      <c r="AB52" s="20" t="s">
        <v>183</v>
      </c>
      <c r="AC52" s="20">
        <f>E8+(E7*AC51)</f>
        <v>0.58443223250500154</v>
      </c>
      <c r="AD52" s="20"/>
      <c r="AE52" s="20" t="s">
        <v>183</v>
      </c>
      <c r="AF52" s="20">
        <f>E8+(E7*AF51)</f>
        <v>0.63262071706550449</v>
      </c>
      <c r="AG52" s="20"/>
      <c r="AH52" s="20" t="s">
        <v>183</v>
      </c>
      <c r="AI52" s="19">
        <f>E8+(E7*AI51)</f>
        <v>1.3567676761511911</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0.13558031438423204</v>
      </c>
      <c r="I59" s="20"/>
      <c r="J59" s="20" t="s">
        <v>206</v>
      </c>
      <c r="K59" s="20">
        <f>'bm25'!T70/SUM('bm25'!T69:AC69)*pagerank!H52</f>
        <v>0.11787330780866534</v>
      </c>
      <c r="L59" s="20"/>
      <c r="M59" s="20" t="s">
        <v>215</v>
      </c>
      <c r="N59" s="20">
        <f>'bm25'!T$71/SUM('bm25'!T69:AC69)*pagerank!H52</f>
        <v>0.25638034467187415</v>
      </c>
      <c r="O59" s="20"/>
      <c r="P59" s="20" t="s">
        <v>224</v>
      </c>
      <c r="Q59" s="20">
        <f>'bm25'!T$72/SUM('bm25'!T69:AC69)*pagerank!H52</f>
        <v>7.5097476872311095E-2</v>
      </c>
      <c r="R59" s="20"/>
      <c r="S59" s="20" t="s">
        <v>234</v>
      </c>
      <c r="T59" s="20">
        <f>'bm25'!T$73/SUM('bm25'!T69:AC69)*pagerank!H52</f>
        <v>0</v>
      </c>
      <c r="U59" s="20"/>
      <c r="V59" s="20" t="s">
        <v>242</v>
      </c>
      <c r="W59" s="20">
        <f>'bm25'!T$74/SUM('bm25'!T69:AC69)*pagerank!H52</f>
        <v>1.5209263336936918E-2</v>
      </c>
      <c r="X59" s="20"/>
      <c r="Y59" s="20" t="s">
        <v>251</v>
      </c>
      <c r="Z59" s="20">
        <f>'bm25'!T$75/SUM('bm25'!T69:AC69)*pagerank!H52</f>
        <v>0.1363181883407944</v>
      </c>
      <c r="AA59" s="20"/>
      <c r="AB59" s="20" t="s">
        <v>261</v>
      </c>
      <c r="AC59" s="20">
        <f>'bm25'!T$76/SUM('bm25'!T69:AC69)*pagerank!H52</f>
        <v>0.12833303696610279</v>
      </c>
      <c r="AD59" s="20"/>
      <c r="AE59" s="20" t="s">
        <v>269</v>
      </c>
      <c r="AF59" s="20">
        <f>'bm25'!T$77/SUM('bm25'!T69:AC69)*pagerank!H52</f>
        <v>0</v>
      </c>
      <c r="AG59" s="20"/>
      <c r="AH59" s="20" t="s">
        <v>278</v>
      </c>
      <c r="AI59" s="20">
        <f>'bm25'!T$78/SUM('bm25'!T69:AC69)*pagerank!H52</f>
        <v>4.2495645833062888E-2</v>
      </c>
      <c r="AJ59"/>
    </row>
    <row r="60" spans="7:36" x14ac:dyDescent="0.25">
      <c r="G60" s="20" t="s">
        <v>188</v>
      </c>
      <c r="H60" s="20">
        <f>'bm25'!V$69/SUM('bm25'!T71:AC71)*N52</f>
        <v>0.22415660530438614</v>
      </c>
      <c r="I60" s="20"/>
      <c r="J60" s="20" t="s">
        <v>207</v>
      </c>
      <c r="K60" s="20">
        <f>'bm25'!V$70/SUM('bm25'!T71:AC71)*pagerank!N52</f>
        <v>0.12882440383902333</v>
      </c>
      <c r="L60" s="20"/>
      <c r="M60" s="20" t="s">
        <v>216</v>
      </c>
      <c r="N60" s="20">
        <f>'bm25'!U$71/SUM('bm25'!T70:AC70)*pagerank!K52</f>
        <v>0.17374783259252446</v>
      </c>
      <c r="O60" s="20"/>
      <c r="P60" s="20" t="s">
        <v>225</v>
      </c>
      <c r="Q60" s="20">
        <f>'bm25'!U$72/SUM('bm25'!T70:AC70)*pagerank!K52</f>
        <v>0.12992923005151416</v>
      </c>
      <c r="R60" s="20"/>
      <c r="S60" s="20" t="s">
        <v>233</v>
      </c>
      <c r="T60" s="20">
        <f>'bm25'!U$73/SUM('bm25'!T70:AC70)*pagerank!K52</f>
        <v>6.7884136287347199E-2</v>
      </c>
      <c r="U60" s="20"/>
      <c r="V60" s="20" t="s">
        <v>243</v>
      </c>
      <c r="W60" s="20">
        <f>'bm25'!U$74/SUM('bm25'!T70:AC70)*pagerank!K52</f>
        <v>5.3889430608993746E-2</v>
      </c>
      <c r="X60" s="20"/>
      <c r="Y60" s="20" t="s">
        <v>252</v>
      </c>
      <c r="Z60" s="20">
        <f>'bm25'!U$75/SUM('bm25'!T70:AC70)*pagerank!K52</f>
        <v>8.2594826839842414E-2</v>
      </c>
      <c r="AA60" s="20"/>
      <c r="AB60" s="20" t="s">
        <v>260</v>
      </c>
      <c r="AC60" s="20">
        <f>'bm25'!U$76/SUM('bm25'!T70:AC70)*pagerank!K52</f>
        <v>0</v>
      </c>
      <c r="AD60" s="20"/>
      <c r="AE60" s="20" t="s">
        <v>270</v>
      </c>
      <c r="AF60" s="20">
        <f>'bm25'!U$77/SUM('bm25'!T70:AC70)*pagerank!K52</f>
        <v>2.3161590681732812E-2</v>
      </c>
      <c r="AG60" s="20"/>
      <c r="AH60" s="20" t="s">
        <v>279</v>
      </c>
      <c r="AI60" s="20">
        <f>'bm25'!U$78/SUM('bm25'!T70:AC70)*pagerank!K52</f>
        <v>0.23598088454715377</v>
      </c>
      <c r="AJ60"/>
    </row>
    <row r="61" spans="7:36" x14ac:dyDescent="0.25">
      <c r="G61" s="20" t="s">
        <v>189</v>
      </c>
      <c r="H61" s="20">
        <f>'bm25'!W$69/SUM('bm25'!T72:AC72)*Q52</f>
        <v>9.4132287407991247E-2</v>
      </c>
      <c r="I61" s="20"/>
      <c r="J61" s="20" t="s">
        <v>208</v>
      </c>
      <c r="K61" s="20">
        <f>'bm25'!W$70/SUM('bm25'!T72:AC72)*pagerank!Q52</f>
        <v>0.14697934616797539</v>
      </c>
      <c r="L61" s="20"/>
      <c r="M61" s="20" t="s">
        <v>217</v>
      </c>
      <c r="N61" s="20">
        <f>'bm25'!W$71/SUM('bm25'!T72:AC72)*pagerank!Q52</f>
        <v>4.8731358573783336E-2</v>
      </c>
      <c r="O61" s="20"/>
      <c r="P61" s="20" t="s">
        <v>226</v>
      </c>
      <c r="Q61" s="20">
        <f>'bm25'!V$72/SUM('bm25'!T71:AC71)*pagerank!N52</f>
        <v>2.8579186424845179E-2</v>
      </c>
      <c r="R61" s="20"/>
      <c r="S61" s="20" t="s">
        <v>235</v>
      </c>
      <c r="T61" s="20">
        <f>'bm25'!V$73/SUM('bm25'!T71:AC71)*pagerank!N52</f>
        <v>0</v>
      </c>
      <c r="U61" s="20"/>
      <c r="V61" s="20" t="s">
        <v>244</v>
      </c>
      <c r="W61" s="20">
        <f>'bm25'!V$74/SUM('bm25'!T71:AC71)*pagerank!N52</f>
        <v>6.3514330806326152E-2</v>
      </c>
      <c r="X61" s="20"/>
      <c r="Y61" s="20" t="s">
        <v>253</v>
      </c>
      <c r="Z61" s="20">
        <f>'bm25'!V$75/SUM('bm25'!T71:AC71)*pagerank!N52</f>
        <v>8.4244915029782666E-2</v>
      </c>
      <c r="AA61" s="20"/>
      <c r="AB61" s="20" t="s">
        <v>262</v>
      </c>
      <c r="AC61" s="20">
        <f>'bm25'!V$76/SUM('bm25'!T71:AC71)*pagerank!N52</f>
        <v>0.12980681301655031</v>
      </c>
      <c r="AD61" s="20"/>
      <c r="AE61" s="20" t="s">
        <v>271</v>
      </c>
      <c r="AF61" s="20">
        <f>'bm25'!V$77/SUM('bm25'!T71:AC71)*pagerank!N52</f>
        <v>0</v>
      </c>
      <c r="AG61" s="20"/>
      <c r="AH61" s="20" t="s">
        <v>280</v>
      </c>
      <c r="AI61" s="20">
        <f>'bm25'!V$78/SUM('bm25'!T71:AC71)*pagerank!N52</f>
        <v>0.10629807738919579</v>
      </c>
      <c r="AJ61"/>
    </row>
    <row r="62" spans="7:36" x14ac:dyDescent="0.25">
      <c r="G62" s="20" t="s">
        <v>190</v>
      </c>
      <c r="H62" s="20">
        <f>'bm25'!X$69/SUM('bm25'!T73:AC73)*T52</f>
        <v>0</v>
      </c>
      <c r="I62" s="20"/>
      <c r="J62" s="20" t="s">
        <v>209</v>
      </c>
      <c r="K62" s="20">
        <f>'bm25'!X$70/SUM('bm25'!T73:AC73)*pagerank!T52</f>
        <v>7.9376203150371652E-2</v>
      </c>
      <c r="L62" s="20"/>
      <c r="M62" s="20" t="s">
        <v>218</v>
      </c>
      <c r="N62" s="20">
        <f>'bm25'!X$71/SUM('bm25'!T73:AC73)*pagerank!T52</f>
        <v>0</v>
      </c>
      <c r="O62" s="20"/>
      <c r="P62" s="20" t="s">
        <v>227</v>
      </c>
      <c r="Q62" s="20">
        <f>'bm25'!X$72/SUM('bm25'!T73:AC73)*pagerank!T52</f>
        <v>0.17566840696992575</v>
      </c>
      <c r="R62" s="20"/>
      <c r="S62" s="20" t="s">
        <v>236</v>
      </c>
      <c r="T62" s="20">
        <f>'bm25'!W$73/SUM('bm25'!T72:AC72)*pagerank!Q52</f>
        <v>0.17870736651210295</v>
      </c>
      <c r="U62" s="20"/>
      <c r="V62" s="20" t="s">
        <v>245</v>
      </c>
      <c r="W62" s="20">
        <f>'bm25'!W$74/SUM('bm25'!T72:AC72)*pagerank!Q52</f>
        <v>2.1180242347422575E-2</v>
      </c>
      <c r="X62" s="20"/>
      <c r="Y62" s="20" t="s">
        <v>254</v>
      </c>
      <c r="Z62" s="20">
        <f>'bm25'!W$75/SUM('bm25'!T72:AC72)*pagerank!Q52</f>
        <v>9.8247987594192038E-2</v>
      </c>
      <c r="AA62" s="20"/>
      <c r="AB62" s="20" t="s">
        <v>263</v>
      </c>
      <c r="AC62" s="20">
        <f>'bm25'!W$76/SUM('bm25'!T72:AC72)*pagerank!Q52</f>
        <v>4.5400928834207911E-2</v>
      </c>
      <c r="AD62" s="20"/>
      <c r="AE62" s="20" t="s">
        <v>272</v>
      </c>
      <c r="AF62" s="20">
        <f>'bm25'!W$77/SUM('bm25'!T72:AC72)*pagerank!Q52</f>
        <v>2.7551116226360757E-2</v>
      </c>
      <c r="AG62" s="20"/>
      <c r="AH62" s="20" t="s">
        <v>281</v>
      </c>
      <c r="AI62" s="20">
        <f>'bm25'!W$78/SUM('bm25'!T72:AC72)*pagerank!Q52</f>
        <v>0.14697934616797537</v>
      </c>
      <c r="AJ62"/>
    </row>
    <row r="63" spans="7:36" x14ac:dyDescent="0.25">
      <c r="G63" s="20" t="s">
        <v>191</v>
      </c>
      <c r="H63" s="20">
        <f>'bm25'!Y$69/SUM('bm25'!T74:AC74)*W52</f>
        <v>1.9585150933524264E-2</v>
      </c>
      <c r="I63" s="20"/>
      <c r="J63" s="20" t="s">
        <v>210</v>
      </c>
      <c r="K63" s="20">
        <f>'bm25'!Y$70/SUM('bm25'!T74:AC74)*pagerank!W52</f>
        <v>5.2271483638197482E-2</v>
      </c>
      <c r="L63" s="20"/>
      <c r="M63" s="20" t="s">
        <v>219</v>
      </c>
      <c r="N63" s="20">
        <f>'bm25'!Y$71/SUM('bm25'!T74:AC74)*pagerank!W52</f>
        <v>0.10802882502011792</v>
      </c>
      <c r="O63" s="20"/>
      <c r="P63" s="20" t="s">
        <v>228</v>
      </c>
      <c r="Q63" s="20">
        <f>'bm25'!Y$72/SUM('bm25'!T74:AC74)*pagerank!W52</f>
        <v>1.9585150933524264E-2</v>
      </c>
      <c r="R63" s="20"/>
      <c r="S63" s="20" t="s">
        <v>237</v>
      </c>
      <c r="T63" s="20">
        <f>'bm25'!Y$73/SUM('bm25'!T74:AC74)*pagerank!W52</f>
        <v>0.11664987090737566</v>
      </c>
      <c r="U63" s="20"/>
      <c r="V63" s="20" t="s">
        <v>246</v>
      </c>
      <c r="W63" s="20">
        <f>'bm25'!X$74/SUM('bm25'!T73:AC73)*pagerank!T52</f>
        <v>0.12400507883088327</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0.22719009016803679</v>
      </c>
      <c r="AJ63"/>
    </row>
    <row r="64" spans="7:36" x14ac:dyDescent="0.25">
      <c r="G64" s="20" t="s">
        <v>192</v>
      </c>
      <c r="H64" s="20">
        <f>'bm25'!Z$69/SUM('bm25'!T75:AC75)*Z52</f>
        <v>0.15885090437378349</v>
      </c>
      <c r="I64" s="20"/>
      <c r="J64" s="20" t="s">
        <v>211</v>
      </c>
      <c r="K64" s="20">
        <f>'bm25'!Z$70/SUM('bm25'!T75:AC75)*pagerank!Z52</f>
        <v>8.221230104838069E-2</v>
      </c>
      <c r="L64" s="20"/>
      <c r="M64" s="20" t="s">
        <v>220</v>
      </c>
      <c r="N64" s="20">
        <f>'bm25'!Z$71/SUM('bm25'!T75:AC75)*pagerank!Z52</f>
        <v>0.12844693466177723</v>
      </c>
      <c r="O64" s="20"/>
      <c r="P64" s="20" t="s">
        <v>229</v>
      </c>
      <c r="Q64" s="20">
        <f>'bm25'!Z$72/SUM('bm25'!T75:AC75)*pagerank!Z52</f>
        <v>8.221230104838069E-2</v>
      </c>
      <c r="R64" s="20"/>
      <c r="S64" s="20" t="s">
        <v>238</v>
      </c>
      <c r="T64" s="20">
        <f>'bm25'!Z$73/SUM('bm25'!T75:AC75)*pagerank!Z52</f>
        <v>0</v>
      </c>
      <c r="U64" s="20"/>
      <c r="V64" s="20" t="s">
        <v>247</v>
      </c>
      <c r="W64" s="20">
        <f>'bm25'!Z$74/SUM('bm25'!T75:AC75)*pagerank!Z52</f>
        <v>6.9288954794774052E-2</v>
      </c>
      <c r="X64" s="20"/>
      <c r="Y64" s="20" t="s">
        <v>256</v>
      </c>
      <c r="Z64" s="20">
        <f>'bm25'!Y$75/SUM('bm25'!T74:AC74)*pagerank!W52</f>
        <v>7.5342492315444709E-2</v>
      </c>
      <c r="AA64" s="20"/>
      <c r="AB64" s="20" t="s">
        <v>265</v>
      </c>
      <c r="AC64" s="20">
        <f>'bm25'!Y$76/SUM('bm25'!T74:AC74)*pagerank!W52</f>
        <v>3.3360723214093481E-2</v>
      </c>
      <c r="AD64" s="20"/>
      <c r="AE64" s="20" t="s">
        <v>274</v>
      </c>
      <c r="AF64" s="20">
        <f>'bm25'!Y$77/SUM('bm25'!T74:AC74)*pagerank!W52</f>
        <v>0</v>
      </c>
      <c r="AG64" s="20"/>
      <c r="AH64" s="20" t="s">
        <v>283</v>
      </c>
      <c r="AI64" s="20">
        <f>'bm25'!Y$78/SUM('bm25'!T74:AC74)*pagerank!W52</f>
        <v>0.26666046502884483</v>
      </c>
      <c r="AJ64"/>
    </row>
    <row r="65" spans="7:36" x14ac:dyDescent="0.25">
      <c r="G65" s="20" t="s">
        <v>193</v>
      </c>
      <c r="H65" s="20">
        <f>'bm25'!AA$69/SUM('bm25'!T76:AC76)*AC52</f>
        <v>0.10117682923158552</v>
      </c>
      <c r="I65" s="20"/>
      <c r="J65" s="20" t="s">
        <v>212</v>
      </c>
      <c r="K65" s="20">
        <f>'bm25'!AA$70/SUM('bm25'!T76:AC76)*pagerank!AC52</f>
        <v>0</v>
      </c>
      <c r="L65" s="20"/>
      <c r="M65" s="20" t="s">
        <v>221</v>
      </c>
      <c r="N65" s="20">
        <f>'bm25'!AA$71/SUM('bm25'!T76:AC76)*pagerank!AC52</f>
        <v>0.12625392071990255</v>
      </c>
      <c r="O65" s="20"/>
      <c r="P65" s="20" t="s">
        <v>230</v>
      </c>
      <c r="Q65" s="20">
        <f>'bm25'!AA$72/SUM('bm25'!T76:AC76)*pagerank!AC52</f>
        <v>2.8443084667143369E-2</v>
      </c>
      <c r="R65" s="20"/>
      <c r="S65" s="20" t="s">
        <v>239</v>
      </c>
      <c r="T65" s="20">
        <f>'bm25'!AA$73/SUM('bm25'!T76:AC76)*pagerank!AC52</f>
        <v>0</v>
      </c>
      <c r="U65" s="20"/>
      <c r="V65" s="20" t="s">
        <v>248</v>
      </c>
      <c r="W65" s="20">
        <f>'bm25'!AA$74/SUM('bm25'!T76:AC76)*pagerank!AC52</f>
        <v>2.5077091488317018E-2</v>
      </c>
      <c r="X65" s="20"/>
      <c r="Y65" s="20" t="s">
        <v>257</v>
      </c>
      <c r="Z65" s="20">
        <f>'bm25'!AA$75/SUM('bm25'!T76:AC76)*pagerank!AC52</f>
        <v>0.19899010295117731</v>
      </c>
      <c r="AA65" s="20"/>
      <c r="AB65" s="20" t="s">
        <v>266</v>
      </c>
      <c r="AC65" s="20">
        <f>'bm25'!Z$76/SUM('bm25'!T75:AC75)*pagerank!Z52</f>
        <v>0.22813985916855753</v>
      </c>
      <c r="AD65" s="20"/>
      <c r="AE65" s="20" t="s">
        <v>275</v>
      </c>
      <c r="AF65" s="20">
        <f>'bm25'!Z$77/SUM('bm25'!T75:AC75)*pagerank!Z52</f>
        <v>2.3054321181377513E-2</v>
      </c>
      <c r="AG65" s="20"/>
      <c r="AH65" s="20" t="s">
        <v>284</v>
      </c>
      <c r="AI65" s="20">
        <f>'bm25'!Z$78/SUM('bm25'!T75:AC75)*pagerank!Z52</f>
        <v>0.15150125584315474</v>
      </c>
      <c r="AJ65"/>
    </row>
    <row r="66" spans="7:36" x14ac:dyDescent="0.25">
      <c r="G66" s="20" t="s">
        <v>194</v>
      </c>
      <c r="H66" s="20">
        <f>'bm25'!AB$69/SUM('bm25'!T77:AC77)*AF52</f>
        <v>0</v>
      </c>
      <c r="I66" s="20"/>
      <c r="J66" s="20" t="s">
        <v>213</v>
      </c>
      <c r="K66" s="20">
        <f>'bm25'!AB$70/SUM('bm25'!T77:AC77)*pagerank!AF52</f>
        <v>0.11944435603340518</v>
      </c>
      <c r="L66" s="20"/>
      <c r="M66" s="20" t="s">
        <v>222</v>
      </c>
      <c r="N66" s="20">
        <f>'bm25'!AB$71/SUM('bm25'!T77:AC77)*pagerank!AF52</f>
        <v>0</v>
      </c>
      <c r="O66" s="20"/>
      <c r="P66" s="20" t="s">
        <v>231</v>
      </c>
      <c r="Q66" s="20">
        <f>'bm25'!AB$72/SUM('bm25'!T77:AC77)*pagerank!AF52</f>
        <v>0.11944435603340518</v>
      </c>
      <c r="R66" s="20"/>
      <c r="S66" s="20" t="s">
        <v>240</v>
      </c>
      <c r="T66" s="20">
        <f>'bm25'!AB$73/SUM('bm25'!T77:AC77)*pagerank!AF52</f>
        <v>0</v>
      </c>
      <c r="U66" s="20"/>
      <c r="V66" s="20" t="s">
        <v>249</v>
      </c>
      <c r="W66" s="20">
        <f>'bm25'!AB$74/SUM('bm25'!T77:AC77)*pagerank!AF52</f>
        <v>0</v>
      </c>
      <c r="X66" s="20"/>
      <c r="Y66" s="20" t="s">
        <v>258</v>
      </c>
      <c r="Z66" s="20">
        <f>'bm25'!AB$75/SUM('bm25'!T77:AC77)*pagerank!AF52</f>
        <v>0.11944435603340518</v>
      </c>
      <c r="AA66" s="20"/>
      <c r="AB66" s="20" t="s">
        <v>267</v>
      </c>
      <c r="AC66" s="20">
        <f>'bm25'!AB$76/SUM('bm25'!T77:AC77)*pagerank!AF52</f>
        <v>0</v>
      </c>
      <c r="AD66" s="20"/>
      <c r="AE66" s="20" t="s">
        <v>276</v>
      </c>
      <c r="AF66" s="20">
        <f>'bm25'!AA$77/SUM('bm25'!T76:AC76)*pagerank!AC52</f>
        <v>0</v>
      </c>
      <c r="AG66" s="20"/>
      <c r="AH66" s="20" t="s">
        <v>285</v>
      </c>
      <c r="AI66" s="20">
        <f>'bm25'!AA$78/SUM('bm25'!T76:AC76)*pagerank!AC52</f>
        <v>2.5077091488317018E-2</v>
      </c>
      <c r="AJ66"/>
    </row>
    <row r="67" spans="7:36" x14ac:dyDescent="0.25">
      <c r="G67" s="20" t="s">
        <v>195</v>
      </c>
      <c r="H67" s="20">
        <f>'bm25'!AC$69/SUM('bm25'!T78:AC78)*AI52</f>
        <v>3.5994340004336378E-2</v>
      </c>
      <c r="I67" s="20"/>
      <c r="J67" s="20" t="s">
        <v>214</v>
      </c>
      <c r="K67" s="20">
        <f>'bm25'!AC$70/SUM('bm25'!T78:AC78)*pagerank!AI52</f>
        <v>0.20174116621991198</v>
      </c>
      <c r="L67" s="20"/>
      <c r="M67" s="20" t="s">
        <v>223</v>
      </c>
      <c r="N67" s="20">
        <f>'bm25'!AC$71/SUM('bm25'!T78:AC78)*pagerank!AI52</f>
        <v>0.142753653995362</v>
      </c>
      <c r="O67" s="20"/>
      <c r="P67" s="20" t="s">
        <v>232</v>
      </c>
      <c r="Q67" s="20">
        <f>'bm25'!AC$72/SUM('bm25'!T78:AC78)*pagerank!AI52</f>
        <v>0.10856304265712229</v>
      </c>
      <c r="R67" s="20"/>
      <c r="S67" s="20" t="s">
        <v>241</v>
      </c>
      <c r="T67" s="20">
        <f>'bm25'!AC$73/SUM('bm25'!T78:AC78)*pagerank!AI52</f>
        <v>0.17071192965240489</v>
      </c>
      <c r="U67" s="20"/>
      <c r="V67" s="20" t="s">
        <v>250</v>
      </c>
      <c r="W67" s="20">
        <f>'bm25'!AC$74/SUM('bm25'!T78:AC78)*pagerank!AI52</f>
        <v>0.21558175502698981</v>
      </c>
      <c r="X67" s="20"/>
      <c r="Y67" s="20" t="s">
        <v>259</v>
      </c>
      <c r="Z67" s="20">
        <f>'bm25'!AC$75/SUM('bm25'!T78:AC78)*pagerank!AI52</f>
        <v>0.13532860230518517</v>
      </c>
      <c r="AA67" s="20"/>
      <c r="AB67" s="20" t="s">
        <v>268</v>
      </c>
      <c r="AC67" s="20">
        <f>'bm25'!AC$76/SUM('bm25'!T78:AC78)*pagerank!AI52</f>
        <v>2.9225507901410434E-2</v>
      </c>
      <c r="AD67" s="20"/>
      <c r="AE67" s="20" t="s">
        <v>277</v>
      </c>
      <c r="AF67" s="20">
        <f>'bm25'!AC$77/SUM('bm25'!T77:AC77)*pagerank!AI52</f>
        <v>0.62036806549444246</v>
      </c>
      <c r="AG67" s="20"/>
      <c r="AH67" s="20" t="s">
        <v>286</v>
      </c>
      <c r="AI67" s="20">
        <f>'bm25'!AB$78/SUM('bm25'!T77:AC77)*pagerank!AF52</f>
        <v>0.37769869965766967</v>
      </c>
      <c r="AJ67"/>
    </row>
    <row r="68" spans="7:36" x14ac:dyDescent="0.25">
      <c r="G68" s="20" t="s">
        <v>196</v>
      </c>
      <c r="H68" s="20">
        <f>SUM(H59:H67)</f>
        <v>0.76947643163983903</v>
      </c>
      <c r="I68" s="20"/>
      <c r="J68" s="20" t="s">
        <v>196</v>
      </c>
      <c r="K68" s="20">
        <f>SUM(K59:K67)</f>
        <v>0.92872256790593111</v>
      </c>
      <c r="L68" s="20"/>
      <c r="M68" s="20" t="s">
        <v>196</v>
      </c>
      <c r="N68" s="20">
        <f>SUM(N59:N67)</f>
        <v>0.98434287023534162</v>
      </c>
      <c r="O68" s="20"/>
      <c r="P68" s="20" t="s">
        <v>196</v>
      </c>
      <c r="Q68" s="20">
        <f>SUM(Q59:Q67)</f>
        <v>0.76752223565817201</v>
      </c>
      <c r="R68" s="20"/>
      <c r="S68" s="20" t="s">
        <v>196</v>
      </c>
      <c r="T68" s="20">
        <f>SUM(T59:T67)</f>
        <v>0.53395330335923075</v>
      </c>
      <c r="U68" s="20"/>
      <c r="V68" s="20" t="s">
        <v>196</v>
      </c>
      <c r="W68" s="20">
        <f>SUM(W59:W67)</f>
        <v>0.58774614724064356</v>
      </c>
      <c r="X68" s="20"/>
      <c r="Y68" s="20" t="s">
        <v>196</v>
      </c>
      <c r="Z68" s="20">
        <f>SUM(Z59:Z67)</f>
        <v>0.93051147140982393</v>
      </c>
      <c r="AA68" s="20"/>
      <c r="AB68" s="20" t="s">
        <v>196</v>
      </c>
      <c r="AC68" s="20">
        <f>SUM(AC59:AC67)</f>
        <v>0.59426686910092252</v>
      </c>
      <c r="AD68" s="20"/>
      <c r="AE68" s="20" t="s">
        <v>196</v>
      </c>
      <c r="AF68" s="20">
        <f>SUM(AF59:AF67)</f>
        <v>0.69413509358391356</v>
      </c>
      <c r="AG68" s="20"/>
      <c r="AH68" s="20" t="s">
        <v>196</v>
      </c>
      <c r="AI68" s="20">
        <f>SUM(AI59:AI67)</f>
        <v>1.5798815561234107</v>
      </c>
      <c r="AJ68"/>
    </row>
    <row r="69" spans="7:36" x14ac:dyDescent="0.25">
      <c r="G69" s="20" t="s">
        <v>183</v>
      </c>
      <c r="H69" s="20">
        <f>$E$8+($E$7*H68)</f>
        <v>0.80405496689386313</v>
      </c>
      <c r="I69" s="20"/>
      <c r="J69" s="20" t="s">
        <v>183</v>
      </c>
      <c r="K69" s="19">
        <f>$E$8+($E$7*K68)</f>
        <v>0.9394141827200414</v>
      </c>
      <c r="L69" s="20"/>
      <c r="M69" s="20" t="s">
        <v>183</v>
      </c>
      <c r="N69" s="19">
        <f>E8+(E7*N68)</f>
        <v>0.98669143970004036</v>
      </c>
      <c r="O69" s="20"/>
      <c r="P69" s="20" t="s">
        <v>183</v>
      </c>
      <c r="Q69" s="20">
        <f>E8+(E7*Q68)</f>
        <v>0.80239390030944624</v>
      </c>
      <c r="R69" s="20"/>
      <c r="S69" s="20" t="s">
        <v>183</v>
      </c>
      <c r="T69" s="20">
        <f>E8+(E7*T68)</f>
        <v>0.60386030785534617</v>
      </c>
      <c r="U69" s="20"/>
      <c r="V69" s="20" t="s">
        <v>183</v>
      </c>
      <c r="W69" s="20">
        <f>E8+(E7*W68)</f>
        <v>0.64958422515454706</v>
      </c>
      <c r="X69" s="20"/>
      <c r="Y69" s="20" t="s">
        <v>183</v>
      </c>
      <c r="Z69" s="22">
        <f>E8+(E7*Z68)</f>
        <v>0.94093475069835031</v>
      </c>
      <c r="AA69" s="20"/>
      <c r="AB69" s="20" t="s">
        <v>183</v>
      </c>
      <c r="AC69" s="20">
        <f>E8+(E7*AC68)</f>
        <v>0.65512683873578414</v>
      </c>
      <c r="AD69" s="20"/>
      <c r="AE69" s="20" t="s">
        <v>183</v>
      </c>
      <c r="AF69" s="20">
        <f>E8+(E7*AF68)</f>
        <v>0.74001482954632658</v>
      </c>
      <c r="AG69" s="20"/>
      <c r="AH69" s="20" t="s">
        <v>183</v>
      </c>
      <c r="AI69" s="19">
        <f>E8+(E7*AI68)</f>
        <v>1.4928993227048992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2"/>
  <sheetViews>
    <sheetView workbookViewId="0">
      <selection activeCell="E4" sqref="E4"/>
    </sheetView>
  </sheetViews>
  <sheetFormatPr defaultRowHeight="15" x14ac:dyDescent="0.25"/>
  <sheetData>
    <row r="2" spans="3:5" ht="15.75" thickBot="1" x14ac:dyDescent="0.3"/>
    <row r="3" spans="3:5" ht="15.75" thickBot="1" x14ac:dyDescent="0.3">
      <c r="C3" s="31" t="s">
        <v>292</v>
      </c>
      <c r="D3" s="32" t="s">
        <v>58</v>
      </c>
      <c r="E3" t="s">
        <v>59</v>
      </c>
    </row>
    <row r="4" spans="3:5" ht="15.75" thickBot="1" x14ac:dyDescent="0.3">
      <c r="C4" s="33" t="s">
        <v>293</v>
      </c>
      <c r="D4" s="34">
        <v>1</v>
      </c>
      <c r="E4">
        <f>LOG10(4/D4)</f>
        <v>0.6020599913279624</v>
      </c>
    </row>
    <row r="5" spans="3:5" ht="15.75" thickBot="1" x14ac:dyDescent="0.3">
      <c r="C5" s="33" t="s">
        <v>294</v>
      </c>
      <c r="D5" s="34">
        <v>1</v>
      </c>
      <c r="E5">
        <f t="shared" ref="E5:E12" si="0">LOG10(4/D5)</f>
        <v>0.6020599913279624</v>
      </c>
    </row>
    <row r="6" spans="3:5" ht="15.75" thickBot="1" x14ac:dyDescent="0.3">
      <c r="C6" s="33" t="s">
        <v>295</v>
      </c>
      <c r="D6" s="34">
        <v>1</v>
      </c>
      <c r="E6">
        <f t="shared" si="0"/>
        <v>0.6020599913279624</v>
      </c>
    </row>
    <row r="7" spans="3:5" ht="15.75" thickBot="1" x14ac:dyDescent="0.3">
      <c r="C7" s="33" t="s">
        <v>296</v>
      </c>
      <c r="D7" s="34">
        <v>1</v>
      </c>
      <c r="E7">
        <f t="shared" si="0"/>
        <v>0.6020599913279624</v>
      </c>
    </row>
    <row r="8" spans="3:5" ht="15.75" thickBot="1" x14ac:dyDescent="0.3">
      <c r="C8" s="33" t="s">
        <v>297</v>
      </c>
      <c r="D8" s="34">
        <v>1</v>
      </c>
      <c r="E8">
        <f t="shared" si="0"/>
        <v>0.6020599913279624</v>
      </c>
    </row>
    <row r="9" spans="3:5" ht="15.75" thickBot="1" x14ac:dyDescent="0.3">
      <c r="C9" s="33" t="s">
        <v>298</v>
      </c>
      <c r="D9" s="34">
        <v>1</v>
      </c>
      <c r="E9">
        <f t="shared" si="0"/>
        <v>0.6020599913279624</v>
      </c>
    </row>
    <row r="10" spans="3:5" ht="15.75" thickBot="1" x14ac:dyDescent="0.3">
      <c r="C10" s="33" t="s">
        <v>109</v>
      </c>
      <c r="D10" s="34">
        <v>1</v>
      </c>
      <c r="E10">
        <f t="shared" si="0"/>
        <v>0.6020599913279624</v>
      </c>
    </row>
    <row r="11" spans="3:5" ht="15.75" thickBot="1" x14ac:dyDescent="0.3">
      <c r="C11" s="33" t="s">
        <v>63</v>
      </c>
      <c r="D11" s="34">
        <v>1</v>
      </c>
      <c r="E11">
        <f t="shared" si="0"/>
        <v>0.6020599913279624</v>
      </c>
    </row>
    <row r="12" spans="3:5" ht="15.75" thickBot="1" x14ac:dyDescent="0.3">
      <c r="C12" s="33" t="s">
        <v>299</v>
      </c>
      <c r="D12" s="34">
        <v>1</v>
      </c>
      <c r="E12">
        <f t="shared" si="0"/>
        <v>0.6020599913279624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system</vt:lpstr>
      <vt:lpstr>bm25</vt:lpstr>
      <vt:lpstr>Sheet2</vt:lpstr>
      <vt:lpstr>pagerank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2019-11-26T18:49:56Z</dcterms:modified>
</cp:coreProperties>
</file>