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tasmania.sharepoint.com/sites/TFMP/Shared Documents/Project/Data Analysis/TFMP R Project/"/>
    </mc:Choice>
  </mc:AlternateContent>
  <xr:revisionPtr revIDLastSave="243" documentId="8_{BA0FFF5A-E444-4475-BD68-5093FE2F9D46}" xr6:coauthVersionLast="47" xr6:coauthVersionMax="47" xr10:uidLastSave="{039E56DD-1683-8C45-B8F4-F5784632B44E}"/>
  <bookViews>
    <workbookView xWindow="0" yWindow="500" windowWidth="38400" windowHeight="21100" xr2:uid="{A54FFE77-9AFB-42C9-B5C1-D9813CCA51A8}"/>
  </bookViews>
  <sheets>
    <sheet name="deployment summary" sheetId="1" r:id="rId1"/>
    <sheet name="colony" sheetId="4" r:id="rId2"/>
    <sheet name="log" sheetId="3" r:id="rId3"/>
  </sheets>
  <definedNames>
    <definedName name="_xlnm._FilterDatabase" localSheetId="0" hidden="1">'deployment summary'!$A$1:$B$54</definedName>
    <definedName name="id" comment="id used in data analysis">'deployment summary'!$M$1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2" i="1"/>
  <c r="A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Dahlia Foo</author>
  </authors>
  <commentList>
    <comment ref="M1" authorId="0" shapeId="0" xr:uid="{C07DA18C-E477-4136-8169-1CBC530A0D1E}">
      <text>
        <r>
          <rPr>
            <b/>
            <sz val="9"/>
            <color indexed="81"/>
            <rFont val="Tahoma"/>
            <family val="2"/>
          </rPr>
          <t>Dahlia Foo:</t>
        </r>
        <r>
          <rPr>
            <sz val="9"/>
            <color indexed="81"/>
            <rFont val="Tahoma"/>
            <family val="2"/>
          </rPr>
          <t xml:space="preserve">
id used in data analysis</t>
        </r>
      </text>
    </comment>
  </commentList>
</comments>
</file>

<file path=xl/sharedStrings.xml><?xml version="1.0" encoding="utf-8"?>
<sst xmlns="http://schemas.openxmlformats.org/spreadsheetml/2006/main" count="437" uniqueCount="98">
  <si>
    <t>species</t>
  </si>
  <si>
    <t>site</t>
  </si>
  <si>
    <t>sex</t>
  </si>
  <si>
    <t>age class</t>
  </si>
  <si>
    <t>tag type</t>
  </si>
  <si>
    <t>last tx date</t>
  </si>
  <si>
    <t>shy albatross</t>
  </si>
  <si>
    <t>long-nosed fur seal</t>
  </si>
  <si>
    <t>australian fur seal</t>
  </si>
  <si>
    <t>date</t>
  </si>
  <si>
    <t>user</t>
  </si>
  <si>
    <t>column</t>
  </si>
  <si>
    <t>new value</t>
  </si>
  <si>
    <t>old value</t>
  </si>
  <si>
    <t>dahlia foo</t>
  </si>
  <si>
    <t>Mewstone</t>
  </si>
  <si>
    <t>tag id</t>
  </si>
  <si>
    <t xml:space="preserve">CatLogger GPS </t>
  </si>
  <si>
    <t>ptt id</t>
  </si>
  <si>
    <t>750-3</t>
  </si>
  <si>
    <t>750-2</t>
  </si>
  <si>
    <t>733256A</t>
  </si>
  <si>
    <t>733241A</t>
  </si>
  <si>
    <t>733236A</t>
  </si>
  <si>
    <t>733239A</t>
  </si>
  <si>
    <t>733252A</t>
  </si>
  <si>
    <t>733235A</t>
  </si>
  <si>
    <t>733237A</t>
  </si>
  <si>
    <t>733240A</t>
  </si>
  <si>
    <t xml:space="preserve">733225A </t>
  </si>
  <si>
    <t>733250A</t>
  </si>
  <si>
    <t>adult</t>
  </si>
  <si>
    <t>deployment date</t>
  </si>
  <si>
    <t>band id</t>
  </si>
  <si>
    <t>Karamu Bay</t>
  </si>
  <si>
    <t xml:space="preserve">Maatsuyker </t>
  </si>
  <si>
    <t>The Needles</t>
  </si>
  <si>
    <t>colony</t>
  </si>
  <si>
    <t>KB5</t>
  </si>
  <si>
    <t>Gulch</t>
  </si>
  <si>
    <t>lower slopes</t>
  </si>
  <si>
    <t>Rock opposite gulch</t>
  </si>
  <si>
    <t>Waterfall</t>
  </si>
  <si>
    <t>Walker Island cave</t>
  </si>
  <si>
    <t>Colony 4</t>
  </si>
  <si>
    <t>f</t>
  </si>
  <si>
    <t>juvenile</t>
  </si>
  <si>
    <t>Pricilla</t>
  </si>
  <si>
    <t>Selkie</t>
  </si>
  <si>
    <t>Eve</t>
  </si>
  <si>
    <t>Daisy</t>
  </si>
  <si>
    <t>Neptune</t>
  </si>
  <si>
    <t>Aladine</t>
  </si>
  <si>
    <t>tag model</t>
  </si>
  <si>
    <t>Wildife Computers SPLASH10</t>
  </si>
  <si>
    <t>archival</t>
  </si>
  <si>
    <t>satellite</t>
  </si>
  <si>
    <t>Telonics TAV-2630</t>
  </si>
  <si>
    <t>data collected</t>
  </si>
  <si>
    <t>gps</t>
  </si>
  <si>
    <t>argos</t>
  </si>
  <si>
    <t>gps, argos, dive</t>
  </si>
  <si>
    <t>other id</t>
  </si>
  <si>
    <t>Sunrise</t>
  </si>
  <si>
    <t>Twilight</t>
  </si>
  <si>
    <t>Dew</t>
  </si>
  <si>
    <t>Midnight</t>
  </si>
  <si>
    <t>Dawn</t>
  </si>
  <si>
    <t>Buzzieman</t>
  </si>
  <si>
    <t>Starlight</t>
  </si>
  <si>
    <t>Moonlight</t>
  </si>
  <si>
    <t>Zephyr</t>
  </si>
  <si>
    <t>Chinook-cirrus</t>
  </si>
  <si>
    <t>SHE-02</t>
  </si>
  <si>
    <t>SHE-03</t>
  </si>
  <si>
    <t>SHE-04</t>
  </si>
  <si>
    <t>SHE-05</t>
  </si>
  <si>
    <t>SHE-06</t>
  </si>
  <si>
    <t>SHE-07</t>
  </si>
  <si>
    <t>SHE-08</t>
  </si>
  <si>
    <t>SHE-01</t>
  </si>
  <si>
    <t>retrieval date</t>
  </si>
  <si>
    <t>short-tailed shearwater</t>
  </si>
  <si>
    <t>base station</t>
  </si>
  <si>
    <t>Ecotone</t>
  </si>
  <si>
    <t>m</t>
  </si>
  <si>
    <t>all</t>
  </si>
  <si>
    <t>initial data entry</t>
  </si>
  <si>
    <t>A8</t>
  </si>
  <si>
    <t>comments</t>
  </si>
  <si>
    <t>Beyonce</t>
  </si>
  <si>
    <t>id</t>
  </si>
  <si>
    <t>A16</t>
  </si>
  <si>
    <t>lat</t>
  </si>
  <si>
    <t>lon</t>
  </si>
  <si>
    <t>Maatsuyker</t>
  </si>
  <si>
    <t>colony_lon</t>
  </si>
  <si>
    <t>colony_lat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</si>
</sst>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Aptos"/>
    </font>
    <font>
      <b/>
      <sz val="12"/>
      <color theme="1"/>
      <name val="Aptos"/>
    </font>
    <font>
      <sz val="12"/>
      <color rgb="FF000000"/>
      <name val="Apto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64" fontId="3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16DC6-21EB-4B56-9D47-EABED1C784EB}">
  <dimension ref="A1:R54"/>
  <sheetViews>
    <sheetView tabSelected="1" zoomScale="115" workbookViewId="0">
      <pane ySplit="1" topLeftCell="A2" activePane="bottomLeft" state="frozen"/>
      <selection pane="bottomLeft" activeCell="E60" sqref="E60"/>
    </sheetView>
  </sheetViews>
  <sheetFormatPr baseColWidth="10" defaultColWidth="9.1640625" defaultRowHeight="16" x14ac:dyDescent="0.2"/>
  <cols>
    <col min="1" max="1" width="22" style="4" bestFit="1" customWidth="1"/>
    <col min="2" max="2" width="11.83203125" style="4" bestFit="1" customWidth="1"/>
    <col min="3" max="3" width="19.1640625" style="4" bestFit="1" customWidth="1"/>
    <col min="4" max="5" width="19.1640625" style="4" customWidth="1"/>
    <col min="6" max="6" width="6.83203125" style="4" bestFit="1" customWidth="1"/>
    <col min="7" max="7" width="12.33203125" style="4" bestFit="1" customWidth="1"/>
    <col min="8" max="8" width="19.5" style="8" bestFit="1" customWidth="1"/>
    <col min="9" max="9" width="15.83203125" style="8" bestFit="1" customWidth="1"/>
    <col min="10" max="10" width="11.83203125" style="4" bestFit="1" customWidth="1"/>
    <col min="11" max="11" width="27.5" style="4" bestFit="1" customWidth="1"/>
    <col min="12" max="12" width="17.1640625" style="4" bestFit="1" customWidth="1"/>
    <col min="13" max="13" width="10.5" style="4" bestFit="1" customWidth="1"/>
    <col min="14" max="14" width="8.5" style="5" bestFit="1" customWidth="1"/>
    <col min="15" max="15" width="10.5" style="5" bestFit="1" customWidth="1"/>
    <col min="16" max="16" width="8.1640625" style="9" bestFit="1" customWidth="1"/>
    <col min="17" max="17" width="10.33203125" style="9" bestFit="1" customWidth="1"/>
    <col min="18" max="18" width="13.6640625" style="4" bestFit="1" customWidth="1"/>
    <col min="19" max="19" width="8.5" style="4" customWidth="1"/>
    <col min="20" max="16384" width="9.1640625" style="4"/>
  </cols>
  <sheetData>
    <row r="1" spans="1:18" s="3" customFormat="1" x14ac:dyDescent="0.2">
      <c r="A1" s="3" t="s">
        <v>0</v>
      </c>
      <c r="B1" s="3" t="s">
        <v>37</v>
      </c>
      <c r="C1" s="3" t="s">
        <v>1</v>
      </c>
      <c r="D1" s="3" t="s">
        <v>96</v>
      </c>
      <c r="E1" s="3" t="s">
        <v>97</v>
      </c>
      <c r="F1" s="3" t="s">
        <v>2</v>
      </c>
      <c r="G1" s="3" t="s">
        <v>3</v>
      </c>
      <c r="H1" s="3" t="s">
        <v>32</v>
      </c>
      <c r="I1" s="3" t="s">
        <v>81</v>
      </c>
      <c r="J1" s="3" t="s">
        <v>4</v>
      </c>
      <c r="K1" s="3" t="s">
        <v>53</v>
      </c>
      <c r="L1" s="3" t="s">
        <v>58</v>
      </c>
      <c r="M1" s="3" t="s">
        <v>91</v>
      </c>
      <c r="N1" s="3" t="s">
        <v>16</v>
      </c>
      <c r="O1" s="3" t="s">
        <v>62</v>
      </c>
      <c r="P1" s="3" t="s">
        <v>18</v>
      </c>
      <c r="Q1" s="3" t="s">
        <v>33</v>
      </c>
      <c r="R1" s="3" t="s">
        <v>5</v>
      </c>
    </row>
    <row r="2" spans="1:18" ht="17" x14ac:dyDescent="0.2">
      <c r="A2" s="4" t="s">
        <v>6</v>
      </c>
      <c r="B2" s="5" t="s">
        <v>15</v>
      </c>
      <c r="C2" s="5">
        <v>1</v>
      </c>
      <c r="D2" s="5">
        <f>VLOOKUP($B2,colony!$A$1:$C$5,2,TRUE)</f>
        <v>146.374124342595</v>
      </c>
      <c r="E2" s="5">
        <f>VLOOKUP($B2,colony!$A$1:$C$5,3,TRUE)</f>
        <v>-43.736064508108001</v>
      </c>
      <c r="G2" s="4" t="s">
        <v>31</v>
      </c>
      <c r="H2" s="6">
        <v>44833</v>
      </c>
      <c r="I2" s="6">
        <v>44911</v>
      </c>
      <c r="J2" s="4" t="s">
        <v>55</v>
      </c>
      <c r="K2" s="5" t="s">
        <v>17</v>
      </c>
      <c r="L2" s="5" t="s">
        <v>59</v>
      </c>
      <c r="M2" s="5">
        <v>80</v>
      </c>
      <c r="N2" s="5">
        <v>80</v>
      </c>
      <c r="P2" s="5"/>
      <c r="Q2" s="5">
        <v>13160631</v>
      </c>
    </row>
    <row r="3" spans="1:18" ht="17" x14ac:dyDescent="0.2">
      <c r="A3" s="4" t="s">
        <v>6</v>
      </c>
      <c r="B3" s="5" t="s">
        <v>15</v>
      </c>
      <c r="C3" s="5">
        <v>2</v>
      </c>
      <c r="D3" s="5">
        <f>VLOOKUP($B3,colony!$A$1:$C$5,2,TRUE)</f>
        <v>146.374124342595</v>
      </c>
      <c r="E3" s="5">
        <f>VLOOKUP($B3,colony!$A$1:$C$5,3,TRUE)</f>
        <v>-43.736064508108001</v>
      </c>
      <c r="G3" s="4" t="s">
        <v>31</v>
      </c>
      <c r="H3" s="6">
        <v>44833</v>
      </c>
      <c r="I3" s="6">
        <v>44897</v>
      </c>
      <c r="J3" s="4" t="s">
        <v>55</v>
      </c>
      <c r="K3" s="5" t="s">
        <v>17</v>
      </c>
      <c r="L3" s="5" t="s">
        <v>59</v>
      </c>
      <c r="M3" s="5">
        <v>82</v>
      </c>
      <c r="N3" s="5">
        <v>82</v>
      </c>
      <c r="P3" s="5"/>
      <c r="Q3" s="5">
        <v>13160632</v>
      </c>
    </row>
    <row r="4" spans="1:18" ht="17" x14ac:dyDescent="0.2">
      <c r="A4" s="4" t="s">
        <v>6</v>
      </c>
      <c r="B4" s="5" t="s">
        <v>15</v>
      </c>
      <c r="C4" s="5">
        <v>3</v>
      </c>
      <c r="D4" s="5">
        <f>VLOOKUP($B4,colony!$A$1:$C$5,2,TRUE)</f>
        <v>146.374124342595</v>
      </c>
      <c r="E4" s="5">
        <f>VLOOKUP($B4,colony!$A$1:$C$5,3,TRUE)</f>
        <v>-43.736064508108001</v>
      </c>
      <c r="G4" s="4" t="s">
        <v>31</v>
      </c>
      <c r="H4" s="6">
        <v>44833</v>
      </c>
      <c r="I4" s="6"/>
      <c r="J4" s="4" t="s">
        <v>55</v>
      </c>
      <c r="K4" s="5" t="s">
        <v>17</v>
      </c>
      <c r="L4" s="5" t="s">
        <v>59</v>
      </c>
      <c r="M4" s="5">
        <v>81</v>
      </c>
      <c r="N4" s="5">
        <v>81</v>
      </c>
      <c r="P4" s="5"/>
      <c r="Q4" s="5">
        <v>13160633</v>
      </c>
    </row>
    <row r="5" spans="1:18" ht="17" x14ac:dyDescent="0.2">
      <c r="A5" s="4" t="s">
        <v>6</v>
      </c>
      <c r="B5" s="5" t="s">
        <v>15</v>
      </c>
      <c r="C5" s="5">
        <v>4</v>
      </c>
      <c r="D5" s="5">
        <f>VLOOKUP($B5,colony!$A$1:$C$5,2,TRUE)</f>
        <v>146.374124342595</v>
      </c>
      <c r="E5" s="5">
        <f>VLOOKUP($B5,colony!$A$1:$C$5,3,TRUE)</f>
        <v>-43.736064508108001</v>
      </c>
      <c r="G5" s="4" t="s">
        <v>31</v>
      </c>
      <c r="H5" s="6">
        <v>44833</v>
      </c>
      <c r="I5" s="6"/>
      <c r="J5" s="4" t="s">
        <v>55</v>
      </c>
      <c r="K5" s="5" t="s">
        <v>17</v>
      </c>
      <c r="L5" s="5" t="s">
        <v>59</v>
      </c>
      <c r="M5" s="5">
        <v>79</v>
      </c>
      <c r="N5" s="5">
        <v>79</v>
      </c>
      <c r="P5" s="5"/>
      <c r="Q5" s="5">
        <v>13160634</v>
      </c>
    </row>
    <row r="6" spans="1:18" ht="17" x14ac:dyDescent="0.2">
      <c r="A6" s="4" t="s">
        <v>6</v>
      </c>
      <c r="B6" s="5" t="s">
        <v>15</v>
      </c>
      <c r="C6" s="5">
        <v>5</v>
      </c>
      <c r="D6" s="5">
        <f>VLOOKUP($B6,colony!$A$1:$C$5,2,TRUE)</f>
        <v>146.374124342595</v>
      </c>
      <c r="E6" s="5">
        <f>VLOOKUP($B6,colony!$A$1:$C$5,3,TRUE)</f>
        <v>-43.736064508108001</v>
      </c>
      <c r="G6" s="4" t="s">
        <v>31</v>
      </c>
      <c r="H6" s="6">
        <v>44833</v>
      </c>
      <c r="I6" s="6">
        <v>44897</v>
      </c>
      <c r="J6" s="4" t="s">
        <v>55</v>
      </c>
      <c r="K6" s="5" t="s">
        <v>17</v>
      </c>
      <c r="L6" s="5" t="s">
        <v>59</v>
      </c>
      <c r="M6" s="5">
        <v>76</v>
      </c>
      <c r="N6" s="5">
        <v>76</v>
      </c>
      <c r="P6" s="5"/>
      <c r="Q6" s="5">
        <v>13160635</v>
      </c>
    </row>
    <row r="7" spans="1:18" ht="17" x14ac:dyDescent="0.2">
      <c r="A7" s="4" t="s">
        <v>6</v>
      </c>
      <c r="B7" s="5" t="s">
        <v>15</v>
      </c>
      <c r="C7" s="5">
        <v>6</v>
      </c>
      <c r="D7" s="5">
        <f>VLOOKUP($B7,colony!$A$1:$C$5,2,TRUE)</f>
        <v>146.374124342595</v>
      </c>
      <c r="E7" s="5">
        <f>VLOOKUP($B7,colony!$A$1:$C$5,3,TRUE)</f>
        <v>-43.736064508108001</v>
      </c>
      <c r="G7" s="4" t="s">
        <v>31</v>
      </c>
      <c r="H7" s="6">
        <v>44833</v>
      </c>
      <c r="I7" s="6"/>
      <c r="J7" s="4" t="s">
        <v>55</v>
      </c>
      <c r="K7" s="5" t="s">
        <v>17</v>
      </c>
      <c r="L7" s="5" t="s">
        <v>59</v>
      </c>
      <c r="M7" s="5">
        <v>31</v>
      </c>
      <c r="N7" s="5">
        <v>31</v>
      </c>
      <c r="P7" s="5"/>
      <c r="Q7" s="5">
        <v>13160636</v>
      </c>
    </row>
    <row r="8" spans="1:18" ht="17" x14ac:dyDescent="0.2">
      <c r="A8" s="4" t="s">
        <v>6</v>
      </c>
      <c r="B8" s="5" t="s">
        <v>15</v>
      </c>
      <c r="C8" s="5">
        <v>7</v>
      </c>
      <c r="D8" s="5">
        <f>VLOOKUP($B8,colony!$A$1:$C$5,2,TRUE)</f>
        <v>146.374124342595</v>
      </c>
      <c r="E8" s="5">
        <f>VLOOKUP($B8,colony!$A$1:$C$5,3,TRUE)</f>
        <v>-43.736064508108001</v>
      </c>
      <c r="G8" s="4" t="s">
        <v>31</v>
      </c>
      <c r="H8" s="6">
        <v>44833</v>
      </c>
      <c r="I8" s="6">
        <v>44897</v>
      </c>
      <c r="J8" s="4" t="s">
        <v>55</v>
      </c>
      <c r="K8" s="5" t="s">
        <v>17</v>
      </c>
      <c r="L8" s="5" t="s">
        <v>59</v>
      </c>
      <c r="M8" s="5" t="s">
        <v>19</v>
      </c>
      <c r="N8" s="5" t="s">
        <v>19</v>
      </c>
      <c r="P8" s="5"/>
      <c r="Q8" s="5">
        <v>13160637</v>
      </c>
    </row>
    <row r="9" spans="1:18" ht="17" x14ac:dyDescent="0.2">
      <c r="A9" s="4" t="s">
        <v>6</v>
      </c>
      <c r="B9" s="5" t="s">
        <v>15</v>
      </c>
      <c r="C9" s="5">
        <v>8</v>
      </c>
      <c r="D9" s="5">
        <f>VLOOKUP($B9,colony!$A$1:$C$5,2,TRUE)</f>
        <v>146.374124342595</v>
      </c>
      <c r="E9" s="5">
        <f>VLOOKUP($B9,colony!$A$1:$C$5,3,TRUE)</f>
        <v>-43.736064508108001</v>
      </c>
      <c r="G9" s="4" t="s">
        <v>31</v>
      </c>
      <c r="H9" s="6">
        <v>44835</v>
      </c>
      <c r="I9" s="6">
        <v>44897</v>
      </c>
      <c r="J9" s="4" t="s">
        <v>55</v>
      </c>
      <c r="K9" s="5" t="s">
        <v>17</v>
      </c>
      <c r="L9" s="5" t="s">
        <v>59</v>
      </c>
      <c r="M9" s="5">
        <v>7</v>
      </c>
      <c r="N9" s="5">
        <v>7</v>
      </c>
      <c r="P9" s="5"/>
      <c r="Q9" s="5">
        <v>13160638</v>
      </c>
    </row>
    <row r="10" spans="1:18" ht="17" x14ac:dyDescent="0.2">
      <c r="A10" s="4" t="s">
        <v>6</v>
      </c>
      <c r="B10" s="5" t="s">
        <v>15</v>
      </c>
      <c r="C10" s="5">
        <v>9</v>
      </c>
      <c r="D10" s="5">
        <f>VLOOKUP($B10,colony!$A$1:$C$5,2,TRUE)</f>
        <v>146.374124342595</v>
      </c>
      <c r="E10" s="5">
        <f>VLOOKUP($B10,colony!$A$1:$C$5,3,TRUE)</f>
        <v>-43.736064508108001</v>
      </c>
      <c r="G10" s="4" t="s">
        <v>31</v>
      </c>
      <c r="H10" s="6">
        <v>44835</v>
      </c>
      <c r="I10" s="6">
        <v>44897</v>
      </c>
      <c r="J10" s="4" t="s">
        <v>55</v>
      </c>
      <c r="K10" s="5" t="s">
        <v>17</v>
      </c>
      <c r="L10" s="5" t="s">
        <v>59</v>
      </c>
      <c r="M10" s="5" t="s">
        <v>20</v>
      </c>
      <c r="N10" s="5" t="s">
        <v>20</v>
      </c>
      <c r="P10" s="5"/>
      <c r="Q10" s="5">
        <v>13160639</v>
      </c>
    </row>
    <row r="11" spans="1:18" ht="17" x14ac:dyDescent="0.2">
      <c r="A11" s="4" t="s">
        <v>6</v>
      </c>
      <c r="B11" s="5" t="s">
        <v>15</v>
      </c>
      <c r="C11" s="5">
        <v>10</v>
      </c>
      <c r="D11" s="5">
        <f>VLOOKUP($B11,colony!$A$1:$C$5,2,TRUE)</f>
        <v>146.374124342595</v>
      </c>
      <c r="E11" s="5">
        <f>VLOOKUP($B11,colony!$A$1:$C$5,3,TRUE)</f>
        <v>-43.736064508108001</v>
      </c>
      <c r="G11" s="4" t="s">
        <v>31</v>
      </c>
      <c r="H11" s="6">
        <v>44835</v>
      </c>
      <c r="I11" s="6"/>
      <c r="J11" s="4" t="s">
        <v>55</v>
      </c>
      <c r="K11" s="5" t="s">
        <v>17</v>
      </c>
      <c r="L11" s="5" t="s">
        <v>59</v>
      </c>
      <c r="M11" s="5">
        <v>10</v>
      </c>
      <c r="N11" s="5">
        <v>10</v>
      </c>
      <c r="P11" s="5"/>
      <c r="Q11" s="5">
        <v>13160640</v>
      </c>
    </row>
    <row r="12" spans="1:18" ht="17" x14ac:dyDescent="0.2">
      <c r="A12" s="4" t="s">
        <v>6</v>
      </c>
      <c r="B12" s="5" t="s">
        <v>15</v>
      </c>
      <c r="C12" s="5">
        <v>11</v>
      </c>
      <c r="D12" s="5">
        <f>VLOOKUP($B12,colony!$A$1:$C$5,2,TRUE)</f>
        <v>146.374124342595</v>
      </c>
      <c r="E12" s="5">
        <f>VLOOKUP($B12,colony!$A$1:$C$5,3,TRUE)</f>
        <v>-43.736064508108001</v>
      </c>
      <c r="G12" s="4" t="s">
        <v>31</v>
      </c>
      <c r="H12" s="6">
        <v>44835</v>
      </c>
      <c r="I12" s="6"/>
      <c r="J12" s="4" t="s">
        <v>55</v>
      </c>
      <c r="K12" s="5" t="s">
        <v>17</v>
      </c>
      <c r="L12" s="5" t="s">
        <v>59</v>
      </c>
      <c r="M12" s="5">
        <v>78</v>
      </c>
      <c r="N12" s="5">
        <v>78</v>
      </c>
      <c r="P12" s="5"/>
      <c r="Q12" s="5">
        <v>13160641</v>
      </c>
    </row>
    <row r="13" spans="1:18" ht="17" x14ac:dyDescent="0.2">
      <c r="A13" s="4" t="s">
        <v>6</v>
      </c>
      <c r="B13" s="5" t="s">
        <v>15</v>
      </c>
      <c r="C13" s="5">
        <v>12</v>
      </c>
      <c r="D13" s="5">
        <f>VLOOKUP($B13,colony!$A$1:$C$5,2,TRUE)</f>
        <v>146.374124342595</v>
      </c>
      <c r="E13" s="5">
        <f>VLOOKUP($B13,colony!$A$1:$C$5,3,TRUE)</f>
        <v>-43.736064508108001</v>
      </c>
      <c r="G13" s="4" t="s">
        <v>31</v>
      </c>
      <c r="H13" s="6">
        <v>44835</v>
      </c>
      <c r="I13" s="6"/>
      <c r="J13" s="4" t="s">
        <v>55</v>
      </c>
      <c r="K13" s="5" t="s">
        <v>17</v>
      </c>
      <c r="L13" s="5" t="s">
        <v>59</v>
      </c>
      <c r="M13" s="5">
        <v>37</v>
      </c>
      <c r="N13" s="5">
        <v>37</v>
      </c>
      <c r="P13" s="5"/>
      <c r="Q13" s="5">
        <v>13160642</v>
      </c>
    </row>
    <row r="14" spans="1:18" ht="17" x14ac:dyDescent="0.2">
      <c r="A14" s="4" t="s">
        <v>6</v>
      </c>
      <c r="B14" s="5" t="s">
        <v>15</v>
      </c>
      <c r="C14" s="5">
        <v>13</v>
      </c>
      <c r="D14" s="5">
        <f>VLOOKUP($B14,colony!$A$1:$C$5,2,TRUE)</f>
        <v>146.374124342595</v>
      </c>
      <c r="E14" s="5">
        <f>VLOOKUP($B14,colony!$A$1:$C$5,3,TRUE)</f>
        <v>-43.736064508108001</v>
      </c>
      <c r="G14" s="4" t="s">
        <v>31</v>
      </c>
      <c r="H14" s="6">
        <v>44835</v>
      </c>
      <c r="I14" s="6"/>
      <c r="J14" s="4" t="s">
        <v>55</v>
      </c>
      <c r="K14" s="5" t="s">
        <v>17</v>
      </c>
      <c r="L14" s="5" t="s">
        <v>59</v>
      </c>
      <c r="M14" s="5">
        <v>32</v>
      </c>
      <c r="N14" s="5">
        <v>32</v>
      </c>
      <c r="P14" s="5"/>
      <c r="Q14" s="5">
        <v>13160643</v>
      </c>
    </row>
    <row r="15" spans="1:18" ht="17" x14ac:dyDescent="0.2">
      <c r="A15" s="4" t="s">
        <v>6</v>
      </c>
      <c r="B15" s="5" t="s">
        <v>15</v>
      </c>
      <c r="C15" s="5">
        <v>14</v>
      </c>
      <c r="D15" s="5">
        <f>VLOOKUP($B15,colony!$A$1:$C$5,2,TRUE)</f>
        <v>146.374124342595</v>
      </c>
      <c r="E15" s="5">
        <f>VLOOKUP($B15,colony!$A$1:$C$5,3,TRUE)</f>
        <v>-43.736064508108001</v>
      </c>
      <c r="G15" s="4" t="s">
        <v>31</v>
      </c>
      <c r="H15" s="6">
        <v>44835</v>
      </c>
      <c r="I15" s="6"/>
      <c r="J15" s="4" t="s">
        <v>55</v>
      </c>
      <c r="K15" s="5" t="s">
        <v>17</v>
      </c>
      <c r="L15" s="5" t="s">
        <v>59</v>
      </c>
      <c r="M15" s="5"/>
      <c r="P15" s="5"/>
      <c r="Q15" s="5">
        <v>13160645</v>
      </c>
    </row>
    <row r="16" spans="1:18" ht="17" x14ac:dyDescent="0.2">
      <c r="A16" s="4" t="s">
        <v>6</v>
      </c>
      <c r="B16" s="5" t="s">
        <v>15</v>
      </c>
      <c r="C16" s="5">
        <v>15</v>
      </c>
      <c r="D16" s="5">
        <f>VLOOKUP($B16,colony!$A$1:$C$5,2,TRUE)</f>
        <v>146.374124342595</v>
      </c>
      <c r="E16" s="5">
        <f>VLOOKUP($B16,colony!$A$1:$C$5,3,TRUE)</f>
        <v>-43.736064508108001</v>
      </c>
      <c r="G16" s="4" t="s">
        <v>31</v>
      </c>
      <c r="H16" s="6">
        <v>44835</v>
      </c>
      <c r="I16" s="6">
        <v>44897</v>
      </c>
      <c r="J16" s="4" t="s">
        <v>55</v>
      </c>
      <c r="K16" s="5" t="s">
        <v>17</v>
      </c>
      <c r="L16" s="5" t="s">
        <v>59</v>
      </c>
      <c r="M16" s="5">
        <v>30</v>
      </c>
      <c r="N16" s="5">
        <v>30</v>
      </c>
      <c r="P16" s="5"/>
      <c r="Q16" s="5">
        <v>13160646</v>
      </c>
    </row>
    <row r="17" spans="1:17" ht="17" x14ac:dyDescent="0.2">
      <c r="A17" s="4" t="s">
        <v>6</v>
      </c>
      <c r="B17" s="5" t="s">
        <v>15</v>
      </c>
      <c r="C17" s="5">
        <v>16</v>
      </c>
      <c r="D17" s="5">
        <f>VLOOKUP($B17,colony!$A$1:$C$5,2,TRUE)</f>
        <v>146.374124342595</v>
      </c>
      <c r="E17" s="5">
        <f>VLOOKUP($B17,colony!$A$1:$C$5,3,TRUE)</f>
        <v>-43.736064508108001</v>
      </c>
      <c r="G17" s="4" t="s">
        <v>31</v>
      </c>
      <c r="H17" s="6">
        <v>44835</v>
      </c>
      <c r="I17" s="6">
        <v>44911</v>
      </c>
      <c r="J17" s="4" t="s">
        <v>55</v>
      </c>
      <c r="K17" s="5" t="s">
        <v>17</v>
      </c>
      <c r="L17" s="5" t="s">
        <v>59</v>
      </c>
      <c r="M17" s="5">
        <v>84</v>
      </c>
      <c r="N17" s="5">
        <v>84</v>
      </c>
      <c r="P17" s="5"/>
      <c r="Q17" s="5">
        <v>13160647</v>
      </c>
    </row>
    <row r="18" spans="1:17" ht="17" x14ac:dyDescent="0.2">
      <c r="A18" s="4" t="s">
        <v>6</v>
      </c>
      <c r="B18" s="5" t="s">
        <v>15</v>
      </c>
      <c r="C18" s="5">
        <v>17</v>
      </c>
      <c r="D18" s="5">
        <f>VLOOKUP($B18,colony!$A$1:$C$5,2,TRUE)</f>
        <v>146.374124342595</v>
      </c>
      <c r="E18" s="5">
        <f>VLOOKUP($B18,colony!$A$1:$C$5,3,TRUE)</f>
        <v>-43.736064508108001</v>
      </c>
      <c r="G18" s="4" t="s">
        <v>31</v>
      </c>
      <c r="H18" s="6">
        <v>44835</v>
      </c>
      <c r="I18" s="6">
        <v>44897</v>
      </c>
      <c r="J18" s="4" t="s">
        <v>55</v>
      </c>
      <c r="K18" s="5" t="s">
        <v>17</v>
      </c>
      <c r="L18" s="5" t="s">
        <v>59</v>
      </c>
      <c r="M18" s="5">
        <v>20</v>
      </c>
      <c r="N18" s="5">
        <v>20</v>
      </c>
      <c r="P18" s="5"/>
      <c r="Q18" s="5">
        <v>13160648</v>
      </c>
    </row>
    <row r="19" spans="1:17" ht="17" x14ac:dyDescent="0.2">
      <c r="A19" s="4" t="s">
        <v>6</v>
      </c>
      <c r="B19" s="5" t="s">
        <v>15</v>
      </c>
      <c r="C19" s="5">
        <v>18</v>
      </c>
      <c r="D19" s="5">
        <f>VLOOKUP($B19,colony!$A$1:$C$5,2,TRUE)</f>
        <v>146.374124342595</v>
      </c>
      <c r="E19" s="5">
        <f>VLOOKUP($B19,colony!$A$1:$C$5,3,TRUE)</f>
        <v>-43.736064508108001</v>
      </c>
      <c r="G19" s="4" t="s">
        <v>31</v>
      </c>
      <c r="H19" s="6">
        <v>44835</v>
      </c>
      <c r="I19" s="6">
        <v>44897</v>
      </c>
      <c r="J19" s="4" t="s">
        <v>55</v>
      </c>
      <c r="K19" s="5" t="s">
        <v>17</v>
      </c>
      <c r="L19" s="5" t="s">
        <v>59</v>
      </c>
      <c r="M19" s="5">
        <v>6</v>
      </c>
      <c r="N19" s="5">
        <v>6</v>
      </c>
      <c r="P19" s="5"/>
      <c r="Q19" s="5">
        <v>13160649</v>
      </c>
    </row>
    <row r="20" spans="1:17" ht="17" x14ac:dyDescent="0.2">
      <c r="A20" s="4" t="s">
        <v>6</v>
      </c>
      <c r="B20" s="5" t="s">
        <v>15</v>
      </c>
      <c r="C20" s="5">
        <v>19</v>
      </c>
      <c r="D20" s="5">
        <f>VLOOKUP($B20,colony!$A$1:$C$5,2,TRUE)</f>
        <v>146.374124342595</v>
      </c>
      <c r="E20" s="5">
        <f>VLOOKUP($B20,colony!$A$1:$C$5,3,TRUE)</f>
        <v>-43.736064508108001</v>
      </c>
      <c r="G20" s="4" t="s">
        <v>31</v>
      </c>
      <c r="H20" s="6">
        <v>44911</v>
      </c>
      <c r="I20" s="6"/>
      <c r="J20" s="4" t="s">
        <v>56</v>
      </c>
      <c r="K20" s="5" t="s">
        <v>57</v>
      </c>
      <c r="L20" s="5" t="s">
        <v>60</v>
      </c>
      <c r="M20" s="5">
        <v>238323</v>
      </c>
      <c r="N20" s="5" t="s">
        <v>21</v>
      </c>
      <c r="P20" s="5">
        <v>238323</v>
      </c>
      <c r="Q20" s="5">
        <v>13160650</v>
      </c>
    </row>
    <row r="21" spans="1:17" ht="17" x14ac:dyDescent="0.2">
      <c r="A21" s="4" t="s">
        <v>6</v>
      </c>
      <c r="B21" s="5" t="s">
        <v>15</v>
      </c>
      <c r="C21" s="5">
        <v>20</v>
      </c>
      <c r="D21" s="5">
        <f>VLOOKUP($B21,colony!$A$1:$C$5,2,TRUE)</f>
        <v>146.374124342595</v>
      </c>
      <c r="E21" s="5">
        <f>VLOOKUP($B21,colony!$A$1:$C$5,3,TRUE)</f>
        <v>-43.736064508108001</v>
      </c>
      <c r="G21" s="4" t="s">
        <v>31</v>
      </c>
      <c r="H21" s="6">
        <v>44911</v>
      </c>
      <c r="I21" s="6"/>
      <c r="J21" s="4" t="s">
        <v>56</v>
      </c>
      <c r="K21" s="5" t="s">
        <v>57</v>
      </c>
      <c r="L21" s="5" t="s">
        <v>60</v>
      </c>
      <c r="M21" s="5">
        <v>238320</v>
      </c>
      <c r="N21" s="5" t="s">
        <v>22</v>
      </c>
      <c r="P21" s="5">
        <v>238320</v>
      </c>
      <c r="Q21" s="5">
        <v>13160681</v>
      </c>
    </row>
    <row r="22" spans="1:17" ht="17" x14ac:dyDescent="0.2">
      <c r="A22" s="4" t="s">
        <v>6</v>
      </c>
      <c r="B22" s="5" t="s">
        <v>15</v>
      </c>
      <c r="C22" s="5">
        <v>21</v>
      </c>
      <c r="D22" s="5">
        <f>VLOOKUP($B22,colony!$A$1:$C$5,2,TRUE)</f>
        <v>146.374124342595</v>
      </c>
      <c r="E22" s="5">
        <f>VLOOKUP($B22,colony!$A$1:$C$5,3,TRUE)</f>
        <v>-43.736064508108001</v>
      </c>
      <c r="G22" s="4" t="s">
        <v>31</v>
      </c>
      <c r="H22" s="6">
        <v>44911</v>
      </c>
      <c r="I22" s="6"/>
      <c r="J22" s="4" t="s">
        <v>56</v>
      </c>
      <c r="K22" s="5" t="s">
        <v>57</v>
      </c>
      <c r="L22" s="5" t="s">
        <v>60</v>
      </c>
      <c r="M22" s="5">
        <v>238316</v>
      </c>
      <c r="N22" s="5" t="s">
        <v>23</v>
      </c>
      <c r="P22" s="5">
        <v>238316</v>
      </c>
      <c r="Q22" s="5">
        <v>13160682</v>
      </c>
    </row>
    <row r="23" spans="1:17" ht="17" x14ac:dyDescent="0.2">
      <c r="A23" s="4" t="s">
        <v>6</v>
      </c>
      <c r="B23" s="5" t="s">
        <v>15</v>
      </c>
      <c r="C23" s="5">
        <v>22</v>
      </c>
      <c r="D23" s="5">
        <f>VLOOKUP($B23,colony!$A$1:$C$5,2,TRUE)</f>
        <v>146.374124342595</v>
      </c>
      <c r="E23" s="5">
        <f>VLOOKUP($B23,colony!$A$1:$C$5,3,TRUE)</f>
        <v>-43.736064508108001</v>
      </c>
      <c r="G23" s="4" t="s">
        <v>31</v>
      </c>
      <c r="H23" s="6">
        <v>44911</v>
      </c>
      <c r="I23" s="6"/>
      <c r="J23" s="4" t="s">
        <v>56</v>
      </c>
      <c r="K23" s="5" t="s">
        <v>57</v>
      </c>
      <c r="L23" s="5" t="s">
        <v>60</v>
      </c>
      <c r="M23" s="4">
        <v>238318</v>
      </c>
      <c r="N23" s="5" t="s">
        <v>24</v>
      </c>
      <c r="P23" s="4">
        <v>238318</v>
      </c>
      <c r="Q23" s="4">
        <v>13160683</v>
      </c>
    </row>
    <row r="24" spans="1:17" ht="17" x14ac:dyDescent="0.2">
      <c r="A24" s="4" t="s">
        <v>6</v>
      </c>
      <c r="B24" s="5" t="s">
        <v>15</v>
      </c>
      <c r="C24" s="5">
        <v>23</v>
      </c>
      <c r="D24" s="5">
        <f>VLOOKUP($B24,colony!$A$1:$C$5,2,TRUE)</f>
        <v>146.374124342595</v>
      </c>
      <c r="E24" s="5">
        <f>VLOOKUP($B24,colony!$A$1:$C$5,3,TRUE)</f>
        <v>-43.736064508108001</v>
      </c>
      <c r="G24" s="4" t="s">
        <v>31</v>
      </c>
      <c r="H24" s="6">
        <v>44911</v>
      </c>
      <c r="I24" s="6"/>
      <c r="J24" s="4" t="s">
        <v>56</v>
      </c>
      <c r="K24" s="5" t="s">
        <v>57</v>
      </c>
      <c r="L24" s="5" t="s">
        <v>60</v>
      </c>
      <c r="M24" s="7">
        <v>238322</v>
      </c>
      <c r="N24" s="5" t="s">
        <v>25</v>
      </c>
      <c r="P24" s="7">
        <v>238322</v>
      </c>
      <c r="Q24" s="7">
        <v>13160684</v>
      </c>
    </row>
    <row r="25" spans="1:17" ht="17" x14ac:dyDescent="0.2">
      <c r="A25" s="4" t="s">
        <v>6</v>
      </c>
      <c r="B25" s="5" t="s">
        <v>15</v>
      </c>
      <c r="C25" s="5">
        <v>24</v>
      </c>
      <c r="D25" s="5">
        <f>VLOOKUP($B25,colony!$A$1:$C$5,2,TRUE)</f>
        <v>146.374124342595</v>
      </c>
      <c r="E25" s="5">
        <f>VLOOKUP($B25,colony!$A$1:$C$5,3,TRUE)</f>
        <v>-43.736064508108001</v>
      </c>
      <c r="G25" s="4" t="s">
        <v>31</v>
      </c>
      <c r="H25" s="6">
        <v>44911</v>
      </c>
      <c r="I25" s="6"/>
      <c r="J25" s="4" t="s">
        <v>56</v>
      </c>
      <c r="K25" s="5" t="s">
        <v>57</v>
      </c>
      <c r="L25" s="5" t="s">
        <v>60</v>
      </c>
      <c r="M25" s="5">
        <v>238315</v>
      </c>
      <c r="N25" s="5" t="s">
        <v>26</v>
      </c>
      <c r="P25" s="5">
        <v>238315</v>
      </c>
      <c r="Q25" s="5">
        <v>13160685</v>
      </c>
    </row>
    <row r="26" spans="1:17" ht="17" x14ac:dyDescent="0.2">
      <c r="A26" s="4" t="s">
        <v>6</v>
      </c>
      <c r="B26" s="5" t="s">
        <v>15</v>
      </c>
      <c r="C26" s="5">
        <v>25</v>
      </c>
      <c r="D26" s="5">
        <f>VLOOKUP($B26,colony!$A$1:$C$5,2,TRUE)</f>
        <v>146.374124342595</v>
      </c>
      <c r="E26" s="5">
        <f>VLOOKUP($B26,colony!$A$1:$C$5,3,TRUE)</f>
        <v>-43.736064508108001</v>
      </c>
      <c r="G26" s="4" t="s">
        <v>31</v>
      </c>
      <c r="H26" s="6">
        <v>44911</v>
      </c>
      <c r="I26" s="6"/>
      <c r="J26" s="4" t="s">
        <v>56</v>
      </c>
      <c r="K26" s="5" t="s">
        <v>57</v>
      </c>
      <c r="L26" s="5" t="s">
        <v>60</v>
      </c>
      <c r="M26" s="4">
        <v>238317</v>
      </c>
      <c r="N26" s="5" t="s">
        <v>27</v>
      </c>
      <c r="P26" s="4">
        <v>238317</v>
      </c>
      <c r="Q26" s="4">
        <v>13160686</v>
      </c>
    </row>
    <row r="27" spans="1:17" ht="17" x14ac:dyDescent="0.2">
      <c r="A27" s="4" t="s">
        <v>6</v>
      </c>
      <c r="B27" s="5" t="s">
        <v>15</v>
      </c>
      <c r="C27" s="5">
        <v>26</v>
      </c>
      <c r="D27" s="5">
        <f>VLOOKUP($B27,colony!$A$1:$C$5,2,TRUE)</f>
        <v>146.374124342595</v>
      </c>
      <c r="E27" s="5">
        <f>VLOOKUP($B27,colony!$A$1:$C$5,3,TRUE)</f>
        <v>-43.736064508108001</v>
      </c>
      <c r="G27" s="4" t="s">
        <v>31</v>
      </c>
      <c r="H27" s="6">
        <v>44913</v>
      </c>
      <c r="I27" s="6"/>
      <c r="J27" s="4" t="s">
        <v>56</v>
      </c>
      <c r="K27" s="5" t="s">
        <v>57</v>
      </c>
      <c r="L27" s="5" t="s">
        <v>60</v>
      </c>
      <c r="M27" s="5">
        <v>238319</v>
      </c>
      <c r="N27" s="5" t="s">
        <v>28</v>
      </c>
      <c r="P27" s="5">
        <v>238319</v>
      </c>
      <c r="Q27" s="5">
        <v>13160687</v>
      </c>
    </row>
    <row r="28" spans="1:17" ht="17" x14ac:dyDescent="0.2">
      <c r="A28" s="4" t="s">
        <v>6</v>
      </c>
      <c r="B28" s="5" t="s">
        <v>15</v>
      </c>
      <c r="C28" s="5">
        <v>27</v>
      </c>
      <c r="D28" s="5">
        <f>VLOOKUP($B28,colony!$A$1:$C$5,2,TRUE)</f>
        <v>146.374124342595</v>
      </c>
      <c r="E28" s="5">
        <f>VLOOKUP($B28,colony!$A$1:$C$5,3,TRUE)</f>
        <v>-43.736064508108001</v>
      </c>
      <c r="G28" s="4" t="s">
        <v>31</v>
      </c>
      <c r="H28" s="6">
        <v>44913</v>
      </c>
      <c r="I28" s="6"/>
      <c r="J28" s="4" t="s">
        <v>56</v>
      </c>
      <c r="K28" s="5" t="s">
        <v>57</v>
      </c>
      <c r="L28" s="5" t="s">
        <v>60</v>
      </c>
      <c r="M28" s="7">
        <v>238314</v>
      </c>
      <c r="N28" s="5" t="s">
        <v>29</v>
      </c>
      <c r="P28" s="7">
        <v>238314</v>
      </c>
      <c r="Q28" s="7">
        <v>13160688</v>
      </c>
    </row>
    <row r="29" spans="1:17" ht="17" x14ac:dyDescent="0.2">
      <c r="A29" s="4" t="s">
        <v>6</v>
      </c>
      <c r="B29" s="5" t="s">
        <v>15</v>
      </c>
      <c r="C29" s="5">
        <v>28</v>
      </c>
      <c r="D29" s="5">
        <f>VLOOKUP($B29,colony!$A$1:$C$5,2,TRUE)</f>
        <v>146.374124342595</v>
      </c>
      <c r="E29" s="5">
        <f>VLOOKUP($B29,colony!$A$1:$C$5,3,TRUE)</f>
        <v>-43.736064508108001</v>
      </c>
      <c r="G29" s="4" t="s">
        <v>31</v>
      </c>
      <c r="H29" s="6">
        <v>44913</v>
      </c>
      <c r="I29" s="6"/>
      <c r="J29" s="4" t="s">
        <v>56</v>
      </c>
      <c r="K29" s="5" t="s">
        <v>57</v>
      </c>
      <c r="L29" s="5" t="s">
        <v>60</v>
      </c>
      <c r="M29" s="7">
        <v>238321</v>
      </c>
      <c r="N29" s="5" t="s">
        <v>30</v>
      </c>
      <c r="P29" s="7">
        <v>238321</v>
      </c>
      <c r="Q29" s="7">
        <v>13160689</v>
      </c>
    </row>
    <row r="30" spans="1:17" x14ac:dyDescent="0.2">
      <c r="A30" s="4" t="s">
        <v>7</v>
      </c>
      <c r="B30" s="4" t="s">
        <v>34</v>
      </c>
      <c r="C30" s="4" t="s">
        <v>38</v>
      </c>
      <c r="D30" s="5">
        <f>VLOOKUP($B30,colony!$A$1:$C$5,2,TRUE)</f>
        <v>146.052299225214</v>
      </c>
      <c r="E30" s="5">
        <f>VLOOKUP($B30,colony!$A$1:$C$5,3,TRUE)</f>
        <v>-43.552196128289999</v>
      </c>
      <c r="F30" s="4" t="s">
        <v>85</v>
      </c>
      <c r="G30" s="4" t="s">
        <v>46</v>
      </c>
      <c r="H30" s="6">
        <v>44874</v>
      </c>
      <c r="I30" s="6"/>
      <c r="J30" s="4" t="s">
        <v>56</v>
      </c>
      <c r="K30" s="4" t="s">
        <v>54</v>
      </c>
      <c r="L30" s="4" t="s">
        <v>61</v>
      </c>
      <c r="M30" s="5">
        <v>232699</v>
      </c>
      <c r="P30" s="5">
        <v>232699</v>
      </c>
      <c r="Q30" s="5"/>
    </row>
    <row r="31" spans="1:17" x14ac:dyDescent="0.2">
      <c r="A31" s="4" t="s">
        <v>7</v>
      </c>
      <c r="B31" s="4" t="s">
        <v>34</v>
      </c>
      <c r="C31" s="4" t="s">
        <v>38</v>
      </c>
      <c r="D31" s="5">
        <f>VLOOKUP($B31,colony!$A$1:$C$5,2,TRUE)</f>
        <v>146.052299225214</v>
      </c>
      <c r="E31" s="5">
        <f>VLOOKUP($B31,colony!$A$1:$C$5,3,TRUE)</f>
        <v>-43.552196128289999</v>
      </c>
      <c r="F31" s="4" t="s">
        <v>85</v>
      </c>
      <c r="G31" s="4" t="s">
        <v>46</v>
      </c>
      <c r="H31" s="6">
        <v>44874</v>
      </c>
      <c r="I31" s="6"/>
      <c r="J31" s="4" t="s">
        <v>56</v>
      </c>
      <c r="K31" s="4" t="s">
        <v>54</v>
      </c>
      <c r="L31" s="4" t="s">
        <v>61</v>
      </c>
      <c r="M31" s="5">
        <v>232701</v>
      </c>
      <c r="P31" s="5">
        <v>232701</v>
      </c>
      <c r="Q31" s="5"/>
    </row>
    <row r="32" spans="1:17" x14ac:dyDescent="0.2">
      <c r="A32" s="4" t="s">
        <v>7</v>
      </c>
      <c r="B32" s="4" t="s">
        <v>35</v>
      </c>
      <c r="C32" s="4" t="s">
        <v>39</v>
      </c>
      <c r="D32" s="5">
        <f>VLOOKUP($B32,colony!$A$1:$C$5,2,TRUE)</f>
        <v>146.052299225214</v>
      </c>
      <c r="E32" s="5">
        <f>VLOOKUP($B32,colony!$A$1:$C$5,3,TRUE)</f>
        <v>-43.552196128289999</v>
      </c>
      <c r="F32" s="4" t="s">
        <v>85</v>
      </c>
      <c r="G32" s="4" t="s">
        <v>46</v>
      </c>
      <c r="H32" s="6">
        <v>44875</v>
      </c>
      <c r="I32" s="6"/>
      <c r="J32" s="4" t="s">
        <v>56</v>
      </c>
      <c r="K32" s="4" t="s">
        <v>54</v>
      </c>
      <c r="L32" s="4" t="s">
        <v>61</v>
      </c>
      <c r="M32" s="5">
        <v>237323</v>
      </c>
      <c r="P32" s="5">
        <v>237323</v>
      </c>
      <c r="Q32" s="5"/>
    </row>
    <row r="33" spans="1:17" x14ac:dyDescent="0.2">
      <c r="A33" s="4" t="s">
        <v>8</v>
      </c>
      <c r="B33" s="4" t="s">
        <v>36</v>
      </c>
      <c r="C33" s="4" t="s">
        <v>40</v>
      </c>
      <c r="D33" s="5">
        <f>VLOOKUP($B33,colony!$A$1:$C$5,2,TRUE)</f>
        <v>146.266077</v>
      </c>
      <c r="E33" s="5">
        <f>VLOOKUP($B33,colony!$A$1:$C$5,3,TRUE)</f>
        <v>-43.66142</v>
      </c>
      <c r="F33" s="4" t="s">
        <v>85</v>
      </c>
      <c r="G33" s="4" t="s">
        <v>46</v>
      </c>
      <c r="H33" s="6">
        <v>44875</v>
      </c>
      <c r="I33" s="6"/>
      <c r="J33" s="4" t="s">
        <v>56</v>
      </c>
      <c r="K33" s="4" t="s">
        <v>54</v>
      </c>
      <c r="L33" s="4" t="s">
        <v>61</v>
      </c>
      <c r="M33" s="5">
        <v>232700</v>
      </c>
      <c r="P33" s="5">
        <v>232700</v>
      </c>
      <c r="Q33" s="5"/>
    </row>
    <row r="34" spans="1:17" x14ac:dyDescent="0.2">
      <c r="A34" s="4" t="s">
        <v>7</v>
      </c>
      <c r="B34" s="4" t="s">
        <v>35</v>
      </c>
      <c r="C34" s="4" t="s">
        <v>41</v>
      </c>
      <c r="D34" s="5">
        <f>VLOOKUP($B34,colony!$A$1:$C$5,2,TRUE)</f>
        <v>146.052299225214</v>
      </c>
      <c r="E34" s="5">
        <f>VLOOKUP($B34,colony!$A$1:$C$5,3,TRUE)</f>
        <v>-43.552196128289999</v>
      </c>
      <c r="F34" s="4" t="s">
        <v>85</v>
      </c>
      <c r="G34" s="4" t="s">
        <v>46</v>
      </c>
      <c r="H34" s="6">
        <v>44875</v>
      </c>
      <c r="I34" s="6"/>
      <c r="J34" s="4" t="s">
        <v>56</v>
      </c>
      <c r="K34" s="4" t="s">
        <v>54</v>
      </c>
      <c r="L34" s="4" t="s">
        <v>61</v>
      </c>
      <c r="M34" s="5">
        <v>237318</v>
      </c>
      <c r="P34" s="5">
        <v>237318</v>
      </c>
      <c r="Q34" s="5"/>
    </row>
    <row r="35" spans="1:17" x14ac:dyDescent="0.2">
      <c r="A35" s="4" t="s">
        <v>8</v>
      </c>
      <c r="B35" s="4" t="s">
        <v>36</v>
      </c>
      <c r="D35" s="5">
        <f>VLOOKUP($B35,colony!$A$1:$C$5,2,TRUE)</f>
        <v>146.266077</v>
      </c>
      <c r="E35" s="5">
        <f>VLOOKUP($B35,colony!$A$1:$C$5,3,TRUE)</f>
        <v>-43.66142</v>
      </c>
      <c r="F35" s="4" t="s">
        <v>45</v>
      </c>
      <c r="G35" s="4" t="s">
        <v>31</v>
      </c>
      <c r="H35" s="6">
        <v>44938</v>
      </c>
      <c r="I35" s="6"/>
      <c r="J35" s="4" t="s">
        <v>56</v>
      </c>
      <c r="K35" s="4" t="s">
        <v>54</v>
      </c>
      <c r="L35" s="4" t="s">
        <v>61</v>
      </c>
      <c r="P35" s="5"/>
      <c r="Q35" s="5"/>
    </row>
    <row r="36" spans="1:17" ht="17" x14ac:dyDescent="0.2">
      <c r="A36" s="4" t="s">
        <v>8</v>
      </c>
      <c r="B36" s="4" t="s">
        <v>36</v>
      </c>
      <c r="D36" s="5">
        <f>VLOOKUP($B36,colony!$A$1:$C$5,2,TRUE)</f>
        <v>146.266077</v>
      </c>
      <c r="E36" s="5">
        <f>VLOOKUP($B36,colony!$A$1:$C$5,3,TRUE)</f>
        <v>-43.66142</v>
      </c>
      <c r="F36" s="4" t="s">
        <v>45</v>
      </c>
      <c r="G36" s="4" t="s">
        <v>31</v>
      </c>
      <c r="H36" s="6">
        <v>44939</v>
      </c>
      <c r="I36" s="6"/>
      <c r="J36" s="4" t="s">
        <v>56</v>
      </c>
      <c r="K36" s="4" t="s">
        <v>54</v>
      </c>
      <c r="L36" s="4" t="s">
        <v>61</v>
      </c>
      <c r="M36" s="5" t="s">
        <v>47</v>
      </c>
      <c r="O36" s="5" t="s">
        <v>47</v>
      </c>
      <c r="P36" s="5">
        <v>237324</v>
      </c>
      <c r="Q36" s="5"/>
    </row>
    <row r="37" spans="1:17" ht="17" x14ac:dyDescent="0.2">
      <c r="A37" s="4" t="s">
        <v>7</v>
      </c>
      <c r="B37" s="4" t="s">
        <v>34</v>
      </c>
      <c r="C37" s="4" t="s">
        <v>42</v>
      </c>
      <c r="D37" s="5">
        <f>VLOOKUP($B37,colony!$A$1:$C$5,2,TRUE)</f>
        <v>146.052299225214</v>
      </c>
      <c r="E37" s="5">
        <f>VLOOKUP($B37,colony!$A$1:$C$5,3,TRUE)</f>
        <v>-43.552196128289999</v>
      </c>
      <c r="F37" s="4" t="s">
        <v>45</v>
      </c>
      <c r="G37" s="4" t="s">
        <v>31</v>
      </c>
      <c r="H37" s="6">
        <v>44939</v>
      </c>
      <c r="I37" s="6"/>
      <c r="J37" s="4" t="s">
        <v>56</v>
      </c>
      <c r="K37" s="4" t="s">
        <v>54</v>
      </c>
      <c r="L37" s="4" t="s">
        <v>61</v>
      </c>
      <c r="M37" s="5" t="s">
        <v>90</v>
      </c>
      <c r="O37" s="5" t="s">
        <v>90</v>
      </c>
      <c r="P37" s="5">
        <v>237317</v>
      </c>
      <c r="Q37" s="5"/>
    </row>
    <row r="38" spans="1:17" ht="17" x14ac:dyDescent="0.2">
      <c r="A38" s="4" t="s">
        <v>7</v>
      </c>
      <c r="B38" s="4" t="s">
        <v>34</v>
      </c>
      <c r="C38" s="4" t="s">
        <v>42</v>
      </c>
      <c r="D38" s="5">
        <f>VLOOKUP($B38,colony!$A$1:$C$5,2,TRUE)</f>
        <v>146.052299225214</v>
      </c>
      <c r="E38" s="5">
        <f>VLOOKUP($B38,colony!$A$1:$C$5,3,TRUE)</f>
        <v>-43.552196128289999</v>
      </c>
      <c r="F38" s="4" t="s">
        <v>45</v>
      </c>
      <c r="G38" s="4" t="s">
        <v>31</v>
      </c>
      <c r="H38" s="6">
        <v>44939</v>
      </c>
      <c r="I38" s="6"/>
      <c r="J38" s="4" t="s">
        <v>56</v>
      </c>
      <c r="K38" s="4" t="s">
        <v>54</v>
      </c>
      <c r="L38" s="4" t="s">
        <v>61</v>
      </c>
      <c r="M38" s="5" t="s">
        <v>48</v>
      </c>
      <c r="O38" s="5" t="s">
        <v>48</v>
      </c>
      <c r="P38" s="5">
        <v>237322</v>
      </c>
      <c r="Q38" s="5"/>
    </row>
    <row r="39" spans="1:17" ht="17" x14ac:dyDescent="0.2">
      <c r="A39" s="4" t="s">
        <v>7</v>
      </c>
      <c r="B39" s="4" t="s">
        <v>34</v>
      </c>
      <c r="C39" s="4" t="s">
        <v>42</v>
      </c>
      <c r="D39" s="5">
        <f>VLOOKUP($B39,colony!$A$1:$C$5,2,TRUE)</f>
        <v>146.052299225214</v>
      </c>
      <c r="E39" s="5">
        <f>VLOOKUP($B39,colony!$A$1:$C$5,3,TRUE)</f>
        <v>-43.552196128289999</v>
      </c>
      <c r="F39" s="4" t="s">
        <v>45</v>
      </c>
      <c r="G39" s="4" t="s">
        <v>31</v>
      </c>
      <c r="H39" s="6">
        <v>44939</v>
      </c>
      <c r="I39" s="6"/>
      <c r="J39" s="4" t="s">
        <v>56</v>
      </c>
      <c r="K39" s="4" t="s">
        <v>54</v>
      </c>
      <c r="L39" s="4" t="s">
        <v>61</v>
      </c>
      <c r="M39" s="5" t="s">
        <v>49</v>
      </c>
      <c r="O39" s="5" t="s">
        <v>49</v>
      </c>
      <c r="P39" s="5">
        <v>232702</v>
      </c>
      <c r="Q39" s="5"/>
    </row>
    <row r="40" spans="1:17" ht="17" x14ac:dyDescent="0.2">
      <c r="A40" s="4" t="s">
        <v>8</v>
      </c>
      <c r="B40" s="4" t="s">
        <v>36</v>
      </c>
      <c r="D40" s="5">
        <f>VLOOKUP($B40,colony!$A$1:$C$5,2,TRUE)</f>
        <v>146.266077</v>
      </c>
      <c r="E40" s="5">
        <f>VLOOKUP($B40,colony!$A$1:$C$5,3,TRUE)</f>
        <v>-43.66142</v>
      </c>
      <c r="F40" s="4" t="s">
        <v>45</v>
      </c>
      <c r="G40" s="4" t="s">
        <v>31</v>
      </c>
      <c r="H40" s="6">
        <v>44940</v>
      </c>
      <c r="I40" s="6"/>
      <c r="J40" s="4" t="s">
        <v>56</v>
      </c>
      <c r="K40" s="4" t="s">
        <v>54</v>
      </c>
      <c r="L40" s="4" t="s">
        <v>61</v>
      </c>
      <c r="M40" s="5" t="s">
        <v>50</v>
      </c>
      <c r="O40" s="5" t="s">
        <v>50</v>
      </c>
      <c r="P40" s="5">
        <v>237321</v>
      </c>
      <c r="Q40" s="5"/>
    </row>
    <row r="41" spans="1:17" ht="17" x14ac:dyDescent="0.2">
      <c r="A41" s="4" t="s">
        <v>8</v>
      </c>
      <c r="B41" s="4" t="s">
        <v>35</v>
      </c>
      <c r="C41" s="4" t="s">
        <v>44</v>
      </c>
      <c r="D41" s="5">
        <f>VLOOKUP($B41,colony!$A$1:$C$5,2,TRUE)</f>
        <v>146.052299225214</v>
      </c>
      <c r="E41" s="5">
        <f>VLOOKUP($B41,colony!$A$1:$C$5,3,TRUE)</f>
        <v>-43.552196128289999</v>
      </c>
      <c r="F41" s="4" t="s">
        <v>45</v>
      </c>
      <c r="G41" s="4" t="s">
        <v>31</v>
      </c>
      <c r="H41" s="6">
        <v>44940</v>
      </c>
      <c r="I41" s="6"/>
      <c r="J41" s="4" t="s">
        <v>56</v>
      </c>
      <c r="K41" s="4" t="s">
        <v>54</v>
      </c>
      <c r="L41" s="4" t="s">
        <v>61</v>
      </c>
      <c r="M41" s="5" t="s">
        <v>51</v>
      </c>
      <c r="O41" s="5" t="s">
        <v>51</v>
      </c>
      <c r="P41" s="5">
        <v>237319</v>
      </c>
      <c r="Q41" s="5"/>
    </row>
    <row r="42" spans="1:17" ht="17" x14ac:dyDescent="0.2">
      <c r="A42" s="4" t="s">
        <v>8</v>
      </c>
      <c r="B42" s="4" t="s">
        <v>35</v>
      </c>
      <c r="C42" s="4" t="s">
        <v>43</v>
      </c>
      <c r="D42" s="5">
        <f>VLOOKUP($B42,colony!$A$1:$C$5,2,TRUE)</f>
        <v>146.052299225214</v>
      </c>
      <c r="E42" s="5">
        <f>VLOOKUP($B42,colony!$A$1:$C$5,3,TRUE)</f>
        <v>-43.552196128289999</v>
      </c>
      <c r="F42" s="4" t="s">
        <v>45</v>
      </c>
      <c r="G42" s="4" t="s">
        <v>31</v>
      </c>
      <c r="H42" s="6">
        <v>44940</v>
      </c>
      <c r="I42" s="6"/>
      <c r="J42" s="4" t="s">
        <v>56</v>
      </c>
      <c r="K42" s="4" t="s">
        <v>54</v>
      </c>
      <c r="L42" s="4" t="s">
        <v>61</v>
      </c>
      <c r="M42" s="5" t="s">
        <v>52</v>
      </c>
      <c r="O42" s="5" t="s">
        <v>52</v>
      </c>
      <c r="P42" s="5">
        <v>232699</v>
      </c>
      <c r="Q42" s="5"/>
    </row>
    <row r="43" spans="1:17" ht="17" x14ac:dyDescent="0.2">
      <c r="A43" s="4" t="s">
        <v>82</v>
      </c>
      <c r="B43" s="4" t="s">
        <v>35</v>
      </c>
      <c r="C43" s="4">
        <v>18</v>
      </c>
      <c r="D43" s="5">
        <f>VLOOKUP($B43,colony!$A$1:$C$5,2,TRUE)</f>
        <v>146.052299225214</v>
      </c>
      <c r="E43" s="5">
        <f>VLOOKUP($B43,colony!$A$1:$C$5,3,TRUE)</f>
        <v>-43.552196128289999</v>
      </c>
      <c r="G43" s="4" t="s">
        <v>31</v>
      </c>
      <c r="H43" s="6">
        <v>44996</v>
      </c>
      <c r="I43" s="6"/>
      <c r="J43" s="4" t="s">
        <v>83</v>
      </c>
      <c r="K43" s="4" t="s">
        <v>84</v>
      </c>
      <c r="L43" s="4" t="s">
        <v>59</v>
      </c>
      <c r="M43" s="5" t="s">
        <v>63</v>
      </c>
      <c r="N43" s="5" t="s">
        <v>73</v>
      </c>
      <c r="O43" s="5" t="s">
        <v>63</v>
      </c>
      <c r="P43" s="5"/>
      <c r="Q43" s="5">
        <v>16260155</v>
      </c>
    </row>
    <row r="44" spans="1:17" ht="17" x14ac:dyDescent="0.2">
      <c r="A44" s="4" t="s">
        <v>82</v>
      </c>
      <c r="B44" s="4" t="s">
        <v>35</v>
      </c>
      <c r="C44" s="4">
        <v>15</v>
      </c>
      <c r="D44" s="5">
        <f>VLOOKUP($B44,colony!$A$1:$C$5,2,TRUE)</f>
        <v>146.052299225214</v>
      </c>
      <c r="E44" s="5">
        <f>VLOOKUP($B44,colony!$A$1:$C$5,3,TRUE)</f>
        <v>-43.552196128289999</v>
      </c>
      <c r="G44" s="4" t="s">
        <v>31</v>
      </c>
      <c r="H44" s="6">
        <v>44996</v>
      </c>
      <c r="I44" s="6"/>
      <c r="J44" s="4" t="s">
        <v>83</v>
      </c>
      <c r="K44" s="4" t="s">
        <v>84</v>
      </c>
      <c r="L44" s="4" t="s">
        <v>59</v>
      </c>
      <c r="M44" s="5" t="s">
        <v>64</v>
      </c>
      <c r="N44" s="5" t="s">
        <v>74</v>
      </c>
      <c r="O44" s="5" t="s">
        <v>64</v>
      </c>
      <c r="P44" s="5"/>
      <c r="Q44" s="5">
        <v>16260156</v>
      </c>
    </row>
    <row r="45" spans="1:17" ht="17" x14ac:dyDescent="0.2">
      <c r="A45" s="4" t="s">
        <v>82</v>
      </c>
      <c r="B45" s="4" t="s">
        <v>35</v>
      </c>
      <c r="C45" s="4">
        <v>17</v>
      </c>
      <c r="D45" s="5">
        <f>VLOOKUP($B45,colony!$A$1:$C$5,2,TRUE)</f>
        <v>146.052299225214</v>
      </c>
      <c r="E45" s="5">
        <f>VLOOKUP($B45,colony!$A$1:$C$5,3,TRUE)</f>
        <v>-43.552196128289999</v>
      </c>
      <c r="G45" s="4" t="s">
        <v>31</v>
      </c>
      <c r="H45" s="6">
        <v>44997</v>
      </c>
      <c r="I45" s="6"/>
      <c r="J45" s="4" t="s">
        <v>83</v>
      </c>
      <c r="K45" s="4" t="s">
        <v>84</v>
      </c>
      <c r="L45" s="4" t="s">
        <v>59</v>
      </c>
      <c r="M45" s="5" t="s">
        <v>65</v>
      </c>
      <c r="N45" s="5" t="s">
        <v>75</v>
      </c>
      <c r="O45" s="5" t="s">
        <v>65</v>
      </c>
      <c r="P45" s="5"/>
      <c r="Q45" s="5">
        <v>16260157</v>
      </c>
    </row>
    <row r="46" spans="1:17" ht="17" x14ac:dyDescent="0.2">
      <c r="A46" s="4" t="s">
        <v>82</v>
      </c>
      <c r="B46" s="4" t="s">
        <v>35</v>
      </c>
      <c r="C46" s="4">
        <v>3</v>
      </c>
      <c r="D46" s="5">
        <f>VLOOKUP($B46,colony!$A$1:$C$5,2,TRUE)</f>
        <v>146.052299225214</v>
      </c>
      <c r="E46" s="5">
        <f>VLOOKUP($B46,colony!$A$1:$C$5,3,TRUE)</f>
        <v>-43.552196128289999</v>
      </c>
      <c r="G46" s="4" t="s">
        <v>31</v>
      </c>
      <c r="H46" s="6">
        <v>44997</v>
      </c>
      <c r="I46" s="6"/>
      <c r="J46" s="4" t="s">
        <v>83</v>
      </c>
      <c r="K46" s="4" t="s">
        <v>84</v>
      </c>
      <c r="L46" s="4" t="s">
        <v>59</v>
      </c>
      <c r="M46" s="5" t="s">
        <v>66</v>
      </c>
      <c r="N46" s="5" t="s">
        <v>76</v>
      </c>
      <c r="O46" s="5" t="s">
        <v>66</v>
      </c>
      <c r="P46" s="5"/>
      <c r="Q46" s="5">
        <v>16260158</v>
      </c>
    </row>
    <row r="47" spans="1:17" ht="17" x14ac:dyDescent="0.2">
      <c r="A47" s="4" t="s">
        <v>82</v>
      </c>
      <c r="B47" s="4" t="s">
        <v>35</v>
      </c>
      <c r="C47" s="4">
        <v>2</v>
      </c>
      <c r="D47" s="5">
        <f>VLOOKUP($B47,colony!$A$1:$C$5,2,TRUE)</f>
        <v>146.052299225214</v>
      </c>
      <c r="E47" s="5">
        <f>VLOOKUP($B47,colony!$A$1:$C$5,3,TRUE)</f>
        <v>-43.552196128289999</v>
      </c>
      <c r="G47" s="4" t="s">
        <v>31</v>
      </c>
      <c r="H47" s="6">
        <v>44997</v>
      </c>
      <c r="I47" s="6"/>
      <c r="J47" s="4" t="s">
        <v>83</v>
      </c>
      <c r="K47" s="4" t="s">
        <v>84</v>
      </c>
      <c r="L47" s="4" t="s">
        <v>59</v>
      </c>
      <c r="M47" s="5" t="s">
        <v>67</v>
      </c>
      <c r="N47" s="5" t="s">
        <v>77</v>
      </c>
      <c r="O47" s="5" t="s">
        <v>67</v>
      </c>
      <c r="P47" s="5"/>
      <c r="Q47" s="5">
        <v>16260159</v>
      </c>
    </row>
    <row r="48" spans="1:17" ht="17" x14ac:dyDescent="0.2">
      <c r="A48" s="4" t="s">
        <v>82</v>
      </c>
      <c r="B48" s="4" t="s">
        <v>35</v>
      </c>
      <c r="C48" s="4">
        <v>20</v>
      </c>
      <c r="D48" s="5">
        <f>VLOOKUP($B48,colony!$A$1:$C$5,2,TRUE)</f>
        <v>146.052299225214</v>
      </c>
      <c r="E48" s="5">
        <f>VLOOKUP($B48,colony!$A$1:$C$5,3,TRUE)</f>
        <v>-43.552196128289999</v>
      </c>
      <c r="G48" s="4" t="s">
        <v>31</v>
      </c>
      <c r="H48" s="6">
        <v>44997</v>
      </c>
      <c r="I48" s="6"/>
      <c r="J48" s="4" t="s">
        <v>83</v>
      </c>
      <c r="K48" s="4" t="s">
        <v>84</v>
      </c>
      <c r="L48" s="4" t="s">
        <v>59</v>
      </c>
      <c r="M48" s="5" t="s">
        <v>68</v>
      </c>
      <c r="N48" s="5" t="s">
        <v>78</v>
      </c>
      <c r="O48" s="5" t="s">
        <v>68</v>
      </c>
      <c r="P48" s="5"/>
      <c r="Q48" s="5">
        <v>16260160</v>
      </c>
    </row>
    <row r="49" spans="1:18" ht="17" x14ac:dyDescent="0.2">
      <c r="A49" s="4" t="s">
        <v>82</v>
      </c>
      <c r="B49" s="4" t="s">
        <v>35</v>
      </c>
      <c r="C49" s="4">
        <v>13</v>
      </c>
      <c r="D49" s="5">
        <f>VLOOKUP($B49,colony!$A$1:$C$5,2,TRUE)</f>
        <v>146.052299225214</v>
      </c>
      <c r="E49" s="5">
        <f>VLOOKUP($B49,colony!$A$1:$C$5,3,TRUE)</f>
        <v>-43.552196128289999</v>
      </c>
      <c r="G49" s="4" t="s">
        <v>31</v>
      </c>
      <c r="H49" s="6">
        <v>44997</v>
      </c>
      <c r="I49" s="6"/>
      <c r="J49" s="4" t="s">
        <v>83</v>
      </c>
      <c r="K49" s="4" t="s">
        <v>84</v>
      </c>
      <c r="L49" s="4" t="s">
        <v>59</v>
      </c>
      <c r="M49" s="5" t="s">
        <v>69</v>
      </c>
      <c r="N49" s="5" t="s">
        <v>79</v>
      </c>
      <c r="O49" s="5" t="s">
        <v>69</v>
      </c>
      <c r="P49" s="5"/>
      <c r="Q49" s="5">
        <v>16260161</v>
      </c>
    </row>
    <row r="50" spans="1:18" ht="17" x14ac:dyDescent="0.2">
      <c r="A50" s="4" t="s">
        <v>82</v>
      </c>
      <c r="B50" s="4" t="s">
        <v>35</v>
      </c>
      <c r="C50" s="4">
        <v>8</v>
      </c>
      <c r="D50" s="5">
        <f>VLOOKUP($B50,colony!$A$1:$C$5,2,TRUE)</f>
        <v>146.052299225214</v>
      </c>
      <c r="E50" s="5">
        <f>VLOOKUP($B50,colony!$A$1:$C$5,3,TRUE)</f>
        <v>-43.552196128289999</v>
      </c>
      <c r="G50" s="4" t="s">
        <v>31</v>
      </c>
      <c r="H50" s="6">
        <v>44998</v>
      </c>
      <c r="I50" s="6"/>
      <c r="J50" s="4" t="s">
        <v>83</v>
      </c>
      <c r="K50" s="4" t="s">
        <v>84</v>
      </c>
      <c r="L50" s="4" t="s">
        <v>59</v>
      </c>
      <c r="M50" s="5" t="s">
        <v>70</v>
      </c>
      <c r="N50" s="5" t="s">
        <v>80</v>
      </c>
      <c r="O50" s="5" t="s">
        <v>70</v>
      </c>
      <c r="P50" s="5"/>
      <c r="Q50" s="5">
        <v>16260162</v>
      </c>
    </row>
    <row r="51" spans="1:18" ht="17" x14ac:dyDescent="0.2">
      <c r="A51" s="4" t="s">
        <v>82</v>
      </c>
      <c r="B51" s="4" t="s">
        <v>35</v>
      </c>
      <c r="C51" s="4">
        <v>4</v>
      </c>
      <c r="D51" s="5">
        <f>VLOOKUP($B51,colony!$A$1:$C$5,2,TRUE)</f>
        <v>146.052299225214</v>
      </c>
      <c r="E51" s="5">
        <f>VLOOKUP($B51,colony!$A$1:$C$5,3,TRUE)</f>
        <v>-43.552196128289999</v>
      </c>
      <c r="G51" s="4" t="s">
        <v>31</v>
      </c>
      <c r="H51" s="6">
        <v>45000</v>
      </c>
      <c r="I51" s="6"/>
      <c r="J51" s="4" t="s">
        <v>83</v>
      </c>
      <c r="K51" s="4" t="s">
        <v>84</v>
      </c>
      <c r="L51" s="4" t="s">
        <v>59</v>
      </c>
      <c r="M51" s="5" t="s">
        <v>71</v>
      </c>
      <c r="N51" s="5" t="s">
        <v>80</v>
      </c>
      <c r="O51" s="5" t="s">
        <v>71</v>
      </c>
      <c r="P51" s="5"/>
      <c r="Q51" s="5">
        <v>16260163</v>
      </c>
    </row>
    <row r="52" spans="1:18" ht="34" x14ac:dyDescent="0.2">
      <c r="A52" s="4" t="s">
        <v>82</v>
      </c>
      <c r="B52" s="4" t="s">
        <v>35</v>
      </c>
      <c r="C52" s="4">
        <v>1</v>
      </c>
      <c r="D52" s="5">
        <f>VLOOKUP($B52,colony!$A$1:$C$5,2,TRUE)</f>
        <v>146.052299225214</v>
      </c>
      <c r="E52" s="5">
        <f>VLOOKUP($B52,colony!$A$1:$C$5,3,TRUE)</f>
        <v>-43.552196128289999</v>
      </c>
      <c r="G52" s="4" t="s">
        <v>31</v>
      </c>
      <c r="H52" s="6">
        <v>45002</v>
      </c>
      <c r="I52" s="6"/>
      <c r="J52" s="4" t="s">
        <v>83</v>
      </c>
      <c r="K52" s="4" t="s">
        <v>84</v>
      </c>
      <c r="L52" s="4" t="s">
        <v>59</v>
      </c>
      <c r="M52" s="5" t="s">
        <v>72</v>
      </c>
      <c r="N52" s="5" t="s">
        <v>80</v>
      </c>
      <c r="O52" s="5" t="s">
        <v>72</v>
      </c>
      <c r="P52" s="5"/>
      <c r="Q52" s="5">
        <v>16260164</v>
      </c>
    </row>
    <row r="53" spans="1:18" ht="17" x14ac:dyDescent="0.2">
      <c r="A53" s="4" t="s">
        <v>82</v>
      </c>
      <c r="B53" s="4" t="s">
        <v>35</v>
      </c>
      <c r="D53" s="5">
        <f>VLOOKUP($B53,colony!$A$1:$C$5,2,TRUE)</f>
        <v>146.052299225214</v>
      </c>
      <c r="E53" s="5">
        <f>VLOOKUP($B53,colony!$A$1:$C$5,3,TRUE)</f>
        <v>-43.552196128289999</v>
      </c>
      <c r="G53" s="4" t="s">
        <v>31</v>
      </c>
      <c r="H53" s="6">
        <v>44897</v>
      </c>
      <c r="I53" s="6">
        <v>44900</v>
      </c>
      <c r="J53" s="4" t="s">
        <v>55</v>
      </c>
      <c r="K53" s="4" t="s">
        <v>17</v>
      </c>
      <c r="L53" s="4" t="s">
        <v>59</v>
      </c>
      <c r="M53" s="5" t="s">
        <v>88</v>
      </c>
      <c r="N53" s="5" t="s">
        <v>88</v>
      </c>
      <c r="P53" s="5"/>
      <c r="Q53" s="5"/>
      <c r="R53" s="6"/>
    </row>
    <row r="54" spans="1:18" ht="17" x14ac:dyDescent="0.2">
      <c r="A54" s="4" t="s">
        <v>82</v>
      </c>
      <c r="B54" s="4" t="s">
        <v>35</v>
      </c>
      <c r="D54" s="5">
        <f>VLOOKUP($B54,colony!$A$1:$C$5,2,TRUE)</f>
        <v>146.052299225214</v>
      </c>
      <c r="E54" s="5">
        <f>VLOOKUP($B54,colony!$A$1:$C$5,3,TRUE)</f>
        <v>-43.552196128289999</v>
      </c>
      <c r="G54" s="4" t="s">
        <v>31</v>
      </c>
      <c r="H54" s="6">
        <v>44900</v>
      </c>
      <c r="I54" s="6">
        <v>44903</v>
      </c>
      <c r="J54" s="4" t="s">
        <v>55</v>
      </c>
      <c r="K54" s="4" t="s">
        <v>17</v>
      </c>
      <c r="L54" s="4" t="s">
        <v>59</v>
      </c>
      <c r="M54" s="5" t="s">
        <v>92</v>
      </c>
      <c r="N54" s="5" t="s">
        <v>92</v>
      </c>
      <c r="P54" s="5"/>
      <c r="Q54" s="5"/>
      <c r="R54" s="6"/>
    </row>
  </sheetData>
  <dataValidations count="5">
    <dataValidation type="list" allowBlank="1" showInputMessage="1" showErrorMessage="1" sqref="A1:A1048576" xr:uid="{A6DB8E6F-9D7D-44F5-97BE-6FF2A2B3A27A}">
      <formula1>"shy albatross, long-nosed fur seal, australian fur seal, short-tailed shearwater"</formula1>
    </dataValidation>
    <dataValidation type="list" allowBlank="1" showInputMessage="1" showErrorMessage="1" sqref="G1:G1048576" xr:uid="{58ED4BAE-E37D-4D61-9F90-824C657064A6}">
      <formula1>"adult, juvenile"</formula1>
    </dataValidation>
    <dataValidation type="list" allowBlank="1" showInputMessage="1" showErrorMessage="1" sqref="F1:F1048576" xr:uid="{A568E5DF-937A-41CB-A794-06D6FD411F91}">
      <formula1>"m, f"</formula1>
    </dataValidation>
    <dataValidation type="list" allowBlank="1" showInputMessage="1" showErrorMessage="1" sqref="B1:B1048576" xr:uid="{5E9F8F89-060A-4B95-A415-E3610561C598}">
      <formula1>"Maatsuyker, Karamu Bay, The Needles, Mewstone"</formula1>
    </dataValidation>
    <dataValidation type="textLength" operator="equal" allowBlank="1" showInputMessage="1" showErrorMessage="1" prompt="please enter a 6 digit number" sqref="P1:P1048576 M20:M34" xr:uid="{0AE2AFEE-1151-46A7-BCEE-8908CFD4921E}">
      <formula1>6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6E216-0796-6945-8733-2F24F3094542}">
  <dimension ref="A1:C5"/>
  <sheetViews>
    <sheetView zoomScale="114" workbookViewId="0">
      <selection activeCell="D8" sqref="D8"/>
    </sheetView>
  </sheetViews>
  <sheetFormatPr baseColWidth="10" defaultRowHeight="16" x14ac:dyDescent="0.2"/>
  <cols>
    <col min="1" max="2" width="12.33203125" style="2" bestFit="1" customWidth="1"/>
    <col min="3" max="3" width="13" style="2" bestFit="1" customWidth="1"/>
    <col min="4" max="16384" width="10.83203125" style="2"/>
  </cols>
  <sheetData>
    <row r="1" spans="1:3" x14ac:dyDescent="0.2">
      <c r="A1" s="2" t="s">
        <v>37</v>
      </c>
      <c r="B1" s="2" t="s">
        <v>94</v>
      </c>
      <c r="C1" s="2" t="s">
        <v>93</v>
      </c>
    </row>
    <row r="2" spans="1:3" x14ac:dyDescent="0.2">
      <c r="A2" s="2" t="s">
        <v>34</v>
      </c>
      <c r="B2" s="2">
        <v>146.052299225214</v>
      </c>
      <c r="C2" s="2">
        <v>-43.552196128289999</v>
      </c>
    </row>
    <row r="3" spans="1:3" x14ac:dyDescent="0.2">
      <c r="A3" s="2" t="s">
        <v>15</v>
      </c>
      <c r="B3" s="2">
        <v>146.374124342595</v>
      </c>
      <c r="C3" s="2">
        <v>-43.736064508108001</v>
      </c>
    </row>
    <row r="4" spans="1:3" x14ac:dyDescent="0.2">
      <c r="A4" s="2" t="s">
        <v>95</v>
      </c>
      <c r="B4" s="2">
        <v>146.283333</v>
      </c>
      <c r="C4" s="2">
        <v>-43.633333</v>
      </c>
    </row>
    <row r="5" spans="1:3" x14ac:dyDescent="0.2">
      <c r="A5" s="2" t="s">
        <v>36</v>
      </c>
      <c r="B5" s="2">
        <v>146.266077</v>
      </c>
      <c r="C5" s="2">
        <v>-43.66142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20C4-9B7B-469A-839D-ADF2941045DA}">
  <dimension ref="A1:F2"/>
  <sheetViews>
    <sheetView workbookViewId="0">
      <selection activeCell="I18" sqref="I18"/>
    </sheetView>
  </sheetViews>
  <sheetFormatPr baseColWidth="10" defaultColWidth="8.83203125" defaultRowHeight="15" x14ac:dyDescent="0.2"/>
  <cols>
    <col min="1" max="1" width="10.1640625" bestFit="1" customWidth="1"/>
    <col min="5" max="5" width="13.83203125" bestFit="1" customWidth="1"/>
  </cols>
  <sheetData>
    <row r="1" spans="1:6" x14ac:dyDescent="0.2">
      <c r="A1" t="s">
        <v>9</v>
      </c>
      <c r="B1" t="s">
        <v>10</v>
      </c>
      <c r="C1" t="s">
        <v>11</v>
      </c>
      <c r="D1" t="s">
        <v>13</v>
      </c>
      <c r="E1" t="s">
        <v>12</v>
      </c>
      <c r="F1" t="s">
        <v>89</v>
      </c>
    </row>
    <row r="2" spans="1:6" x14ac:dyDescent="0.2">
      <c r="A2" s="1">
        <f ca="1">TODAY()</f>
        <v>45442</v>
      </c>
      <c r="B2" t="s">
        <v>14</v>
      </c>
      <c r="C2" t="s">
        <v>86</v>
      </c>
      <c r="E2" t="s">
        <v>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07BDD83BA9BB4AB53E59B09CB747B8" ma:contentTypeVersion="15" ma:contentTypeDescription="Create a new document." ma:contentTypeScope="" ma:versionID="63c9627bdf4fac270ef7f14fec35f654">
  <xsd:schema xmlns:xsd="http://www.w3.org/2001/XMLSchema" xmlns:xs="http://www.w3.org/2001/XMLSchema" xmlns:p="http://schemas.microsoft.com/office/2006/metadata/properties" xmlns:ns2="de5a8b73-b1a9-4f56-8ac9-32269f1cd870" xmlns:ns3="85b30af6-6fa2-42cd-9fb9-77456d6f7962" targetNamespace="http://schemas.microsoft.com/office/2006/metadata/properties" ma:root="true" ma:fieldsID="8a5cea88df00f863ae18c3e219509fab" ns2:_="" ns3:_="">
    <xsd:import namespace="de5a8b73-b1a9-4f56-8ac9-32269f1cd870"/>
    <xsd:import namespace="85b30af6-6fa2-42cd-9fb9-77456d6f79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5a8b73-b1a9-4f56-8ac9-32269f1cd8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be76f96-e7f0-4e7c-b4d8-bf0f4c547e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b30af6-6fa2-42cd-9fb9-77456d6f796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87f8f094-00e8-4dab-a5d7-f0185d993f54}" ma:internalName="TaxCatchAll" ma:showField="CatchAllData" ma:web="85b30af6-6fa2-42cd-9fb9-77456d6f796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e5a8b73-b1a9-4f56-8ac9-32269f1cd870">
      <Terms xmlns="http://schemas.microsoft.com/office/infopath/2007/PartnerControls"/>
    </lcf76f155ced4ddcb4097134ff3c332f>
    <TaxCatchAll xmlns="85b30af6-6fa2-42cd-9fb9-77456d6f7962" xsi:nil="true"/>
    <MediaLengthInSeconds xmlns="de5a8b73-b1a9-4f56-8ac9-32269f1cd870" xsi:nil="true"/>
    <SharedWithUsers xmlns="85b30af6-6fa2-42cd-9fb9-77456d6f7962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634218-17F8-488E-B9B0-2882EE329546}"/>
</file>

<file path=customXml/itemProps2.xml><?xml version="1.0" encoding="utf-8"?>
<ds:datastoreItem xmlns:ds="http://schemas.openxmlformats.org/officeDocument/2006/customXml" ds:itemID="{1A241C06-7632-4CDD-B32E-4912C5EBE1F8}">
  <ds:schemaRefs>
    <ds:schemaRef ds:uri="http://purl.org/dc/terms/"/>
    <ds:schemaRef ds:uri="http://purl.org/dc/elements/1.1/"/>
    <ds:schemaRef ds:uri="http://schemas.microsoft.com/office/2006/metadata/properties"/>
    <ds:schemaRef ds:uri="http://schemas.microsoft.com/office/2006/documentManagement/types"/>
    <ds:schemaRef ds:uri="de5a8b73-b1a9-4f56-8ac9-32269f1cd870"/>
    <ds:schemaRef ds:uri="http://purl.org/dc/dcmitype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85b30af6-6fa2-42cd-9fb9-77456d6f7962"/>
  </ds:schemaRefs>
</ds:datastoreItem>
</file>

<file path=customXml/itemProps3.xml><?xml version="1.0" encoding="utf-8"?>
<ds:datastoreItem xmlns:ds="http://schemas.openxmlformats.org/officeDocument/2006/customXml" ds:itemID="{628F8FA5-F3D4-41AC-8EE8-8A02FCE9256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deployment summary</vt:lpstr>
      <vt:lpstr>colony</vt:lpstr>
      <vt:lpstr>log</vt:lpstr>
      <vt:lpstr>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Dahlia Foo</dc:creator>
  <cp:lastModifiedBy>Dahlia Foo</cp:lastModifiedBy>
  <dcterms:created xsi:type="dcterms:W3CDTF">2023-04-13T05:04:42Z</dcterms:created>
  <dcterms:modified xsi:type="dcterms:W3CDTF">2024-05-30T02:57:16Z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0x010100BB07BDD83BA9BB4AB53E59B09CB747B8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xd_Signature">
    <vt:bool>false</vt:bool>
  </property>
</Properties>
</file>