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APEI-CIGETS-UFG\Downloads\"/>
    </mc:Choice>
  </mc:AlternateContent>
  <xr:revisionPtr revIDLastSave="0" documentId="13_ncr:1_{D9FEA917-4667-4069-856C-886B0219ABEB}" xr6:coauthVersionLast="47" xr6:coauthVersionMax="47" xr10:uidLastSave="{00000000-0000-0000-0000-000000000000}"/>
  <bookViews>
    <workbookView xWindow="-120" yWindow="-120" windowWidth="29040" windowHeight="15720" xr2:uid="{00000000-000D-0000-FFFF-FFFF00000000}"/>
  </bookViews>
  <sheets>
    <sheet name="Total Ocupação" sheetId="1" r:id="rId1"/>
    <sheet name="Cálculo Tipo de Area" sheetId="2" r:id="rId2"/>
    <sheet name="Tabela e Grafico Tipo de Area" sheetId="3" r:id="rId3"/>
    <sheet name="Tabela Idade Media" sheetId="10" r:id="rId4"/>
    <sheet name="Média Renda" sheetId="4" r:id="rId5"/>
    <sheet name="Perfil ocupacional cor_raca"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j3cGoKsYUre6pohz7y3wKz52c6zQ=="/>
    </ext>
  </extLst>
</workbook>
</file>

<file path=xl/calcChain.xml><?xml version="1.0" encoding="utf-8"?>
<calcChain xmlns="http://schemas.openxmlformats.org/spreadsheetml/2006/main">
  <c r="H11" i="5" l="1"/>
  <c r="H9" i="5"/>
  <c r="H7" i="5"/>
  <c r="H5" i="5"/>
  <c r="H3" i="5"/>
  <c r="F11" i="5"/>
  <c r="F9" i="5"/>
  <c r="F7" i="5"/>
  <c r="F5" i="5"/>
  <c r="F3" i="5"/>
  <c r="D11" i="5"/>
  <c r="D9" i="5"/>
  <c r="D7" i="5"/>
  <c r="D5" i="5"/>
  <c r="D3" i="5"/>
  <c r="E61" i="3"/>
  <c r="D61" i="3"/>
  <c r="C61" i="3"/>
  <c r="E60" i="3"/>
  <c r="D60" i="3"/>
  <c r="C60" i="3"/>
  <c r="E59" i="3"/>
  <c r="D59" i="3"/>
  <c r="C59" i="3"/>
  <c r="E58" i="3"/>
  <c r="D58" i="3"/>
  <c r="C58" i="3"/>
  <c r="E46" i="3"/>
  <c r="D46" i="3"/>
  <c r="B46" i="3"/>
  <c r="C46" i="3"/>
  <c r="J17" i="3"/>
  <c r="J16" i="3"/>
  <c r="J15" i="3"/>
  <c r="J14" i="3"/>
  <c r="J13" i="3"/>
  <c r="J12" i="3"/>
  <c r="J11" i="3"/>
  <c r="J10" i="3"/>
  <c r="J9" i="3"/>
  <c r="J8" i="3"/>
  <c r="H17" i="3"/>
  <c r="H16" i="3"/>
  <c r="H15" i="3"/>
  <c r="H14" i="3"/>
  <c r="H13" i="3"/>
  <c r="H12" i="3"/>
  <c r="H11" i="3"/>
  <c r="H10" i="3"/>
  <c r="H9" i="3"/>
  <c r="H8" i="3"/>
  <c r="F17" i="3"/>
  <c r="F16" i="3"/>
  <c r="F15" i="3"/>
  <c r="F14" i="3"/>
  <c r="F13" i="3"/>
  <c r="F12" i="3"/>
  <c r="F11" i="3"/>
  <c r="F10" i="3"/>
  <c r="F9" i="3"/>
  <c r="F8" i="3"/>
  <c r="D17" i="3"/>
  <c r="D16" i="3"/>
  <c r="D15" i="3"/>
  <c r="D14" i="3"/>
  <c r="D13" i="3"/>
  <c r="D12" i="3"/>
  <c r="D11" i="3"/>
  <c r="D10" i="3"/>
  <c r="I17" i="2"/>
  <c r="I15" i="2"/>
  <c r="I13" i="2"/>
  <c r="I16" i="2"/>
  <c r="G16" i="2"/>
  <c r="E16" i="2"/>
  <c r="E17" i="2" s="1"/>
  <c r="C16" i="2"/>
  <c r="I14" i="2"/>
  <c r="J12" i="2" s="1"/>
  <c r="I11" i="2"/>
  <c r="I8" i="2"/>
  <c r="I5" i="2"/>
  <c r="H13" i="5"/>
  <c r="F13" i="5"/>
  <c r="E13" i="5"/>
  <c r="D13" i="5"/>
  <c r="I13" i="5"/>
  <c r="I11" i="5"/>
  <c r="I9" i="5"/>
  <c r="I7" i="5"/>
  <c r="I5" i="5"/>
  <c r="I3" i="5"/>
  <c r="G13" i="5"/>
  <c r="C13" i="5"/>
  <c r="M6" i="1"/>
  <c r="M5" i="1"/>
  <c r="M4" i="1"/>
  <c r="G17" i="3"/>
  <c r="E17" i="3"/>
  <c r="C17" i="3"/>
  <c r="G16" i="3"/>
  <c r="E16" i="3"/>
  <c r="C16" i="3"/>
  <c r="I15" i="3"/>
  <c r="I14" i="3"/>
  <c r="I13" i="3"/>
  <c r="I12" i="3"/>
  <c r="I11" i="3"/>
  <c r="I10" i="3"/>
  <c r="I9" i="3"/>
  <c r="D9" i="3"/>
  <c r="I8" i="3"/>
  <c r="D8" i="3"/>
  <c r="G37" i="2"/>
  <c r="I37" i="2" s="1"/>
  <c r="E37" i="2"/>
  <c r="C37" i="2"/>
  <c r="I36" i="2"/>
  <c r="H36" i="2"/>
  <c r="F36" i="2"/>
  <c r="D36" i="2"/>
  <c r="I35" i="2"/>
  <c r="F35" i="2" s="1"/>
  <c r="H35" i="2"/>
  <c r="I34" i="2"/>
  <c r="H34" i="2"/>
  <c r="F34" i="2"/>
  <c r="D34" i="2"/>
  <c r="I33" i="2"/>
  <c r="F33" i="2" s="1"/>
  <c r="H33" i="2"/>
  <c r="D27" i="2"/>
  <c r="C27" i="2"/>
  <c r="E27" i="2" s="1"/>
  <c r="E26" i="2"/>
  <c r="F26" i="2" s="1"/>
  <c r="E25" i="2"/>
  <c r="E24" i="2"/>
  <c r="E23" i="2"/>
  <c r="G15" i="2"/>
  <c r="E15" i="2"/>
  <c r="C15" i="2"/>
  <c r="C17" i="2" s="1"/>
  <c r="G14" i="2"/>
  <c r="H12" i="2" s="1"/>
  <c r="E14" i="2"/>
  <c r="C14" i="2"/>
  <c r="J13" i="2"/>
  <c r="H13" i="2"/>
  <c r="F13" i="2"/>
  <c r="D13" i="2"/>
  <c r="I12" i="2"/>
  <c r="F12" i="2"/>
  <c r="D12" i="2"/>
  <c r="G11" i="2"/>
  <c r="H9" i="2" s="1"/>
  <c r="E11" i="2"/>
  <c r="F9" i="2" s="1"/>
  <c r="C11" i="2"/>
  <c r="I10" i="2"/>
  <c r="J10" i="2" s="1"/>
  <c r="H10" i="2"/>
  <c r="F10" i="2"/>
  <c r="D10" i="2"/>
  <c r="I9" i="2"/>
  <c r="J9" i="2" s="1"/>
  <c r="G8" i="2"/>
  <c r="H6" i="2" s="1"/>
  <c r="E8" i="2"/>
  <c r="F6" i="2" s="1"/>
  <c r="C8" i="2"/>
  <c r="D6" i="2" s="1"/>
  <c r="I7" i="2"/>
  <c r="D7" i="2"/>
  <c r="I6" i="2"/>
  <c r="G5" i="2"/>
  <c r="E5" i="2"/>
  <c r="F4" i="2" s="1"/>
  <c r="C5" i="2"/>
  <c r="D3" i="2" s="1"/>
  <c r="I4" i="2"/>
  <c r="H4" i="2"/>
  <c r="I3" i="2"/>
  <c r="H3" i="2"/>
  <c r="F3" i="2"/>
  <c r="D6" i="1"/>
  <c r="B6" i="1"/>
  <c r="F5" i="1"/>
  <c r="E5" i="1" s="1"/>
  <c r="L4" i="1"/>
  <c r="F4" i="1"/>
  <c r="C4" i="1" s="1"/>
  <c r="F3" i="1"/>
  <c r="E3" i="1" s="1"/>
  <c r="G17" i="2" l="1"/>
  <c r="H16" i="2" s="1"/>
  <c r="H15" i="2"/>
  <c r="F15" i="2"/>
  <c r="F16" i="2"/>
  <c r="I16" i="3"/>
  <c r="I17" i="3"/>
  <c r="E4" i="1"/>
  <c r="L7" i="1"/>
  <c r="F24" i="2"/>
  <c r="F25" i="2"/>
  <c r="J6" i="2"/>
  <c r="F23" i="2"/>
  <c r="J3" i="2"/>
  <c r="J16" i="2"/>
  <c r="D15" i="2"/>
  <c r="D16" i="2"/>
  <c r="J7" i="2"/>
  <c r="F7" i="2"/>
  <c r="D9" i="2"/>
  <c r="C3" i="1"/>
  <c r="C5" i="1"/>
  <c r="F6" i="1"/>
  <c r="E6" i="1" s="1"/>
  <c r="D4" i="2"/>
  <c r="J4" i="2"/>
  <c r="H7" i="2"/>
  <c r="J15" i="2"/>
  <c r="D33" i="2"/>
  <c r="D35" i="2"/>
  <c r="C6" i="1" l="1"/>
</calcChain>
</file>

<file path=xl/sharedStrings.xml><?xml version="1.0" encoding="utf-8"?>
<sst xmlns="http://schemas.openxmlformats.org/spreadsheetml/2006/main" count="216" uniqueCount="81">
  <si>
    <t>Posição de Ocupação</t>
  </si>
  <si>
    <t>Mulher</t>
  </si>
  <si>
    <t>%</t>
  </si>
  <si>
    <t>Homem</t>
  </si>
  <si>
    <t>Total</t>
  </si>
  <si>
    <t>Tabela para Geração do gráfico de empreendedores por sexo</t>
  </si>
  <si>
    <t>Empregadores</t>
  </si>
  <si>
    <t>Empregados</t>
  </si>
  <si>
    <t>Trabalhadoras por conta própria</t>
  </si>
  <si>
    <t>Geral</t>
  </si>
  <si>
    <t>Empregadoras</t>
  </si>
  <si>
    <t>Total de empreendedores</t>
  </si>
  <si>
    <t>Empregador(a)</t>
  </si>
  <si>
    <t>Trabalhador(a) Conta Própria</t>
  </si>
  <si>
    <t>Empregado(a)</t>
  </si>
  <si>
    <t>Feminino</t>
  </si>
  <si>
    <t>Masculino</t>
  </si>
  <si>
    <t>Tabela geral de ocupação por tipo de area de ambos os sexos</t>
  </si>
  <si>
    <t xml:space="preserve"> Área da UF </t>
  </si>
  <si>
    <t>Sexo</t>
  </si>
  <si>
    <t>Trabalhadores por Contra Própria</t>
  </si>
  <si>
    <t>Capital</t>
  </si>
  <si>
    <t>total cap.</t>
  </si>
  <si>
    <t>Resto da RM (Região Metropolitana, excluindo a capital)</t>
  </si>
  <si>
    <t>total RM</t>
  </si>
  <si>
    <t xml:space="preserve">Resto da RIDE (Região Integrada de Desenvolvimento Econômico, excluindo a capital) </t>
  </si>
  <si>
    <t>Resto da UF  (Unidade da Federação, excluindo a região metropolitana e a RIDE)</t>
  </si>
  <si>
    <t>total UF</t>
  </si>
  <si>
    <t xml:space="preserve">Tabela apenas com as empreendedoras por tipo de area </t>
  </si>
  <si>
    <t>Área de UF</t>
  </si>
  <si>
    <t>RM (Região Metropolitana, excluindo a capital)</t>
  </si>
  <si>
    <t>RIDE (Região Integrada de Desenvolvimento Econômico, excluindo a capital)</t>
  </si>
  <si>
    <t>Demais municípios</t>
  </si>
  <si>
    <t xml:space="preserve">Tabela com todas as ocupações das mulheres por tipo de area </t>
  </si>
  <si>
    <t>Empregadores(as)</t>
  </si>
  <si>
    <t>Trabalhadores(as) por Conta Própria</t>
  </si>
  <si>
    <t>Empregados(as)</t>
  </si>
  <si>
    <t>Reg. Metrop.</t>
  </si>
  <si>
    <t>RIDE</t>
  </si>
  <si>
    <t>Demais Mun.</t>
  </si>
  <si>
    <t>Demais Municípios</t>
  </si>
  <si>
    <t>Região Metropolitana</t>
  </si>
  <si>
    <t>Empregadas</t>
  </si>
  <si>
    <t xml:space="preserve">Demais Municipios </t>
  </si>
  <si>
    <t>Trabalhadores por Conta Propria</t>
  </si>
  <si>
    <t>Cor/Raça</t>
  </si>
  <si>
    <t>Trabalhadores por Conta Própria</t>
  </si>
  <si>
    <t>Branca</t>
  </si>
  <si>
    <t>Preta</t>
  </si>
  <si>
    <t>Amarela</t>
  </si>
  <si>
    <t>Parda</t>
  </si>
  <si>
    <t>Indígena</t>
  </si>
  <si>
    <t xml:space="preserve">Tabela para a geração do grafico (barras) </t>
  </si>
  <si>
    <t>perfil</t>
  </si>
  <si>
    <t xml:space="preserve">Trabalhador(a) por Contra Própria </t>
  </si>
  <si>
    <t>Homens (empregadores + trabalhadores por conta própria)</t>
  </si>
  <si>
    <t xml:space="preserve">Tabela para gerar grafico (setores) de mulheres empreendedoras por regiáo do Estado de Goiás </t>
  </si>
  <si>
    <t>Tabela para a geração do grafico Mulheres trabalhadoras por região no estado de Goiás</t>
  </si>
  <si>
    <t xml:space="preserve"> RIDE </t>
  </si>
  <si>
    <t>Trabalhadoras por Conta Própria</t>
  </si>
  <si>
    <t>Área</t>
  </si>
  <si>
    <t>Tabela 1 - Perfil ocupacional em Goiás por sexo</t>
  </si>
  <si>
    <t>Tabela com percentuais (do perfil ocupacional por sexo), para a geração do gáfico</t>
  </si>
  <si>
    <t xml:space="preserve"> Área de UF </t>
  </si>
  <si>
    <t xml:space="preserve"> RM </t>
  </si>
  <si>
    <t>Tabela 2 - Posição na ocupação em Goiás por região e sexo</t>
  </si>
  <si>
    <t>região</t>
  </si>
  <si>
    <t>Tabela de idade média para mulheres conforme posição na ocupação</t>
  </si>
  <si>
    <t>Categoria</t>
  </si>
  <si>
    <t>Idade Média</t>
  </si>
  <si>
    <t>Tabalhadoras por Conta Própria</t>
  </si>
  <si>
    <t>Tabela de idade média para homens conforme posição na ocupação</t>
  </si>
  <si>
    <t>Tabalhadores por Conta Própria</t>
  </si>
  <si>
    <t>MUHER</t>
  </si>
  <si>
    <t>HOMENS</t>
  </si>
  <si>
    <t>Figura 2 – Renda média por perfil ocupacional no estado de Goiás</t>
  </si>
  <si>
    <t>Figura 1 – Idade média por perfil ocupacional no estado de Goiás</t>
  </si>
  <si>
    <t>total RIDE</t>
  </si>
  <si>
    <t>Tabela com as porcentagens para geração do grafico 3</t>
  </si>
  <si>
    <t>MULHERES</t>
  </si>
  <si>
    <t>Tabela de frequencia estimada e percentual de mulheres conforme ocupação por cor/raça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</si>
</sst>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11"/>
      <color theme="1"/>
      <name val="Calibri"/>
    </font>
    <font>
      <sz val="11"/>
      <color theme="1"/>
      <name val="Calibri"/>
      <scheme val="minor"/>
    </font>
    <font>
      <sz val="11"/>
      <color rgb="FFFF0000"/>
      <name val="Calibri"/>
    </font>
    <font>
      <sz val="11"/>
      <color theme="1"/>
      <name val="Calibri"/>
      <family val="2"/>
    </font>
    <font>
      <b/>
      <sz val="11"/>
      <color theme="1"/>
      <name val="Calibri"/>
      <family val="2"/>
    </font>
    <font>
      <b/>
      <sz val="11"/>
      <color theme="1"/>
      <name val="Calibri"/>
      <family val="2"/>
      <scheme val="minor"/>
    </font>
    <font>
      <sz val="11"/>
      <name val="Calibri"/>
      <family val="2"/>
    </font>
    <font>
      <sz val="11"/>
      <color rgb="FFFF0000"/>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7">
    <xf numFmtId="0" fontId="0" fillId="0" borderId="0" xfId="0"/>
    <xf numFmtId="0" fontId="4" fillId="0" borderId="0" xfId="0" applyFont="1" applyAlignment="1">
      <alignment horizontal="center" vertical="center"/>
    </xf>
    <xf numFmtId="0" fontId="5" fillId="0" borderId="0" xfId="0" applyFont="1"/>
    <xf numFmtId="0" fontId="6" fillId="0" borderId="0" xfId="0" applyFont="1"/>
    <xf numFmtId="4" fontId="4" fillId="0" borderId="0" xfId="0" applyNumberFormat="1" applyFont="1" applyAlignment="1">
      <alignment horizontal="center" vertical="center"/>
    </xf>
    <xf numFmtId="9" fontId="4" fillId="0" borderId="0" xfId="0" applyNumberFormat="1" applyFont="1" applyAlignment="1">
      <alignment horizontal="center" vertical="center"/>
    </xf>
    <xf numFmtId="164" fontId="4" fillId="0" borderId="0" xfId="0" applyNumberFormat="1" applyFont="1" applyAlignment="1">
      <alignment horizontal="center" vertical="center"/>
    </xf>
    <xf numFmtId="9" fontId="4" fillId="0" borderId="0" xfId="0" applyNumberFormat="1" applyFont="1"/>
    <xf numFmtId="3" fontId="4" fillId="0" borderId="0" xfId="0" applyNumberFormat="1" applyFont="1" applyAlignment="1">
      <alignment horizontal="center" vertical="center"/>
    </xf>
    <xf numFmtId="0" fontId="4" fillId="0" borderId="0" xfId="0" applyFont="1" applyAlignment="1">
      <alignment horizontal="center" vertical="center" wrapText="1"/>
    </xf>
    <xf numFmtId="0" fontId="7" fillId="0" borderId="0" xfId="0" applyFont="1" applyAlignment="1">
      <alignment wrapText="1"/>
    </xf>
    <xf numFmtId="0" fontId="7" fillId="0" borderId="0" xfId="0" applyFont="1"/>
    <xf numFmtId="164" fontId="7" fillId="0" borderId="0" xfId="0" applyNumberFormat="1" applyFont="1" applyAlignment="1">
      <alignment horizontal="center" vertical="center"/>
    </xf>
    <xf numFmtId="9" fontId="7" fillId="0" borderId="0" xfId="0" applyNumberFormat="1" applyFont="1"/>
    <xf numFmtId="0" fontId="4" fillId="0" borderId="0" xfId="0" applyFont="1" applyAlignment="1">
      <alignment wrapText="1"/>
    </xf>
    <xf numFmtId="0" fontId="4" fillId="0" borderId="0" xfId="0" applyFont="1" applyAlignment="1">
      <alignment horizontal="left" vertical="center"/>
    </xf>
    <xf numFmtId="0" fontId="4" fillId="0" borderId="0" xfId="0" applyFont="1" applyAlignment="1">
      <alignment vertical="center"/>
    </xf>
    <xf numFmtId="0" fontId="4" fillId="0" borderId="0" xfId="0" applyFont="1"/>
    <xf numFmtId="164" fontId="4" fillId="0" borderId="0" xfId="0" applyNumberFormat="1" applyFont="1"/>
    <xf numFmtId="0" fontId="4" fillId="0" borderId="0" xfId="0" applyFont="1" applyAlignment="1">
      <alignment horizontal="left" vertical="center" wrapText="1"/>
    </xf>
    <xf numFmtId="0" fontId="3" fillId="0" borderId="0" xfId="0" applyFont="1"/>
    <xf numFmtId="3" fontId="4" fillId="0" borderId="0" xfId="0" applyNumberFormat="1" applyFont="1"/>
    <xf numFmtId="0" fontId="6" fillId="0" borderId="0" xfId="0" applyFont="1" applyAlignment="1">
      <alignment horizontal="center" vertical="center"/>
    </xf>
    <xf numFmtId="0" fontId="9" fillId="0" borderId="0" xfId="0" applyFont="1"/>
    <xf numFmtId="0" fontId="8" fillId="0" borderId="0" xfId="0" applyFont="1" applyAlignment="1">
      <alignment wrapText="1"/>
    </xf>
    <xf numFmtId="0" fontId="8" fillId="0" borderId="0" xfId="0" applyFont="1" applyAlignment="1">
      <alignment horizontal="center" vertical="center" wrapText="1"/>
    </xf>
    <xf numFmtId="0" fontId="3" fillId="0" borderId="0" xfId="0" applyFont="1" applyAlignment="1">
      <alignment horizontal="center" vertical="center"/>
    </xf>
    <xf numFmtId="0" fontId="10" fillId="0" borderId="0" xfId="0" applyFont="1"/>
    <xf numFmtId="0" fontId="9" fillId="0" borderId="0" xfId="0" applyFont="1" applyAlignment="1">
      <alignment horizontal="center" vertical="center"/>
    </xf>
    <xf numFmtId="1" fontId="8" fillId="0" borderId="0" xfId="0" applyNumberFormat="1" applyFont="1" applyAlignment="1">
      <alignment horizontal="center" vertical="center"/>
    </xf>
    <xf numFmtId="1" fontId="4" fillId="0" borderId="0" xfId="0" applyNumberFormat="1" applyFont="1" applyAlignment="1">
      <alignment horizontal="center" vertical="center"/>
    </xf>
    <xf numFmtId="2" fontId="8" fillId="0" borderId="0" xfId="0" applyNumberFormat="1" applyFont="1" applyAlignment="1">
      <alignment horizontal="center" vertical="center"/>
    </xf>
    <xf numFmtId="0" fontId="2" fillId="0" borderId="0" xfId="0" applyFont="1"/>
    <xf numFmtId="0" fontId="8"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8" fillId="0" borderId="0" xfId="0" applyFont="1" applyAlignment="1">
      <alignment horizontal="left" vertical="center" wrapText="1"/>
    </xf>
    <xf numFmtId="3" fontId="8" fillId="0" borderId="0" xfId="0" applyNumberFormat="1" applyFont="1" applyAlignment="1">
      <alignment horizontal="center" vertical="center"/>
    </xf>
    <xf numFmtId="165" fontId="8" fillId="0" borderId="0" xfId="0" applyNumberFormat="1" applyFont="1" applyAlignment="1">
      <alignment horizontal="center" vertical="center"/>
    </xf>
    <xf numFmtId="0" fontId="8" fillId="0" borderId="0" xfId="0" applyFont="1"/>
    <xf numFmtId="4" fontId="2" fillId="0" borderId="1" xfId="0" applyNumberFormat="1" applyFont="1" applyBorder="1" applyAlignment="1">
      <alignment horizontal="center" vertical="center" wrapText="1"/>
    </xf>
    <xf numFmtId="0" fontId="5" fillId="0" borderId="0" xfId="0" applyFont="1" applyAlignment="1">
      <alignment horizontal="left"/>
    </xf>
    <xf numFmtId="0" fontId="0" fillId="0" borderId="0" xfId="0"/>
    <xf numFmtId="0" fontId="4" fillId="0" borderId="0" xfId="0" applyFont="1" applyAlignment="1">
      <alignment horizontal="center" vertical="center" wrapText="1"/>
    </xf>
    <xf numFmtId="0" fontId="4" fillId="0" borderId="0" xfId="0" applyFont="1" applyAlignment="1">
      <alignment horizontal="left" vertical="center" wrapText="1"/>
    </xf>
    <xf numFmtId="0" fontId="9" fillId="0" borderId="0" xfId="0" applyFont="1" applyAlignment="1">
      <alignment horizontal="center"/>
    </xf>
    <xf numFmtId="0" fontId="9" fillId="0" borderId="0" xfId="0" applyFont="1" applyAlignment="1">
      <alignment horizontal="left"/>
    </xf>
    <xf numFmtId="0" fontId="0" fillId="0" borderId="0" xfId="0" applyAlignment="1">
      <alignment horizontal="left"/>
    </xf>
    <xf numFmtId="0" fontId="9" fillId="0" borderId="0" xfId="0" applyFont="1" applyAlignment="1">
      <alignment horizontal="center" vertical="center"/>
    </xf>
    <xf numFmtId="0" fontId="10" fillId="0" borderId="0" xfId="0" applyFont="1"/>
    <xf numFmtId="0" fontId="9" fillId="0" borderId="0" xfId="0" applyFont="1" applyAlignment="1">
      <alignment horizontal="center" vertical="center" wrapText="1"/>
    </xf>
    <xf numFmtId="0" fontId="4" fillId="0" borderId="0" xfId="0" applyFont="1" applyAlignment="1">
      <alignment horizontal="left" vertical="center"/>
    </xf>
    <xf numFmtId="0" fontId="8" fillId="0" borderId="0" xfId="0" applyFont="1" applyAlignment="1">
      <alignment horizontal="left" vertical="center"/>
    </xf>
    <xf numFmtId="164" fontId="11" fillId="0" borderId="0" xfId="0" applyNumberFormat="1" applyFont="1" applyAlignment="1">
      <alignment horizontal="center" vertical="center"/>
    </xf>
    <xf numFmtId="164" fontId="12" fillId="0" borderId="0" xfId="0" applyNumberFormat="1" applyFont="1" applyAlignment="1">
      <alignment horizontal="center" vertical="center"/>
    </xf>
    <xf numFmtId="9" fontId="12"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pt-BR" sz="1000" b="1">
                <a:solidFill>
                  <a:sysClr val="windowText" lastClr="000000"/>
                </a:solidFill>
              </a:rPr>
              <a:t>Gráfico</a:t>
            </a:r>
            <a:r>
              <a:rPr lang="pt-BR" sz="1000" b="1" baseline="0">
                <a:solidFill>
                  <a:sysClr val="windowText" lastClr="000000"/>
                </a:solidFill>
              </a:rPr>
              <a:t> 1 - Empreendedores por sexo em Goiás(%)</a:t>
            </a:r>
            <a:endParaRPr lang="pt-BR" sz="1000" b="1">
              <a:solidFill>
                <a:sysClr val="windowText" lastClr="000000"/>
              </a:solidFill>
            </a:endParaRPr>
          </a:p>
        </c:rich>
      </c:tx>
      <c:layout>
        <c:manualLayout>
          <c:xMode val="edge"/>
          <c:yMode val="edge"/>
          <c:x val="0.10418044619422571"/>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D9-4994-8A8C-238A95E6B6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D9-4994-8A8C-238A95E6B6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D9-4994-8A8C-238A95E6B6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Ocupação'!$K$4:$K$6</c:f>
              <c:strCache>
                <c:ptCount val="3"/>
                <c:pt idx="0">
                  <c:v>Homens (empregadores + trabalhadores por conta própria)</c:v>
                </c:pt>
                <c:pt idx="1">
                  <c:v>Trabalhadoras por conta própria</c:v>
                </c:pt>
                <c:pt idx="2">
                  <c:v>Empregadoras</c:v>
                </c:pt>
              </c:strCache>
            </c:strRef>
          </c:cat>
          <c:val>
            <c:numRef>
              <c:f>'Total Ocupação'!$M$4:$M$6</c:f>
              <c:numCache>
                <c:formatCode>0</c:formatCode>
                <c:ptCount val="3"/>
                <c:pt idx="0">
                  <c:v>65.195065701049387</c:v>
                </c:pt>
                <c:pt idx="1">
                  <c:v>30.287064211635279</c:v>
                </c:pt>
                <c:pt idx="2">
                  <c:v>4.5178700873153277</c:v>
                </c:pt>
              </c:numCache>
            </c:numRef>
          </c:val>
          <c:extLst>
            <c:ext xmlns:c16="http://schemas.microsoft.com/office/drawing/2014/chart" uri="{C3380CC4-5D6E-409C-BE32-E72D297353CC}">
              <c16:uniqueId val="{00000000-E7A7-459B-A276-C11DA20EAF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ln>
                  <a:noFill/>
                </a:ln>
                <a:solidFill>
                  <a:sysClr val="windowText" lastClr="000000"/>
                </a:solidFill>
                <a:latin typeface="+mn-lt"/>
                <a:ea typeface="+mn-ea"/>
                <a:cs typeface="+mn-cs"/>
              </a:defRPr>
            </a:pPr>
            <a:r>
              <a:rPr lang="pt-BR" sz="1100" b="1">
                <a:ln>
                  <a:noFill/>
                </a:ln>
                <a:solidFill>
                  <a:sysClr val="windowText" lastClr="000000"/>
                </a:solidFill>
              </a:rPr>
              <a:t>Gráfico</a:t>
            </a:r>
            <a:r>
              <a:rPr lang="pt-BR" sz="1100" b="1" baseline="0">
                <a:ln>
                  <a:noFill/>
                </a:ln>
                <a:solidFill>
                  <a:sysClr val="windowText" lastClr="000000"/>
                </a:solidFill>
              </a:rPr>
              <a:t> 2 - Perfis ocupacionais por sexo em Goiás (%)</a:t>
            </a:r>
            <a:endParaRPr lang="pt-BR" sz="1100" b="1">
              <a:ln>
                <a:noFill/>
              </a:ln>
              <a:solidFill>
                <a:sysClr val="windowText" lastClr="000000"/>
              </a:solidFill>
            </a:endParaRPr>
          </a:p>
        </c:rich>
      </c:tx>
      <c:layout>
        <c:manualLayout>
          <c:xMode val="edge"/>
          <c:yMode val="edge"/>
          <c:x val="8.8951224846894147E-2"/>
          <c:y val="6.0185185185185182E-2"/>
        </c:manualLayout>
      </c:layout>
      <c:overlay val="0"/>
      <c:spPr>
        <a:noFill/>
        <a:ln>
          <a:noFill/>
        </a:ln>
        <a:effectLst/>
      </c:spPr>
      <c:txPr>
        <a:bodyPr rot="0" spcFirstLastPara="1" vertOverflow="ellipsis" vert="horz" wrap="square" anchor="ctr" anchorCtr="1"/>
        <a:lstStyle/>
        <a:p>
          <a:pPr>
            <a:defRPr sz="1100" b="1" i="0" u="none" strike="noStrike" kern="1200" spc="0" baseline="0">
              <a:ln>
                <a:noFill/>
              </a:ln>
              <a:solidFill>
                <a:sysClr val="windowText" lastClr="000000"/>
              </a:solidFill>
              <a:latin typeface="+mn-lt"/>
              <a:ea typeface="+mn-ea"/>
              <a:cs typeface="+mn-cs"/>
            </a:defRPr>
          </a:pPr>
          <a:endParaRPr lang="pt-BR"/>
        </a:p>
      </c:txPr>
    </c:title>
    <c:autoTitleDeleted val="0"/>
    <c:plotArea>
      <c:layout/>
      <c:barChart>
        <c:barDir val="col"/>
        <c:grouping val="clustered"/>
        <c:varyColors val="0"/>
        <c:ser>
          <c:idx val="0"/>
          <c:order val="0"/>
          <c:tx>
            <c:strRef>
              <c:f>'Total Ocupação'!$A$12</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Ocupação'!$B$11:$D$11</c:f>
              <c:strCache>
                <c:ptCount val="3"/>
                <c:pt idx="0">
                  <c:v>Empregador(a)</c:v>
                </c:pt>
                <c:pt idx="1">
                  <c:v>Trabalhador(a) Conta Própria</c:v>
                </c:pt>
                <c:pt idx="2">
                  <c:v>Empregado(a)</c:v>
                </c:pt>
              </c:strCache>
            </c:strRef>
          </c:cat>
          <c:val>
            <c:numRef>
              <c:f>'Total Ocupação'!$B$12:$D$12</c:f>
              <c:numCache>
                <c:formatCode>0</c:formatCode>
                <c:ptCount val="3"/>
                <c:pt idx="0">
                  <c:v>30</c:v>
                </c:pt>
                <c:pt idx="1">
                  <c:v>36</c:v>
                </c:pt>
                <c:pt idx="2">
                  <c:v>44</c:v>
                </c:pt>
              </c:numCache>
            </c:numRef>
          </c:val>
          <c:extLst>
            <c:ext xmlns:c16="http://schemas.microsoft.com/office/drawing/2014/chart" uri="{C3380CC4-5D6E-409C-BE32-E72D297353CC}">
              <c16:uniqueId val="{00000000-E9AA-49AB-86AE-F174299926E8}"/>
            </c:ext>
          </c:extLst>
        </c:ser>
        <c:ser>
          <c:idx val="1"/>
          <c:order val="1"/>
          <c:tx>
            <c:strRef>
              <c:f>'Total Ocupação'!$A$13</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Ocupação'!$B$11:$D$11</c:f>
              <c:strCache>
                <c:ptCount val="3"/>
                <c:pt idx="0">
                  <c:v>Empregador(a)</c:v>
                </c:pt>
                <c:pt idx="1">
                  <c:v>Trabalhador(a) Conta Própria</c:v>
                </c:pt>
                <c:pt idx="2">
                  <c:v>Empregado(a)</c:v>
                </c:pt>
              </c:strCache>
            </c:strRef>
          </c:cat>
          <c:val>
            <c:numRef>
              <c:f>'Total Ocupação'!$B$13:$D$13</c:f>
              <c:numCache>
                <c:formatCode>0</c:formatCode>
                <c:ptCount val="3"/>
                <c:pt idx="0">
                  <c:v>70</c:v>
                </c:pt>
                <c:pt idx="1">
                  <c:v>64</c:v>
                </c:pt>
                <c:pt idx="2">
                  <c:v>56</c:v>
                </c:pt>
              </c:numCache>
            </c:numRef>
          </c:val>
          <c:extLst>
            <c:ext xmlns:c16="http://schemas.microsoft.com/office/drawing/2014/chart" uri="{C3380CC4-5D6E-409C-BE32-E72D297353CC}">
              <c16:uniqueId val="{00000001-E9AA-49AB-86AE-F174299926E8}"/>
            </c:ext>
          </c:extLst>
        </c:ser>
        <c:dLbls>
          <c:dLblPos val="outEnd"/>
          <c:showLegendKey val="0"/>
          <c:showVal val="1"/>
          <c:showCatName val="0"/>
          <c:showSerName val="0"/>
          <c:showPercent val="0"/>
          <c:showBubbleSize val="0"/>
        </c:dLbls>
        <c:gapWidth val="219"/>
        <c:overlap val="-27"/>
        <c:axId val="1456445024"/>
        <c:axId val="1456442528"/>
      </c:barChart>
      <c:catAx>
        <c:axId val="145644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6442528"/>
        <c:crosses val="autoZero"/>
        <c:auto val="1"/>
        <c:lblAlgn val="ctr"/>
        <c:lblOffset val="100"/>
        <c:noMultiLvlLbl val="0"/>
      </c:catAx>
      <c:valAx>
        <c:axId val="1456442528"/>
        <c:scaling>
          <c:orientation val="minMax"/>
        </c:scaling>
        <c:delete val="1"/>
        <c:axPos val="l"/>
        <c:numFmt formatCode="0" sourceLinked="1"/>
        <c:majorTickMark val="out"/>
        <c:minorTickMark val="none"/>
        <c:tickLblPos val="nextTo"/>
        <c:crossAx val="1456445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pt-BR" b="1">
                <a:solidFill>
                  <a:sysClr val="windowText" lastClr="000000"/>
                </a:solidFill>
              </a:rPr>
              <a:t>Gráfico</a:t>
            </a:r>
            <a:r>
              <a:rPr lang="pt-BR" b="1" baseline="0">
                <a:solidFill>
                  <a:sysClr val="windowText" lastClr="000000"/>
                </a:solidFill>
              </a:rPr>
              <a:t> 3 - Posição na ocupação em Goiás por região e sexo (%)</a:t>
            </a:r>
            <a:endParaRPr lang="pt-BR"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pt-BR"/>
        </a:p>
      </c:txPr>
    </c:title>
    <c:autoTitleDeleted val="0"/>
    <c:plotArea>
      <c:layout/>
      <c:barChart>
        <c:barDir val="col"/>
        <c:grouping val="clustered"/>
        <c:varyColors val="0"/>
        <c:ser>
          <c:idx val="0"/>
          <c:order val="0"/>
          <c:tx>
            <c:strRef>
              <c:f>'Tabela e Grafico Tipo de Area'!$C$28</c:f>
              <c:strCache>
                <c:ptCount val="1"/>
                <c:pt idx="0">
                  <c:v>Empregadores(as)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'Tabela e Grafico Tipo de Area'!$A$29:$B$36</c:f>
              <c:multiLvlStrCache>
                <c:ptCount val="8"/>
                <c:lvl>
                  <c:pt idx="0">
                    <c:v>Mulher</c:v>
                  </c:pt>
                  <c:pt idx="1">
                    <c:v>Homem</c:v>
                  </c:pt>
                  <c:pt idx="2">
                    <c:v>Mulher</c:v>
                  </c:pt>
                  <c:pt idx="3">
                    <c:v>Homem</c:v>
                  </c:pt>
                  <c:pt idx="4">
                    <c:v>Mulher</c:v>
                  </c:pt>
                  <c:pt idx="5">
                    <c:v>Homem</c:v>
                  </c:pt>
                  <c:pt idx="6">
                    <c:v>Mulher</c:v>
                  </c:pt>
                  <c:pt idx="7">
                    <c:v>Homem</c:v>
                  </c:pt>
                </c:lvl>
                <c:lvl>
                  <c:pt idx="0">
                    <c:v>Capital</c:v>
                  </c:pt>
                  <c:pt idx="2">
                    <c:v>Reg. Metrop.</c:v>
                  </c:pt>
                  <c:pt idx="4">
                    <c:v>RIDE</c:v>
                  </c:pt>
                  <c:pt idx="6">
                    <c:v>Demais Mun.</c:v>
                  </c:pt>
                </c:lvl>
              </c:multiLvlStrCache>
            </c:multiLvlStrRef>
          </c:cat>
          <c:val>
            <c:numRef>
              <c:f>'Tabela e Grafico Tipo de Area'!$C$29:$C$36</c:f>
              <c:numCache>
                <c:formatCode>0</c:formatCode>
                <c:ptCount val="8"/>
                <c:pt idx="0">
                  <c:v>34</c:v>
                </c:pt>
                <c:pt idx="1">
                  <c:v>66</c:v>
                </c:pt>
                <c:pt idx="2">
                  <c:v>29</c:v>
                </c:pt>
                <c:pt idx="3">
                  <c:v>71</c:v>
                </c:pt>
                <c:pt idx="4">
                  <c:v>28</c:v>
                </c:pt>
                <c:pt idx="5">
                  <c:v>72</c:v>
                </c:pt>
                <c:pt idx="6">
                  <c:v>28</c:v>
                </c:pt>
                <c:pt idx="7">
                  <c:v>72</c:v>
                </c:pt>
              </c:numCache>
            </c:numRef>
          </c:val>
          <c:extLst>
            <c:ext xmlns:c16="http://schemas.microsoft.com/office/drawing/2014/chart" uri="{C3380CC4-5D6E-409C-BE32-E72D297353CC}">
              <c16:uniqueId val="{00000000-5C4E-4AFD-BACA-EBD5659E22BF}"/>
            </c:ext>
          </c:extLst>
        </c:ser>
        <c:ser>
          <c:idx val="1"/>
          <c:order val="1"/>
          <c:tx>
            <c:strRef>
              <c:f>'Tabela e Grafico Tipo de Area'!$D$28</c:f>
              <c:strCache>
                <c:ptCount val="1"/>
                <c:pt idx="0">
                  <c:v>Trabalhadores(as) por Conta Própria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'Tabela e Grafico Tipo de Area'!$A$29:$B$36</c:f>
              <c:multiLvlStrCache>
                <c:ptCount val="8"/>
                <c:lvl>
                  <c:pt idx="0">
                    <c:v>Mulher</c:v>
                  </c:pt>
                  <c:pt idx="1">
                    <c:v>Homem</c:v>
                  </c:pt>
                  <c:pt idx="2">
                    <c:v>Mulher</c:v>
                  </c:pt>
                  <c:pt idx="3">
                    <c:v>Homem</c:v>
                  </c:pt>
                  <c:pt idx="4">
                    <c:v>Mulher</c:v>
                  </c:pt>
                  <c:pt idx="5">
                    <c:v>Homem</c:v>
                  </c:pt>
                  <c:pt idx="6">
                    <c:v>Mulher</c:v>
                  </c:pt>
                  <c:pt idx="7">
                    <c:v>Homem</c:v>
                  </c:pt>
                </c:lvl>
                <c:lvl>
                  <c:pt idx="0">
                    <c:v>Capital</c:v>
                  </c:pt>
                  <c:pt idx="2">
                    <c:v>Reg. Metrop.</c:v>
                  </c:pt>
                  <c:pt idx="4">
                    <c:v>RIDE</c:v>
                  </c:pt>
                  <c:pt idx="6">
                    <c:v>Demais Mun.</c:v>
                  </c:pt>
                </c:lvl>
              </c:multiLvlStrCache>
            </c:multiLvlStrRef>
          </c:cat>
          <c:val>
            <c:numRef>
              <c:f>'Tabela e Grafico Tipo de Area'!$D$29:$D$36</c:f>
              <c:numCache>
                <c:formatCode>0</c:formatCode>
                <c:ptCount val="8"/>
                <c:pt idx="0">
                  <c:v>42</c:v>
                </c:pt>
                <c:pt idx="1">
                  <c:v>58</c:v>
                </c:pt>
                <c:pt idx="2">
                  <c:v>37</c:v>
                </c:pt>
                <c:pt idx="3">
                  <c:v>63</c:v>
                </c:pt>
                <c:pt idx="4">
                  <c:v>32</c:v>
                </c:pt>
                <c:pt idx="5">
                  <c:v>68</c:v>
                </c:pt>
                <c:pt idx="6">
                  <c:v>33</c:v>
                </c:pt>
                <c:pt idx="7">
                  <c:v>67</c:v>
                </c:pt>
              </c:numCache>
            </c:numRef>
          </c:val>
          <c:extLst>
            <c:ext xmlns:c16="http://schemas.microsoft.com/office/drawing/2014/chart" uri="{C3380CC4-5D6E-409C-BE32-E72D297353CC}">
              <c16:uniqueId val="{00000001-5C4E-4AFD-BACA-EBD5659E22BF}"/>
            </c:ext>
          </c:extLst>
        </c:ser>
        <c:ser>
          <c:idx val="2"/>
          <c:order val="2"/>
          <c:tx>
            <c:strRef>
              <c:f>'Tabela e Grafico Tipo de Area'!$E$28</c:f>
              <c:strCache>
                <c:ptCount val="1"/>
                <c:pt idx="0">
                  <c:v>Empregados(as)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'Tabela e Grafico Tipo de Area'!$A$29:$B$36</c:f>
              <c:multiLvlStrCache>
                <c:ptCount val="8"/>
                <c:lvl>
                  <c:pt idx="0">
                    <c:v>Mulher</c:v>
                  </c:pt>
                  <c:pt idx="1">
                    <c:v>Homem</c:v>
                  </c:pt>
                  <c:pt idx="2">
                    <c:v>Mulher</c:v>
                  </c:pt>
                  <c:pt idx="3">
                    <c:v>Homem</c:v>
                  </c:pt>
                  <c:pt idx="4">
                    <c:v>Mulher</c:v>
                  </c:pt>
                  <c:pt idx="5">
                    <c:v>Homem</c:v>
                  </c:pt>
                  <c:pt idx="6">
                    <c:v>Mulher</c:v>
                  </c:pt>
                  <c:pt idx="7">
                    <c:v>Homem</c:v>
                  </c:pt>
                </c:lvl>
                <c:lvl>
                  <c:pt idx="0">
                    <c:v>Capital</c:v>
                  </c:pt>
                  <c:pt idx="2">
                    <c:v>Reg. Metrop.</c:v>
                  </c:pt>
                  <c:pt idx="4">
                    <c:v>RIDE</c:v>
                  </c:pt>
                  <c:pt idx="6">
                    <c:v>Demais Mun.</c:v>
                  </c:pt>
                </c:lvl>
              </c:multiLvlStrCache>
            </c:multiLvlStrRef>
          </c:cat>
          <c:val>
            <c:numRef>
              <c:f>'Tabela e Grafico Tipo de Area'!$E$29:$E$36</c:f>
              <c:numCache>
                <c:formatCode>0</c:formatCode>
                <c:ptCount val="8"/>
                <c:pt idx="0">
                  <c:v>49</c:v>
                </c:pt>
                <c:pt idx="1">
                  <c:v>51</c:v>
                </c:pt>
                <c:pt idx="2">
                  <c:v>44</c:v>
                </c:pt>
                <c:pt idx="3">
                  <c:v>56</c:v>
                </c:pt>
                <c:pt idx="4">
                  <c:v>45</c:v>
                </c:pt>
                <c:pt idx="5">
                  <c:v>55</c:v>
                </c:pt>
                <c:pt idx="6">
                  <c:v>42</c:v>
                </c:pt>
                <c:pt idx="7">
                  <c:v>58</c:v>
                </c:pt>
              </c:numCache>
            </c:numRef>
          </c:val>
          <c:extLst>
            <c:ext xmlns:c16="http://schemas.microsoft.com/office/drawing/2014/chart" uri="{C3380CC4-5D6E-409C-BE32-E72D297353CC}">
              <c16:uniqueId val="{00000002-5C4E-4AFD-BACA-EBD5659E22BF}"/>
            </c:ext>
          </c:extLst>
        </c:ser>
        <c:dLbls>
          <c:dLblPos val="outEnd"/>
          <c:showLegendKey val="0"/>
          <c:showVal val="1"/>
          <c:showCatName val="0"/>
          <c:showSerName val="0"/>
          <c:showPercent val="0"/>
          <c:showBubbleSize val="0"/>
        </c:dLbls>
        <c:gapWidth val="219"/>
        <c:overlap val="-27"/>
        <c:axId val="1974086144"/>
        <c:axId val="1974084064"/>
      </c:barChart>
      <c:catAx>
        <c:axId val="19740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4084064"/>
        <c:crosses val="autoZero"/>
        <c:auto val="1"/>
        <c:lblAlgn val="ctr"/>
        <c:lblOffset val="100"/>
        <c:noMultiLvlLbl val="0"/>
      </c:catAx>
      <c:valAx>
        <c:axId val="1974084064"/>
        <c:scaling>
          <c:orientation val="minMax"/>
        </c:scaling>
        <c:delete val="1"/>
        <c:axPos val="l"/>
        <c:numFmt formatCode="0" sourceLinked="1"/>
        <c:majorTickMark val="none"/>
        <c:minorTickMark val="none"/>
        <c:tickLblPos val="nextTo"/>
        <c:crossAx val="197408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pt-BR" sz="900" b="1">
                <a:solidFill>
                  <a:sysClr val="windowText" lastClr="000000"/>
                </a:solidFill>
              </a:rPr>
              <a:t>Gráfico</a:t>
            </a:r>
            <a:r>
              <a:rPr lang="pt-BR" sz="900" b="1" baseline="0">
                <a:solidFill>
                  <a:sysClr val="windowText" lastClr="000000"/>
                </a:solidFill>
              </a:rPr>
              <a:t> 5 - Mulheres trabalhadoras por conta própria, empregadoras e empregadas por região de Goiás (%)</a:t>
            </a:r>
            <a:endParaRPr lang="pt-BR" sz="9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pt-BR"/>
        </a:p>
      </c:txPr>
    </c:title>
    <c:autoTitleDeleted val="0"/>
    <c:plotArea>
      <c:layout>
        <c:manualLayout>
          <c:layoutTarget val="inner"/>
          <c:xMode val="edge"/>
          <c:yMode val="edge"/>
          <c:x val="8.3233814523184596E-2"/>
          <c:y val="0.25261783786460651"/>
          <c:w val="0.87232174103237092"/>
          <c:h val="0.56412766112569257"/>
        </c:manualLayout>
      </c:layout>
      <c:barChart>
        <c:barDir val="col"/>
        <c:grouping val="stacked"/>
        <c:varyColors val="0"/>
        <c:ser>
          <c:idx val="0"/>
          <c:order val="0"/>
          <c:tx>
            <c:strRef>
              <c:f>'Tabela e Grafico Tipo de Area'!$C$57</c:f>
              <c:strCache>
                <c:ptCount val="1"/>
                <c:pt idx="0">
                  <c:v>Empregadoras</c:v>
                </c:pt>
              </c:strCache>
            </c:strRef>
          </c:tx>
          <c:spPr>
            <a:solidFill>
              <a:schemeClr val="accent1"/>
            </a:solidFill>
            <a:ln>
              <a:noFill/>
            </a:ln>
            <a:effectLst/>
          </c:spPr>
          <c:invertIfNegative val="0"/>
          <c:dLbls>
            <c:dLbl>
              <c:idx val="0"/>
              <c:layout>
                <c:manualLayout>
                  <c:x val="-2.13859665950591E-17"/>
                  <c:y val="-3.41255266616714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A9-4C1A-8AF1-E812CEC813A9}"/>
                </c:ext>
              </c:extLst>
            </c:dLbl>
            <c:dLbl>
              <c:idx val="1"/>
              <c:layout>
                <c:manualLayout>
                  <c:x val="-2.3330414888259191E-3"/>
                  <c:y val="-2.92504514242897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A9-4C1A-8AF1-E812CEC813A9}"/>
                </c:ext>
              </c:extLst>
            </c:dLbl>
            <c:dLbl>
              <c:idx val="2"/>
              <c:layout>
                <c:manualLayout>
                  <c:x val="0"/>
                  <c:y val="-3.90006018990530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A9-4C1A-8AF1-E812CEC813A9}"/>
                </c:ext>
              </c:extLst>
            </c:dLbl>
            <c:dLbl>
              <c:idx val="3"/>
              <c:layout>
                <c:manualLayout>
                  <c:x val="-4.6660829776516673E-3"/>
                  <c:y val="-3.9000601899052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A9-4C1A-8AF1-E812CEC81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 e Grafico Tipo de Area'!$B$58:$B$61</c:f>
              <c:strCache>
                <c:ptCount val="4"/>
                <c:pt idx="0">
                  <c:v>Capital</c:v>
                </c:pt>
                <c:pt idx="1">
                  <c:v>Região Metropolitana</c:v>
                </c:pt>
                <c:pt idx="2">
                  <c:v>RIDE</c:v>
                </c:pt>
                <c:pt idx="3">
                  <c:v>Demais Municípios</c:v>
                </c:pt>
              </c:strCache>
            </c:strRef>
          </c:cat>
          <c:val>
            <c:numRef>
              <c:f>'Tabela e Grafico Tipo de Area'!$C$58:$C$61</c:f>
              <c:numCache>
                <c:formatCode>0</c:formatCode>
                <c:ptCount val="4"/>
                <c:pt idx="0">
                  <c:v>4.8949681468919595</c:v>
                </c:pt>
                <c:pt idx="1">
                  <c:v>1.6604582446152212</c:v>
                </c:pt>
                <c:pt idx="2">
                  <c:v>1.4146533272914015</c:v>
                </c:pt>
                <c:pt idx="3">
                  <c:v>3.7136362488391605</c:v>
                </c:pt>
              </c:numCache>
            </c:numRef>
          </c:val>
          <c:extLst>
            <c:ext xmlns:c16="http://schemas.microsoft.com/office/drawing/2014/chart" uri="{C3380CC4-5D6E-409C-BE32-E72D297353CC}">
              <c16:uniqueId val="{00000000-0C1A-4957-8890-92E59752137B}"/>
            </c:ext>
          </c:extLst>
        </c:ser>
        <c:ser>
          <c:idx val="1"/>
          <c:order val="1"/>
          <c:tx>
            <c:strRef>
              <c:f>'Tabela e Grafico Tipo de Area'!$D$57</c:f>
              <c:strCache>
                <c:ptCount val="1"/>
                <c:pt idx="0">
                  <c:v>Trabalhadoras por Conta Própria</c:v>
                </c:pt>
              </c:strCache>
            </c:strRef>
          </c:tx>
          <c:spPr>
            <a:solidFill>
              <a:schemeClr val="accent2"/>
            </a:solidFill>
            <a:ln>
              <a:noFill/>
            </a:ln>
            <a:effectLst/>
          </c:spPr>
          <c:invertIfNegative val="0"/>
          <c:dLbls>
            <c:dLbl>
              <c:idx val="0"/>
              <c:layout>
                <c:manualLayout>
                  <c:x val="-2.3330414888258337E-3"/>
                  <c:y val="-6.3375978085961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A9-4C1A-8AF1-E812CEC813A9}"/>
                </c:ext>
              </c:extLst>
            </c:dLbl>
            <c:dLbl>
              <c:idx val="1"/>
              <c:layout>
                <c:manualLayout>
                  <c:x val="4.6660829776515814E-3"/>
                  <c:y val="-8.77513542728691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A9-4C1A-8AF1-E812CEC813A9}"/>
                </c:ext>
              </c:extLst>
            </c:dLbl>
            <c:dLbl>
              <c:idx val="2"/>
              <c:layout>
                <c:manualLayout>
                  <c:x val="-8.5543866380236399E-17"/>
                  <c:y val="-7.3126128560724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A9-4C1A-8AF1-E812CEC813A9}"/>
                </c:ext>
              </c:extLst>
            </c:dLbl>
            <c:dLbl>
              <c:idx val="3"/>
              <c:layout>
                <c:manualLayout>
                  <c:x val="-1.710877327604728E-16"/>
                  <c:y val="-7.31261285607242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A9-4C1A-8AF1-E812CEC81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 e Grafico Tipo de Area'!$B$58:$B$61</c:f>
              <c:strCache>
                <c:ptCount val="4"/>
                <c:pt idx="0">
                  <c:v>Capital</c:v>
                </c:pt>
                <c:pt idx="1">
                  <c:v>Região Metropolitana</c:v>
                </c:pt>
                <c:pt idx="2">
                  <c:v>RIDE</c:v>
                </c:pt>
                <c:pt idx="3">
                  <c:v>Demais Municípios</c:v>
                </c:pt>
              </c:strCache>
            </c:strRef>
          </c:cat>
          <c:val>
            <c:numRef>
              <c:f>'Tabela e Grafico Tipo de Area'!$D$58:$D$61</c:f>
              <c:numCache>
                <c:formatCode>0</c:formatCode>
                <c:ptCount val="4"/>
                <c:pt idx="0">
                  <c:v>26.831246571393869</c:v>
                </c:pt>
                <c:pt idx="1">
                  <c:v>23.648106277910195</c:v>
                </c:pt>
                <c:pt idx="2">
                  <c:v>18.956633977967179</c:v>
                </c:pt>
                <c:pt idx="3">
                  <c:v>19.90175489905722</c:v>
                </c:pt>
              </c:numCache>
            </c:numRef>
          </c:val>
          <c:extLst>
            <c:ext xmlns:c16="http://schemas.microsoft.com/office/drawing/2014/chart" uri="{C3380CC4-5D6E-409C-BE32-E72D297353CC}">
              <c16:uniqueId val="{00000001-0C1A-4957-8890-92E59752137B}"/>
            </c:ext>
          </c:extLst>
        </c:ser>
        <c:ser>
          <c:idx val="2"/>
          <c:order val="2"/>
          <c:tx>
            <c:strRef>
              <c:f>'Tabela e Grafico Tipo de Area'!$E$57</c:f>
              <c:strCache>
                <c:ptCount val="1"/>
                <c:pt idx="0">
                  <c:v>Empregadas</c:v>
                </c:pt>
              </c:strCache>
            </c:strRef>
          </c:tx>
          <c:spPr>
            <a:solidFill>
              <a:schemeClr val="accent3"/>
            </a:solidFill>
            <a:ln>
              <a:noFill/>
            </a:ln>
            <a:effectLst/>
          </c:spPr>
          <c:invertIfNegative val="0"/>
          <c:dLbls>
            <c:dLbl>
              <c:idx val="0"/>
              <c:layout>
                <c:manualLayout>
                  <c:x val="-4.6660829776516456E-3"/>
                  <c:y val="-7.31261285607242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A9-4C1A-8AF1-E812CEC813A9}"/>
                </c:ext>
              </c:extLst>
            </c:dLbl>
            <c:dLbl>
              <c:idx val="1"/>
              <c:layout>
                <c:manualLayout>
                  <c:x val="-8.5543866380236399E-17"/>
                  <c:y val="-7.800120379810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A9-4C1A-8AF1-E812CEC813A9}"/>
                </c:ext>
              </c:extLst>
            </c:dLbl>
            <c:dLbl>
              <c:idx val="2"/>
              <c:layout>
                <c:manualLayout>
                  <c:x val="-8.5543866380236399E-17"/>
                  <c:y val="-9.26264295102507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A9-4C1A-8AF1-E812CEC813A9}"/>
                </c:ext>
              </c:extLst>
            </c:dLbl>
            <c:dLbl>
              <c:idx val="3"/>
              <c:layout>
                <c:manualLayout>
                  <c:x val="-1.710877327604728E-16"/>
                  <c:y val="-8.7751354272869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A9-4C1A-8AF1-E812CEC81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 e Grafico Tipo de Area'!$B$58:$B$61</c:f>
              <c:strCache>
                <c:ptCount val="4"/>
                <c:pt idx="0">
                  <c:v>Capital</c:v>
                </c:pt>
                <c:pt idx="1">
                  <c:v>Região Metropolitana</c:v>
                </c:pt>
                <c:pt idx="2">
                  <c:v>RIDE</c:v>
                </c:pt>
                <c:pt idx="3">
                  <c:v>Demais Municípios</c:v>
                </c:pt>
              </c:strCache>
            </c:strRef>
          </c:cat>
          <c:val>
            <c:numRef>
              <c:f>'Tabela e Grafico Tipo de Area'!$E$58:$E$61</c:f>
              <c:numCache>
                <c:formatCode>0</c:formatCode>
                <c:ptCount val="4"/>
                <c:pt idx="0">
                  <c:v>68.273785281714183</c:v>
                </c:pt>
                <c:pt idx="1">
                  <c:v>74.69143547747457</c:v>
                </c:pt>
                <c:pt idx="2">
                  <c:v>79.628712694741424</c:v>
                </c:pt>
                <c:pt idx="3">
                  <c:v>76.384608852103625</c:v>
                </c:pt>
              </c:numCache>
            </c:numRef>
          </c:val>
          <c:extLst>
            <c:ext xmlns:c16="http://schemas.microsoft.com/office/drawing/2014/chart" uri="{C3380CC4-5D6E-409C-BE32-E72D297353CC}">
              <c16:uniqueId val="{00000002-0C1A-4957-8890-92E59752137B}"/>
            </c:ext>
          </c:extLst>
        </c:ser>
        <c:dLbls>
          <c:showLegendKey val="0"/>
          <c:showVal val="1"/>
          <c:showCatName val="0"/>
          <c:showSerName val="0"/>
          <c:showPercent val="0"/>
          <c:showBubbleSize val="0"/>
        </c:dLbls>
        <c:gapWidth val="150"/>
        <c:overlap val="100"/>
        <c:axId val="33607088"/>
        <c:axId val="33611248"/>
      </c:barChart>
      <c:catAx>
        <c:axId val="3360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611248"/>
        <c:crosses val="autoZero"/>
        <c:auto val="1"/>
        <c:lblAlgn val="ctr"/>
        <c:lblOffset val="100"/>
        <c:noMultiLvlLbl val="0"/>
      </c:catAx>
      <c:valAx>
        <c:axId val="336112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360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a:t>Gráfico</a:t>
            </a:r>
            <a:r>
              <a:rPr lang="en-US" sz="1000" baseline="0"/>
              <a:t> 4 - Mulheres empreendedoras por região do estado de Goiás (%)</a:t>
            </a:r>
            <a:endParaRPr lang="en-US" sz="10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pt-BR"/>
        </a:p>
      </c:txPr>
    </c:title>
    <c:autoTitleDeleted val="0"/>
    <c:plotArea>
      <c:layout/>
      <c:pieChart>
        <c:varyColors val="1"/>
        <c:ser>
          <c:idx val="0"/>
          <c:order val="0"/>
          <c:tx>
            <c:strRef>
              <c:f>'Tabela e Grafico Tipo de Area'!$A$46</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3B2-45F3-8467-0D2B3347D8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3B2-45F3-8467-0D2B3347D8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3B2-45F3-8467-0D2B3347D81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3B2-45F3-8467-0D2B3347D8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'Tabela e Grafico Tipo de Area'!$B$45:$E$45</c:f>
              <c:strCache>
                <c:ptCount val="4"/>
                <c:pt idx="0">
                  <c:v>Demais Municípios</c:v>
                </c:pt>
                <c:pt idx="1">
                  <c:v>Capital</c:v>
                </c:pt>
                <c:pt idx="2">
                  <c:v>Região Metropolitana</c:v>
                </c:pt>
                <c:pt idx="3">
                  <c:v>RIDE</c:v>
                </c:pt>
              </c:strCache>
            </c:strRef>
          </c:cat>
          <c:val>
            <c:numRef>
              <c:f>'Tabela e Grafico Tipo de Area'!$B$46:$E$46</c:f>
              <c:numCache>
                <c:formatCode>0</c:formatCode>
                <c:ptCount val="4"/>
                <c:pt idx="0">
                  <c:v>38.480209963684707</c:v>
                </c:pt>
                <c:pt idx="1">
                  <c:v>32.043145001773524</c:v>
                </c:pt>
                <c:pt idx="2">
                  <c:v>16.032844549907967</c:v>
                </c:pt>
                <c:pt idx="3">
                  <c:v>13.443800484633792</c:v>
                </c:pt>
              </c:numCache>
            </c:numRef>
          </c:val>
          <c:extLst>
            <c:ext xmlns:c16="http://schemas.microsoft.com/office/drawing/2014/chart" uri="{C3380CC4-5D6E-409C-BE32-E72D297353CC}">
              <c16:uniqueId val="{00000000-EE31-4D72-8474-4D5CAF01155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pt-BR" sz="1000">
                <a:solidFill>
                  <a:sysClr val="windowText" lastClr="000000"/>
                </a:solidFill>
              </a:rPr>
              <a:t>Gráfico</a:t>
            </a:r>
            <a:r>
              <a:rPr lang="pt-BR" sz="1000" baseline="0">
                <a:solidFill>
                  <a:sysClr val="windowText" lastClr="000000"/>
                </a:solidFill>
              </a:rPr>
              <a:t> 6 - Perfil ocupacional por cor/raça em Goiás (%)</a:t>
            </a:r>
            <a:endParaRPr lang="pt-BR" sz="10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pt-BR"/>
        </a:p>
      </c:txPr>
    </c:title>
    <c:autoTitleDeleted val="0"/>
    <c:plotArea>
      <c:layout/>
      <c:barChart>
        <c:barDir val="col"/>
        <c:grouping val="clustered"/>
        <c:varyColors val="0"/>
        <c:ser>
          <c:idx val="0"/>
          <c:order val="0"/>
          <c:tx>
            <c:strRef>
              <c:f>'Perfil ocupacional cor_raca'!$B$19</c:f>
              <c:strCache>
                <c:ptCount val="1"/>
                <c:pt idx="0">
                  <c:v>Branca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'Perfil ocupacional cor_raca'!$A$20:$A$22</c:f>
              <c:strCache>
                <c:ptCount val="3"/>
                <c:pt idx="0">
                  <c:v>Empregadoras</c:v>
                </c:pt>
                <c:pt idx="1">
                  <c:v>Trabalhadoras por conta própria</c:v>
                </c:pt>
                <c:pt idx="2">
                  <c:v>Empregadas</c:v>
                </c:pt>
              </c:strCache>
            </c:strRef>
          </c:cat>
          <c:val>
            <c:numRef>
              <c:f>'Perfil ocupacional cor_raca'!$B$20:$B$22</c:f>
              <c:numCache>
                <c:formatCode>General</c:formatCode>
                <c:ptCount val="3"/>
                <c:pt idx="0">
                  <c:v>60.9</c:v>
                </c:pt>
                <c:pt idx="1">
                  <c:v>42.6</c:v>
                </c:pt>
                <c:pt idx="2">
                  <c:v>35.9</c:v>
                </c:pt>
              </c:numCache>
            </c:numRef>
          </c:val>
          <c:extLst>
            <c:ext xmlns:c16="http://schemas.microsoft.com/office/drawing/2014/chart" uri="{C3380CC4-5D6E-409C-BE32-E72D297353CC}">
              <c16:uniqueId val="{00000000-000C-4576-AD68-E994BCD8EB8A}"/>
            </c:ext>
          </c:extLst>
        </c:ser>
        <c:ser>
          <c:idx val="1"/>
          <c:order val="1"/>
          <c:tx>
            <c:strRef>
              <c:f>'Perfil ocupacional cor_raca'!$C$19</c:f>
              <c:strCache>
                <c:ptCount val="1"/>
                <c:pt idx="0">
                  <c:v>Preta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'Perfil ocupacional cor_raca'!$A$20:$A$22</c:f>
              <c:strCache>
                <c:ptCount val="3"/>
                <c:pt idx="0">
                  <c:v>Empregadoras</c:v>
                </c:pt>
                <c:pt idx="1">
                  <c:v>Trabalhadoras por conta própria</c:v>
                </c:pt>
                <c:pt idx="2">
                  <c:v>Empregadas</c:v>
                </c:pt>
              </c:strCache>
            </c:strRef>
          </c:cat>
          <c:val>
            <c:numRef>
              <c:f>'Perfil ocupacional cor_raca'!$C$20:$C$22</c:f>
              <c:numCache>
                <c:formatCode>General</c:formatCode>
                <c:ptCount val="3"/>
                <c:pt idx="0">
                  <c:v>1.7</c:v>
                </c:pt>
                <c:pt idx="1">
                  <c:v>7.5</c:v>
                </c:pt>
                <c:pt idx="2">
                  <c:v>10</c:v>
                </c:pt>
              </c:numCache>
            </c:numRef>
          </c:val>
          <c:extLst>
            <c:ext xmlns:c16="http://schemas.microsoft.com/office/drawing/2014/chart" uri="{C3380CC4-5D6E-409C-BE32-E72D297353CC}">
              <c16:uniqueId val="{00000001-000C-4576-AD68-E994BCD8EB8A}"/>
            </c:ext>
          </c:extLst>
        </c:ser>
        <c:ser>
          <c:idx val="2"/>
          <c:order val="2"/>
          <c:tx>
            <c:strRef>
              <c:f>'Perfil ocupacional cor_raca'!$D$19</c:f>
              <c:strCache>
                <c:ptCount val="1"/>
                <c:pt idx="0">
                  <c:v>Amarela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'Perfil ocupacional cor_raca'!$A$20:$A$22</c:f>
              <c:strCache>
                <c:ptCount val="3"/>
                <c:pt idx="0">
                  <c:v>Empregadoras</c:v>
                </c:pt>
                <c:pt idx="1">
                  <c:v>Trabalhadoras por conta própria</c:v>
                </c:pt>
                <c:pt idx="2">
                  <c:v>Empregadas</c:v>
                </c:pt>
              </c:strCache>
            </c:strRef>
          </c:cat>
          <c:val>
            <c:numRef>
              <c:f>'Perfil ocupacional cor_raca'!$D$20:$D$22</c:f>
              <c:numCache>
                <c:formatCode>General</c:formatCode>
                <c:ptCount val="3"/>
                <c:pt idx="0">
                  <c:v>1.4</c:v>
                </c:pt>
                <c:pt idx="1">
                  <c:v>1</c:v>
                </c:pt>
                <c:pt idx="2">
                  <c:v>0.7</c:v>
                </c:pt>
              </c:numCache>
            </c:numRef>
          </c:val>
          <c:extLst>
            <c:ext xmlns:c16="http://schemas.microsoft.com/office/drawing/2014/chart" uri="{C3380CC4-5D6E-409C-BE32-E72D297353CC}">
              <c16:uniqueId val="{00000002-000C-4576-AD68-E994BCD8EB8A}"/>
            </c:ext>
          </c:extLst>
        </c:ser>
        <c:ser>
          <c:idx val="3"/>
          <c:order val="3"/>
          <c:tx>
            <c:strRef>
              <c:f>'Perfil ocupacional cor_raca'!$E$19</c:f>
              <c:strCache>
                <c:ptCount val="1"/>
                <c:pt idx="0">
                  <c:v>Parda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'Perfil ocupacional cor_raca'!$A$20:$A$22</c:f>
              <c:strCache>
                <c:ptCount val="3"/>
                <c:pt idx="0">
                  <c:v>Empregadoras</c:v>
                </c:pt>
                <c:pt idx="1">
                  <c:v>Trabalhadoras por conta própria</c:v>
                </c:pt>
                <c:pt idx="2">
                  <c:v>Empregadas</c:v>
                </c:pt>
              </c:strCache>
            </c:strRef>
          </c:cat>
          <c:val>
            <c:numRef>
              <c:f>'Perfil ocupacional cor_raca'!$E$20:$E$22</c:f>
              <c:numCache>
                <c:formatCode>General</c:formatCode>
                <c:ptCount val="3"/>
                <c:pt idx="0">
                  <c:v>35.200000000000003</c:v>
                </c:pt>
                <c:pt idx="1">
                  <c:v>47.9</c:v>
                </c:pt>
                <c:pt idx="2">
                  <c:v>53.1</c:v>
                </c:pt>
              </c:numCache>
            </c:numRef>
          </c:val>
          <c:extLst>
            <c:ext xmlns:c16="http://schemas.microsoft.com/office/drawing/2014/chart" uri="{C3380CC4-5D6E-409C-BE32-E72D297353CC}">
              <c16:uniqueId val="{00000003-000C-4576-AD68-E994BCD8EB8A}"/>
            </c:ext>
          </c:extLst>
        </c:ser>
        <c:ser>
          <c:idx val="4"/>
          <c:order val="4"/>
          <c:tx>
            <c:strRef>
              <c:f>'Perfil ocupacional cor_raca'!$F$19</c:f>
              <c:strCache>
                <c:ptCount val="1"/>
                <c:pt idx="0">
                  <c:v>Indígena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'Perfil ocupacional cor_raca'!$A$20:$A$22</c:f>
              <c:strCache>
                <c:ptCount val="3"/>
                <c:pt idx="0">
                  <c:v>Empregadoras</c:v>
                </c:pt>
                <c:pt idx="1">
                  <c:v>Trabalhadoras por conta própria</c:v>
                </c:pt>
                <c:pt idx="2">
                  <c:v>Empregadas</c:v>
                </c:pt>
              </c:strCache>
            </c:strRef>
          </c:cat>
          <c:val>
            <c:numRef>
              <c:f>'Perfil ocupacional cor_raca'!$F$20:$F$22</c:f>
              <c:numCache>
                <c:formatCode>General</c:formatCode>
                <c:ptCount val="3"/>
                <c:pt idx="0">
                  <c:v>0.8</c:v>
                </c:pt>
                <c:pt idx="1">
                  <c:v>1</c:v>
                </c:pt>
                <c:pt idx="2">
                  <c:v>0.3</c:v>
                </c:pt>
              </c:numCache>
            </c:numRef>
          </c:val>
          <c:extLst>
            <c:ext xmlns:c16="http://schemas.microsoft.com/office/drawing/2014/chart" uri="{C3380CC4-5D6E-409C-BE32-E72D297353CC}">
              <c16:uniqueId val="{00000004-000C-4576-AD68-E994BCD8EB8A}"/>
            </c:ext>
          </c:extLst>
        </c:ser>
        <c:dLbls>
          <c:dLblPos val="outEnd"/>
          <c:showLegendKey val="0"/>
          <c:showVal val="1"/>
          <c:showCatName val="0"/>
          <c:showSerName val="0"/>
          <c:showPercent val="0"/>
          <c:showBubbleSize val="0"/>
        </c:dLbls>
        <c:gapWidth val="219"/>
        <c:overlap val="-27"/>
        <c:axId val="1460030832"/>
        <c:axId val="1460028752"/>
      </c:barChart>
      <c:catAx>
        <c:axId val="14600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60028752"/>
        <c:crosses val="autoZero"/>
        <c:auto val="1"/>
        <c:lblAlgn val="ctr"/>
        <c:lblOffset val="100"/>
        <c:noMultiLvlLbl val="0"/>
      </c:catAx>
      <c:valAx>
        <c:axId val="1460028752"/>
        <c:scaling>
          <c:orientation val="minMax"/>
        </c:scaling>
        <c:delete val="1"/>
        <c:axPos val="l"/>
        <c:numFmt formatCode="General" sourceLinked="1"/>
        <c:majorTickMark val="none"/>
        <c:minorTickMark val="none"/>
        <c:tickLblPos val="nextTo"/>
        <c:crossAx val="146003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14287</xdr:colOff>
      <xdr:row>8</xdr:row>
      <xdr:rowOff>23812</xdr:rowOff>
    </xdr:from>
    <xdr:to>
      <xdr:col>11</xdr:col>
      <xdr:colOff>738187</xdr:colOff>
      <xdr:row>22</xdr:row>
      <xdr:rowOff>90487</xdr:rowOff>
    </xdr:to>
    <xdr:graphicFrame macro="">
      <xdr:nvGraphicFramePr>
        <xdr:cNvPr id="5" name="Gráfico 4">
          <a:extLst>
            <a:ext uri="{FF2B5EF4-FFF2-40B4-BE49-F238E27FC236}">
              <a16:creationId xmlns:a16="http://schemas.microsoft.com/office/drawing/2014/main" id="{AE30D02F-8DF5-791C-1151-2E7CB83E6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13</xdr:row>
      <xdr:rowOff>166687</xdr:rowOff>
    </xdr:from>
    <xdr:to>
      <xdr:col>2</xdr:col>
      <xdr:colOff>1485900</xdr:colOff>
      <xdr:row>27</xdr:row>
      <xdr:rowOff>176212</xdr:rowOff>
    </xdr:to>
    <xdr:graphicFrame macro="">
      <xdr:nvGraphicFramePr>
        <xdr:cNvPr id="2" name="Gráfico 1">
          <a:extLst>
            <a:ext uri="{FF2B5EF4-FFF2-40B4-BE49-F238E27FC236}">
              <a16:creationId xmlns:a16="http://schemas.microsoft.com/office/drawing/2014/main" id="{EEDB3265-504A-9B9A-5294-252E1668C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809625</xdr:colOff>
      <xdr:row>1</xdr:row>
      <xdr:rowOff>85725</xdr:rowOff>
    </xdr:from>
    <xdr:to>
      <xdr:col>8</xdr:col>
      <xdr:colOff>542925</xdr:colOff>
      <xdr:row>21</xdr:row>
      <xdr:rowOff>47625</xdr:rowOff>
    </xdr:to>
    <xdr:sp macro="" textlink="">
      <xdr:nvSpPr>
        <xdr:cNvPr id="3" name="CaixaDeTexto 2">
          <a:extLst>
            <a:ext uri="{FF2B5EF4-FFF2-40B4-BE49-F238E27FC236}">
              <a16:creationId xmlns:a16="http://schemas.microsoft.com/office/drawing/2014/main" id="{2FBF0757-B039-57DC-0272-F5659BFE13D9}"/>
            </a:ext>
          </a:extLst>
        </xdr:cNvPr>
        <xdr:cNvSpPr txBox="1"/>
      </xdr:nvSpPr>
      <xdr:spPr>
        <a:xfrm>
          <a:off x="8124825" y="276225"/>
          <a:ext cx="17145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Tabela 1: Para</a:t>
          </a:r>
          <a:r>
            <a:rPr lang="pt-BR" sz="1100" baseline="0"/>
            <a:t> o quarto trimestre de 2021, segundo a PNADc, a estimativa de mulheres empreendedoras em Goiás, é de aproximadamente 360.977, sendo 46.857empregadoras e 314.120 trabalhadoras por conta própria. A quantidade de empreendedoras é um pouco mais que a metade dos homens nessa mesma posição de ocupação, estimados  em torno de 676.165 pessoas, sendo 108.605 empregadores e 567.560 trabalhadores por conta própria.</a:t>
          </a:r>
          <a:endParaRPr lang="pt-BR" sz="1100"/>
        </a:p>
      </xdr:txBody>
    </xdr:sp>
    <xdr:clientData/>
  </xdr:twoCellAnchor>
  <xdr:twoCellAnchor>
    <xdr:from>
      <xdr:col>8</xdr:col>
      <xdr:colOff>19050</xdr:colOff>
      <xdr:row>23</xdr:row>
      <xdr:rowOff>85725</xdr:rowOff>
    </xdr:from>
    <xdr:to>
      <xdr:col>10</xdr:col>
      <xdr:colOff>3590925</xdr:colOff>
      <xdr:row>29</xdr:row>
      <xdr:rowOff>19050</xdr:rowOff>
    </xdr:to>
    <xdr:sp macro="" textlink="">
      <xdr:nvSpPr>
        <xdr:cNvPr id="4" name="CaixaDeTexto 3">
          <a:extLst>
            <a:ext uri="{FF2B5EF4-FFF2-40B4-BE49-F238E27FC236}">
              <a16:creationId xmlns:a16="http://schemas.microsoft.com/office/drawing/2014/main" id="{FFE40800-07B9-BD30-3918-A7F7CAF48239}"/>
            </a:ext>
          </a:extLst>
        </xdr:cNvPr>
        <xdr:cNvSpPr txBox="1"/>
      </xdr:nvSpPr>
      <xdr:spPr>
        <a:xfrm>
          <a:off x="9315450" y="4495800"/>
          <a:ext cx="4733925"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a:t>
          </a:r>
          <a:r>
            <a:rPr lang="pt-BR" sz="1100" baseline="0"/>
            <a:t> 1</a:t>
          </a:r>
        </a:p>
        <a:p>
          <a:r>
            <a:rPr lang="pt-BR" sz="1100" baseline="0"/>
            <a:t>Do total de empreendedores em Goiás (1.037.141), dos que são empregadores e trabalhadores por conta própria, 65% (676.165)  são do sexo masculino e 35% são do sexo feminino (360.977), sendo 46.857 (5% ) empregadoras e 314.120 (30%) trabalhadoras por conta própria.</a:t>
          </a:r>
          <a:endParaRPr lang="pt-BR" sz="1100"/>
        </a:p>
      </xdr:txBody>
    </xdr:sp>
    <xdr:clientData/>
  </xdr:twoCellAnchor>
  <xdr:twoCellAnchor>
    <xdr:from>
      <xdr:col>0</xdr:col>
      <xdr:colOff>285750</xdr:colOff>
      <xdr:row>29</xdr:row>
      <xdr:rowOff>133350</xdr:rowOff>
    </xdr:from>
    <xdr:to>
      <xdr:col>2</xdr:col>
      <xdr:colOff>2000250</xdr:colOff>
      <xdr:row>36</xdr:row>
      <xdr:rowOff>85725</xdr:rowOff>
    </xdr:to>
    <xdr:sp macro="" textlink="">
      <xdr:nvSpPr>
        <xdr:cNvPr id="6" name="CaixaDeTexto 5">
          <a:extLst>
            <a:ext uri="{FF2B5EF4-FFF2-40B4-BE49-F238E27FC236}">
              <a16:creationId xmlns:a16="http://schemas.microsoft.com/office/drawing/2014/main" id="{65FB51DE-EFB1-44FF-33E7-F1BE5B0A9878}"/>
            </a:ext>
          </a:extLst>
        </xdr:cNvPr>
        <xdr:cNvSpPr txBox="1"/>
      </xdr:nvSpPr>
      <xdr:spPr>
        <a:xfrm>
          <a:off x="285750" y="5743575"/>
          <a:ext cx="501967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 2</a:t>
          </a:r>
        </a:p>
        <a:p>
          <a:r>
            <a:rPr lang="pt-BR" sz="1100"/>
            <a:t>Comparados</a:t>
          </a:r>
          <a:r>
            <a:rPr lang="pt-BR" sz="1100" baseline="0"/>
            <a:t> os perfis ocupacionais das mulheres com o dos homens, as mulheres são a minoria em todos eles, costiuindo um percentual de (30%) como empregadoras, (36%) como trabalhadoras por conta própria e (44%) empregadas, refletindo uma desproporcinalidade entre os sexos sobretudo no perfil de empreendedores, uma fez que as mulhers são maioria em Goiás.</a:t>
          </a: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214311</xdr:colOff>
      <xdr:row>25</xdr:row>
      <xdr:rowOff>61911</xdr:rowOff>
    </xdr:from>
    <xdr:to>
      <xdr:col>14</xdr:col>
      <xdr:colOff>304800</xdr:colOff>
      <xdr:row>40</xdr:row>
      <xdr:rowOff>142875</xdr:rowOff>
    </xdr:to>
    <xdr:graphicFrame macro="">
      <xdr:nvGraphicFramePr>
        <xdr:cNvPr id="2" name="Gráfico 1">
          <a:extLst>
            <a:ext uri="{FF2B5EF4-FFF2-40B4-BE49-F238E27FC236}">
              <a16:creationId xmlns:a16="http://schemas.microsoft.com/office/drawing/2014/main" id="{9360DA92-3D36-1973-B362-93CBA5211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261937</xdr:colOff>
      <xdr:row>62</xdr:row>
      <xdr:rowOff>195262</xdr:rowOff>
    </xdr:from>
    <xdr:to>
      <xdr:col>4</xdr:col>
      <xdr:colOff>752475</xdr:colOff>
      <xdr:row>76</xdr:row>
      <xdr:rowOff>0</xdr:rowOff>
    </xdr:to>
    <xdr:graphicFrame macro="">
      <xdr:nvGraphicFramePr>
        <xdr:cNvPr id="4" name="Gráfico 3">
          <a:extLst>
            <a:ext uri="{FF2B5EF4-FFF2-40B4-BE49-F238E27FC236}">
              <a16:creationId xmlns:a16="http://schemas.microsoft.com/office/drawing/2014/main" id="{1C6BC975-D9AA-84A7-60EA-9CD48F039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180975</xdr:colOff>
      <xdr:row>42</xdr:row>
      <xdr:rowOff>171450</xdr:rowOff>
    </xdr:from>
    <xdr:to>
      <xdr:col>13</xdr:col>
      <xdr:colOff>57150</xdr:colOff>
      <xdr:row>58</xdr:row>
      <xdr:rowOff>66675</xdr:rowOff>
    </xdr:to>
    <xdr:graphicFrame macro="">
      <xdr:nvGraphicFramePr>
        <xdr:cNvPr id="5" name="Gráfico 4">
          <a:extLst>
            <a:ext uri="{FF2B5EF4-FFF2-40B4-BE49-F238E27FC236}">
              <a16:creationId xmlns:a16="http://schemas.microsoft.com/office/drawing/2014/main" id="{779AD0BC-0FB7-1B96-D917-D8BA519AE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228600</xdr:colOff>
      <xdr:row>1</xdr:row>
      <xdr:rowOff>9526</xdr:rowOff>
    </xdr:from>
    <xdr:to>
      <xdr:col>6</xdr:col>
      <xdr:colOff>771525</xdr:colOff>
      <xdr:row>3</xdr:row>
      <xdr:rowOff>161925</xdr:rowOff>
    </xdr:to>
    <xdr:sp macro="" textlink="">
      <xdr:nvSpPr>
        <xdr:cNvPr id="3" name="CaixaDeTexto 2">
          <a:extLst>
            <a:ext uri="{FF2B5EF4-FFF2-40B4-BE49-F238E27FC236}">
              <a16:creationId xmlns:a16="http://schemas.microsoft.com/office/drawing/2014/main" id="{23D99397-CB5E-4DB0-34A7-D68B34972B21}"/>
            </a:ext>
          </a:extLst>
        </xdr:cNvPr>
        <xdr:cNvSpPr txBox="1"/>
      </xdr:nvSpPr>
      <xdr:spPr>
        <a:xfrm>
          <a:off x="228600" y="200026"/>
          <a:ext cx="7191375"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Tabela 2</a:t>
          </a:r>
        </a:p>
        <a:p>
          <a:r>
            <a:rPr lang="pt-BR" sz="1100"/>
            <a:t>Comparano o</a:t>
          </a:r>
          <a:r>
            <a:rPr lang="pt-BR" sz="1100" baseline="0"/>
            <a:t> perfil ocupacional por área de ocupação no estado de Goiás, em todas as regiões as mulheres são a minoria.</a:t>
          </a:r>
          <a:endParaRPr lang="pt-BR" sz="1100"/>
        </a:p>
      </xdr:txBody>
    </xdr:sp>
    <xdr:clientData/>
  </xdr:twoCellAnchor>
  <xdr:twoCellAnchor>
    <xdr:from>
      <xdr:col>5</xdr:col>
      <xdr:colOff>161926</xdr:colOff>
      <xdr:row>19</xdr:row>
      <xdr:rowOff>152400</xdr:rowOff>
    </xdr:from>
    <xdr:to>
      <xdr:col>14</xdr:col>
      <xdr:colOff>276226</xdr:colOff>
      <xdr:row>24</xdr:row>
      <xdr:rowOff>47625</xdr:rowOff>
    </xdr:to>
    <xdr:sp macro="" textlink="">
      <xdr:nvSpPr>
        <xdr:cNvPr id="6" name="CaixaDeTexto 5">
          <a:extLst>
            <a:ext uri="{FF2B5EF4-FFF2-40B4-BE49-F238E27FC236}">
              <a16:creationId xmlns:a16="http://schemas.microsoft.com/office/drawing/2014/main" id="{44031B03-E13F-95E0-E68B-C871BA45EDC3}"/>
            </a:ext>
          </a:extLst>
        </xdr:cNvPr>
        <xdr:cNvSpPr txBox="1"/>
      </xdr:nvSpPr>
      <xdr:spPr>
        <a:xfrm>
          <a:off x="6229351" y="4152900"/>
          <a:ext cx="598170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 3</a:t>
          </a:r>
        </a:p>
        <a:p>
          <a:r>
            <a:rPr lang="pt-BR" sz="1100" baseline="0"/>
            <a:t>O percentual de mulheres empregadoras é bem menor que o dos homens, em todas as regiões. As outras áreas de ocupação segue a mesma caracterítica da primeira, exceto na capital onde as mulheres e homens empregados assumem percentuais mais próximos.</a:t>
          </a:r>
          <a:endParaRPr lang="pt-BR" sz="1100"/>
        </a:p>
      </xdr:txBody>
    </xdr:sp>
    <xdr:clientData/>
  </xdr:twoCellAnchor>
  <xdr:twoCellAnchor>
    <xdr:from>
      <xdr:col>13</xdr:col>
      <xdr:colOff>209550</xdr:colOff>
      <xdr:row>43</xdr:row>
      <xdr:rowOff>19050</xdr:rowOff>
    </xdr:from>
    <xdr:to>
      <xdr:col>22</xdr:col>
      <xdr:colOff>76200</xdr:colOff>
      <xdr:row>48</xdr:row>
      <xdr:rowOff>400050</xdr:rowOff>
    </xdr:to>
    <xdr:sp macro="" textlink="">
      <xdr:nvSpPr>
        <xdr:cNvPr id="7" name="CaixaDeTexto 6">
          <a:extLst>
            <a:ext uri="{FF2B5EF4-FFF2-40B4-BE49-F238E27FC236}">
              <a16:creationId xmlns:a16="http://schemas.microsoft.com/office/drawing/2014/main" id="{23E22A08-B376-40D2-5A27-CD87766552AB}"/>
            </a:ext>
          </a:extLst>
        </xdr:cNvPr>
        <xdr:cNvSpPr txBox="1"/>
      </xdr:nvSpPr>
      <xdr:spPr>
        <a:xfrm>
          <a:off x="11563350" y="8810625"/>
          <a:ext cx="5095875"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 4</a:t>
          </a:r>
        </a:p>
        <a:p>
          <a:r>
            <a:rPr lang="pt-BR" sz="1100"/>
            <a:t>Das mulheres empreendedoras 360.977,  (138.904)</a:t>
          </a:r>
          <a:r>
            <a:rPr lang="pt-BR" sz="1100" baseline="0"/>
            <a:t> </a:t>
          </a:r>
          <a:r>
            <a:rPr lang="pt-BR" sz="1100"/>
            <a:t>38% estão fora</a:t>
          </a:r>
          <a:r>
            <a:rPr lang="pt-BR" sz="1100" baseline="0"/>
            <a:t> da capital, fora da  região metropolitana e da Região Integrada de Desenvolvimento Econômico, ou seja, a maioria das mulheres empreendedoras estão fora das regiões onde as atividades econômicas se concentram. A capital vem em segundo lugar com (115.668) 32%, de forma isolada por se tratar de uma área com maior densedade demográfica. Em terceiro lugar vem a região metropolitana com  (57875) 16% das mulheres empreendedoras de Goiás seguinda da RIDE com ( 48529)13%.</a:t>
          </a:r>
          <a:endParaRPr lang="pt-BR" sz="1100"/>
        </a:p>
      </xdr:txBody>
    </xdr:sp>
    <xdr:clientData/>
  </xdr:twoCellAnchor>
  <xdr:twoCellAnchor>
    <xdr:from>
      <xdr:col>4</xdr:col>
      <xdr:colOff>1104901</xdr:colOff>
      <xdr:row>63</xdr:row>
      <xdr:rowOff>0</xdr:rowOff>
    </xdr:from>
    <xdr:to>
      <xdr:col>12</xdr:col>
      <xdr:colOff>361950</xdr:colOff>
      <xdr:row>70</xdr:row>
      <xdr:rowOff>85725</xdr:rowOff>
    </xdr:to>
    <xdr:sp macro="" textlink="">
      <xdr:nvSpPr>
        <xdr:cNvPr id="8" name="CaixaDeTexto 7">
          <a:extLst>
            <a:ext uri="{FF2B5EF4-FFF2-40B4-BE49-F238E27FC236}">
              <a16:creationId xmlns:a16="http://schemas.microsoft.com/office/drawing/2014/main" id="{653F0269-F56E-4B4E-F290-ACF8BF9929D0}"/>
            </a:ext>
          </a:extLst>
        </xdr:cNvPr>
        <xdr:cNvSpPr txBox="1"/>
      </xdr:nvSpPr>
      <xdr:spPr>
        <a:xfrm>
          <a:off x="6800851" y="13554075"/>
          <a:ext cx="5076824"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 5</a:t>
          </a:r>
        </a:p>
        <a:p>
          <a:r>
            <a:rPr lang="pt-BR" sz="1100"/>
            <a:t>As mulheres</a:t>
          </a:r>
          <a:r>
            <a:rPr lang="pt-BR" sz="1100" baseline="0"/>
            <a:t> empregadoras possui um percentual bem menor do que as trabalhadoras por conta própria, em todas as regiões de Goiás. Essas duas categorias, comparanda com as demais regiões, se destacam na capital enquanto as mulheres no trabalho de empregadas, possui um percentual menor na capital (68%), seguida da Região Metropolitana com (75%).</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323850</xdr:colOff>
      <xdr:row>2</xdr:row>
      <xdr:rowOff>180976</xdr:rowOff>
    </xdr:from>
    <xdr:to>
      <xdr:col>7</xdr:col>
      <xdr:colOff>19050</xdr:colOff>
      <xdr:row>15</xdr:row>
      <xdr:rowOff>9526</xdr:rowOff>
    </xdr:to>
    <xdr:sp macro="" textlink="">
      <xdr:nvSpPr>
        <xdr:cNvPr id="2" name="Retângulo 1">
          <a:extLst>
            <a:ext uri="{FF2B5EF4-FFF2-40B4-BE49-F238E27FC236}">
              <a16:creationId xmlns:a16="http://schemas.microsoft.com/office/drawing/2014/main" id="{A9B695B3-4077-CF18-3E3A-37B7CC4529BE}"/>
            </a:ext>
          </a:extLst>
        </xdr:cNvPr>
        <xdr:cNvSpPr/>
      </xdr:nvSpPr>
      <xdr:spPr>
        <a:xfrm>
          <a:off x="5019675" y="561976"/>
          <a:ext cx="1524000" cy="2305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a:p>
        <a:p>
          <a:pPr algn="ctr"/>
          <a:r>
            <a:rPr lang="pt-BR" sz="1100"/>
            <a:t>Empregadora</a:t>
          </a:r>
        </a:p>
        <a:p>
          <a:pPr algn="ctr"/>
          <a:r>
            <a:rPr lang="pt-BR" sz="1100"/>
            <a:t>43</a:t>
          </a:r>
          <a:r>
            <a:rPr lang="pt-BR" sz="1100" baseline="0"/>
            <a:t> anos</a:t>
          </a:r>
        </a:p>
        <a:p>
          <a:pPr algn="ctr"/>
          <a:endParaRPr lang="pt-BR" sz="1100" baseline="0"/>
        </a:p>
        <a:p>
          <a:pPr algn="ctr"/>
          <a:endParaRPr lang="pt-BR" sz="1100" baseline="0"/>
        </a:p>
        <a:p>
          <a:pPr algn="ctr"/>
          <a:r>
            <a:rPr lang="pt-BR" sz="1100" baseline="0"/>
            <a:t>Trabalhadoras por conta própria</a:t>
          </a:r>
        </a:p>
        <a:p>
          <a:pPr algn="ctr"/>
          <a:r>
            <a:rPr lang="pt-BR" sz="1100" baseline="0"/>
            <a:t>41 anos</a:t>
          </a:r>
        </a:p>
        <a:p>
          <a:pPr algn="ctr"/>
          <a:endParaRPr lang="pt-BR" sz="1100" baseline="0"/>
        </a:p>
        <a:p>
          <a:pPr algn="ctr"/>
          <a:r>
            <a:rPr lang="pt-BR" sz="1100" baseline="0"/>
            <a:t>Empregadas</a:t>
          </a:r>
        </a:p>
        <a:p>
          <a:pPr algn="ctr"/>
          <a:r>
            <a:rPr lang="pt-BR" sz="1100" baseline="0"/>
            <a:t>37 anos</a:t>
          </a:r>
        </a:p>
        <a:p>
          <a:pPr algn="ctr"/>
          <a:endParaRPr lang="pt-BR" sz="1100"/>
        </a:p>
      </xdr:txBody>
    </xdr:sp>
    <xdr:clientData/>
  </xdr:twoCellAnchor>
  <xdr:twoCellAnchor>
    <xdr:from>
      <xdr:col>8</xdr:col>
      <xdr:colOff>285749</xdr:colOff>
      <xdr:row>3</xdr:row>
      <xdr:rowOff>9525</xdr:rowOff>
    </xdr:from>
    <xdr:to>
      <xdr:col>11</xdr:col>
      <xdr:colOff>19050</xdr:colOff>
      <xdr:row>14</xdr:row>
      <xdr:rowOff>171450</xdr:rowOff>
    </xdr:to>
    <xdr:sp macro="" textlink="">
      <xdr:nvSpPr>
        <xdr:cNvPr id="3" name="Retângulo 2">
          <a:extLst>
            <a:ext uri="{FF2B5EF4-FFF2-40B4-BE49-F238E27FC236}">
              <a16:creationId xmlns:a16="http://schemas.microsoft.com/office/drawing/2014/main" id="{5B8E22A7-1CA7-369B-2C15-A52C58374F3B}"/>
            </a:ext>
          </a:extLst>
        </xdr:cNvPr>
        <xdr:cNvSpPr/>
      </xdr:nvSpPr>
      <xdr:spPr>
        <a:xfrm>
          <a:off x="7419974" y="581025"/>
          <a:ext cx="1562101" cy="2257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Empregadores</a:t>
          </a:r>
        </a:p>
        <a:p>
          <a:pPr algn="ctr"/>
          <a:r>
            <a:rPr lang="pt-BR" sz="1100"/>
            <a:t>45</a:t>
          </a:r>
          <a:r>
            <a:rPr lang="pt-BR" sz="1100" baseline="0"/>
            <a:t> anos</a:t>
          </a:r>
        </a:p>
        <a:p>
          <a:pPr algn="ctr"/>
          <a:endParaRPr lang="pt-BR" sz="1100" baseline="0"/>
        </a:p>
        <a:p>
          <a:pPr algn="ctr"/>
          <a:r>
            <a:rPr lang="pt-BR" sz="1100" baseline="0"/>
            <a:t>Trabalhadores por conta própria</a:t>
          </a:r>
        </a:p>
        <a:p>
          <a:pPr algn="ctr"/>
          <a:r>
            <a:rPr lang="pt-BR" sz="1100" baseline="0"/>
            <a:t>43 anos</a:t>
          </a:r>
        </a:p>
        <a:p>
          <a:pPr algn="ctr"/>
          <a:endParaRPr lang="pt-BR" sz="1100" baseline="0"/>
        </a:p>
        <a:p>
          <a:pPr algn="ctr"/>
          <a:r>
            <a:rPr lang="pt-BR" sz="1100" baseline="0"/>
            <a:t>Empregados</a:t>
          </a:r>
        </a:p>
        <a:p>
          <a:pPr algn="ctr"/>
          <a:r>
            <a:rPr lang="pt-BR" sz="1100" baseline="0"/>
            <a:t>36 anos</a:t>
          </a:r>
          <a:endParaRPr lang="pt-BR" sz="1100"/>
        </a:p>
      </xdr:txBody>
    </xdr:sp>
    <xdr:clientData/>
  </xdr:twoCellAnchor>
  <xdr:twoCellAnchor>
    <xdr:from>
      <xdr:col>4</xdr:col>
      <xdr:colOff>361950</xdr:colOff>
      <xdr:row>17</xdr:row>
      <xdr:rowOff>57150</xdr:rowOff>
    </xdr:from>
    <xdr:to>
      <xdr:col>12</xdr:col>
      <xdr:colOff>390525</xdr:colOff>
      <xdr:row>22</xdr:row>
      <xdr:rowOff>152400</xdr:rowOff>
    </xdr:to>
    <xdr:sp macro="" textlink="">
      <xdr:nvSpPr>
        <xdr:cNvPr id="4" name="CaixaDeTexto 3">
          <a:extLst>
            <a:ext uri="{FF2B5EF4-FFF2-40B4-BE49-F238E27FC236}">
              <a16:creationId xmlns:a16="http://schemas.microsoft.com/office/drawing/2014/main" id="{6BE1B9C0-ADE8-44CC-5E81-BA924E72D13B}"/>
            </a:ext>
          </a:extLst>
        </xdr:cNvPr>
        <xdr:cNvSpPr txBox="1"/>
      </xdr:nvSpPr>
      <xdr:spPr>
        <a:xfrm>
          <a:off x="5057775" y="3295650"/>
          <a:ext cx="4905375"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Figura 1</a:t>
          </a:r>
        </a:p>
        <a:p>
          <a:r>
            <a:rPr lang="pt-BR" sz="1100"/>
            <a:t>As mulheres empregadoras e trabalhadoras</a:t>
          </a:r>
          <a:r>
            <a:rPr lang="pt-BR" sz="1100" baseline="0"/>
            <a:t> por conta própria, são em média, dois anos mais jovens do que o homens nessa mesma ocupação. Considerando o perfil de trabalhadores empregados os homens são em média, um ano mais jovem que as mulheres.</a:t>
          </a: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8</xdr:row>
      <xdr:rowOff>0</xdr:rowOff>
    </xdr:from>
    <xdr:to>
      <xdr:col>1</xdr:col>
      <xdr:colOff>1485900</xdr:colOff>
      <xdr:row>19</xdr:row>
      <xdr:rowOff>180975</xdr:rowOff>
    </xdr:to>
    <xdr:sp macro="" textlink="">
      <xdr:nvSpPr>
        <xdr:cNvPr id="2" name="Retângulo 1">
          <a:extLst>
            <a:ext uri="{FF2B5EF4-FFF2-40B4-BE49-F238E27FC236}">
              <a16:creationId xmlns:a16="http://schemas.microsoft.com/office/drawing/2014/main" id="{44FB2A6E-CFF9-CB6B-21ED-82DE66D7AD1B}"/>
            </a:ext>
          </a:extLst>
        </xdr:cNvPr>
        <xdr:cNvSpPr/>
      </xdr:nvSpPr>
      <xdr:spPr>
        <a:xfrm>
          <a:off x="571500" y="1743075"/>
          <a:ext cx="1495425" cy="2276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Empregadora</a:t>
          </a:r>
        </a:p>
        <a:p>
          <a:pPr algn="ctr"/>
          <a:r>
            <a:rPr lang="pt-BR" sz="1100"/>
            <a:t>R$ 5.202,00 </a:t>
          </a:r>
        </a:p>
        <a:p>
          <a:pPr algn="ctr"/>
          <a:endParaRPr lang="pt-BR" sz="1100"/>
        </a:p>
        <a:p>
          <a:pPr algn="ctr"/>
          <a:r>
            <a:rPr lang="pt-BR" sz="1100"/>
            <a:t>Trabalhadoras</a:t>
          </a:r>
          <a:r>
            <a:rPr lang="pt-BR" sz="1100" baseline="0"/>
            <a:t> por conta própria</a:t>
          </a:r>
        </a:p>
        <a:p>
          <a:pPr algn="ctr"/>
          <a:r>
            <a:rPr lang="pt-BR" sz="1100" baseline="0"/>
            <a:t>R$ 1.780,40</a:t>
          </a:r>
        </a:p>
        <a:p>
          <a:pPr algn="ctr"/>
          <a:endParaRPr lang="pt-BR" sz="1100" baseline="0"/>
        </a:p>
        <a:p>
          <a:pPr algn="ctr"/>
          <a:r>
            <a:rPr lang="pt-BR" sz="1100" baseline="0"/>
            <a:t>Empregadas</a:t>
          </a:r>
        </a:p>
        <a:p>
          <a:pPr algn="ctr"/>
          <a:r>
            <a:rPr lang="pt-BR" sz="1100" baseline="0"/>
            <a:t>R$ 1.927,30</a:t>
          </a:r>
          <a:endParaRPr lang="pt-BR" sz="1100"/>
        </a:p>
      </xdr:txBody>
    </xdr:sp>
    <xdr:clientData/>
  </xdr:twoCellAnchor>
  <xdr:twoCellAnchor>
    <xdr:from>
      <xdr:col>2</xdr:col>
      <xdr:colOff>9525</xdr:colOff>
      <xdr:row>8</xdr:row>
      <xdr:rowOff>0</xdr:rowOff>
    </xdr:from>
    <xdr:to>
      <xdr:col>2</xdr:col>
      <xdr:colOff>1552575</xdr:colOff>
      <xdr:row>19</xdr:row>
      <xdr:rowOff>180975</xdr:rowOff>
    </xdr:to>
    <xdr:sp macro="" textlink="">
      <xdr:nvSpPr>
        <xdr:cNvPr id="4" name="Retângulo 3">
          <a:extLst>
            <a:ext uri="{FF2B5EF4-FFF2-40B4-BE49-F238E27FC236}">
              <a16:creationId xmlns:a16="http://schemas.microsoft.com/office/drawing/2014/main" id="{AD38E390-4921-3E3B-415A-C5F6C05D7D9F}"/>
            </a:ext>
          </a:extLst>
        </xdr:cNvPr>
        <xdr:cNvSpPr/>
      </xdr:nvSpPr>
      <xdr:spPr>
        <a:xfrm>
          <a:off x="2143125" y="1743075"/>
          <a:ext cx="1543050" cy="2276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Empregadores</a:t>
          </a:r>
        </a:p>
        <a:p>
          <a:pPr algn="ctr"/>
          <a:r>
            <a:rPr lang="pt-BR" sz="1100"/>
            <a:t>R$ 6.311,70</a:t>
          </a:r>
        </a:p>
        <a:p>
          <a:pPr algn="ctr"/>
          <a:endParaRPr lang="pt-BR" sz="1100"/>
        </a:p>
        <a:p>
          <a:pPr algn="ctr"/>
          <a:r>
            <a:rPr lang="pt-BR" sz="1100"/>
            <a:t>Trabalhadores</a:t>
          </a:r>
          <a:r>
            <a:rPr lang="pt-BR" sz="1100" baseline="0"/>
            <a:t> por conta própria</a:t>
          </a:r>
        </a:p>
        <a:p>
          <a:pPr algn="ctr"/>
          <a:r>
            <a:rPr lang="pt-BR" sz="1100" baseline="0"/>
            <a:t>R$ 2.298,10</a:t>
          </a:r>
        </a:p>
        <a:p>
          <a:pPr algn="ctr"/>
          <a:endParaRPr lang="pt-BR" sz="1100" baseline="0"/>
        </a:p>
        <a:p>
          <a:pPr algn="ctr"/>
          <a:r>
            <a:rPr lang="pt-BR" sz="1100" baseline="0"/>
            <a:t>Empregados</a:t>
          </a:r>
        </a:p>
        <a:p>
          <a:pPr algn="ctr"/>
          <a:r>
            <a:rPr lang="pt-BR" sz="1100" baseline="0"/>
            <a:t>R$ 2.396,00</a:t>
          </a:r>
          <a:endParaRPr lang="pt-BR" sz="1100"/>
        </a:p>
      </xdr:txBody>
    </xdr:sp>
    <xdr:clientData/>
  </xdr:twoCellAnchor>
  <xdr:twoCellAnchor>
    <xdr:from>
      <xdr:col>3</xdr:col>
      <xdr:colOff>47625</xdr:colOff>
      <xdr:row>8</xdr:row>
      <xdr:rowOff>104775</xdr:rowOff>
    </xdr:from>
    <xdr:to>
      <xdr:col>5</xdr:col>
      <xdr:colOff>323850</xdr:colOff>
      <xdr:row>17</xdr:row>
      <xdr:rowOff>28575</xdr:rowOff>
    </xdr:to>
    <xdr:sp macro="" textlink="">
      <xdr:nvSpPr>
        <xdr:cNvPr id="3" name="CaixaDeTexto 2">
          <a:extLst>
            <a:ext uri="{FF2B5EF4-FFF2-40B4-BE49-F238E27FC236}">
              <a16:creationId xmlns:a16="http://schemas.microsoft.com/office/drawing/2014/main" id="{D310CBC2-1089-33E5-DE5B-4AE88E85A5DD}"/>
            </a:ext>
          </a:extLst>
        </xdr:cNvPr>
        <xdr:cNvSpPr txBox="1"/>
      </xdr:nvSpPr>
      <xdr:spPr>
        <a:xfrm>
          <a:off x="4171950" y="1847850"/>
          <a:ext cx="310515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Figura 2</a:t>
          </a:r>
        </a:p>
        <a:p>
          <a:endParaRPr lang="pt-BR" sz="1100"/>
        </a:p>
        <a:p>
          <a:r>
            <a:rPr lang="pt-BR" sz="1100"/>
            <a:t>Em todas as posições de </a:t>
          </a:r>
          <a:r>
            <a:rPr lang="pt-BR" sz="1100" baseline="0"/>
            <a:t> ocupação os homens possuem, em média, renda maior do que as mulheres. A renda das mulheres empregadoras é 192% maior do que a renda das trabalhadoras por conta própria, essas com rendimento inferior ao das mulheres no trabalho de empregadas.</a:t>
          </a:r>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14</xdr:row>
      <xdr:rowOff>33337</xdr:rowOff>
    </xdr:from>
    <xdr:to>
      <xdr:col>11</xdr:col>
      <xdr:colOff>381000</xdr:colOff>
      <xdr:row>26</xdr:row>
      <xdr:rowOff>138112</xdr:rowOff>
    </xdr:to>
    <xdr:graphicFrame macro="">
      <xdr:nvGraphicFramePr>
        <xdr:cNvPr id="2" name="Gráfico 1">
          <a:extLst>
            <a:ext uri="{FF2B5EF4-FFF2-40B4-BE49-F238E27FC236}">
              <a16:creationId xmlns:a16="http://schemas.microsoft.com/office/drawing/2014/main" id="{934D27AB-7907-38F0-1CCB-6B3DD10B5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28</xdr:row>
      <xdr:rowOff>133350</xdr:rowOff>
    </xdr:from>
    <xdr:to>
      <xdr:col>12</xdr:col>
      <xdr:colOff>161925</xdr:colOff>
      <xdr:row>34</xdr:row>
      <xdr:rowOff>133350</xdr:rowOff>
    </xdr:to>
    <xdr:sp macro="" textlink="">
      <xdr:nvSpPr>
        <xdr:cNvPr id="3" name="CaixaDeTexto 2">
          <a:extLst>
            <a:ext uri="{FF2B5EF4-FFF2-40B4-BE49-F238E27FC236}">
              <a16:creationId xmlns:a16="http://schemas.microsoft.com/office/drawing/2014/main" id="{8E143F0A-F817-F9CE-EF91-A706F4EF9F57}"/>
            </a:ext>
          </a:extLst>
        </xdr:cNvPr>
        <xdr:cNvSpPr txBox="1"/>
      </xdr:nvSpPr>
      <xdr:spPr>
        <a:xfrm>
          <a:off x="6457950" y="6029325"/>
          <a:ext cx="492442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Gráfico 6</a:t>
          </a:r>
        </a:p>
        <a:p>
          <a:r>
            <a:rPr lang="pt-BR" sz="1100" baseline="0"/>
            <a:t>As mulheres brancas são a maioria como empregadoras, estimadas em um percentual de 60,9 % , valor bem acima do segundo lugar, que são as mulheres pardas com 35,2%, estas são maioria no trabalho de empregads (53,1%), enquanto as mulheres pretas se concentram no trabalho de empregadas onde possuemo o maior percetual 10% comparando as três ocupações.</a:t>
          </a:r>
          <a:endParaRPr lang="pt-BR"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tabSelected="1" workbookViewId="0">
      <selection activeCell="M6" sqref="M6"/>
    </sheetView>
  </sheetViews>
  <sheetFormatPr defaultColWidth="14.42578125" defaultRowHeight="15" customHeight="1" x14ac:dyDescent="0.25"/>
  <cols>
    <col min="1" max="1" width="33.28515625" customWidth="1"/>
    <col min="2" max="2" width="16.28515625" customWidth="1"/>
    <col min="3" max="3" width="31.28515625" customWidth="1"/>
    <col min="4" max="4" width="14.85546875" customWidth="1"/>
    <col min="5" max="5" width="14" customWidth="1"/>
    <col min="6" max="6" width="12.28515625" customWidth="1"/>
    <col min="7" max="10" width="8.7109375" customWidth="1"/>
    <col min="11" max="11" width="57.7109375" customWidth="1"/>
    <col min="12" max="12" width="16" customWidth="1"/>
    <col min="13" max="26" width="8.7109375" customWidth="1"/>
  </cols>
  <sheetData>
    <row r="1" spans="1:13" x14ac:dyDescent="0.25">
      <c r="A1" s="27" t="s">
        <v>61</v>
      </c>
    </row>
    <row r="2" spans="1:13" x14ac:dyDescent="0.25">
      <c r="A2" s="28" t="s">
        <v>0</v>
      </c>
      <c r="B2" s="28" t="s">
        <v>1</v>
      </c>
      <c r="C2" s="28" t="s">
        <v>2</v>
      </c>
      <c r="D2" s="28" t="s">
        <v>3</v>
      </c>
      <c r="E2" s="28" t="s">
        <v>2</v>
      </c>
      <c r="F2" s="28" t="s">
        <v>4</v>
      </c>
      <c r="K2" s="2" t="s">
        <v>5</v>
      </c>
      <c r="L2" s="1" t="s">
        <v>4</v>
      </c>
      <c r="M2" s="1" t="s">
        <v>2</v>
      </c>
    </row>
    <row r="3" spans="1:13" x14ac:dyDescent="0.25">
      <c r="A3" s="27" t="s">
        <v>12</v>
      </c>
      <c r="B3" s="8">
        <v>46856.695689430002</v>
      </c>
      <c r="C3" s="5">
        <f t="shared" ref="C3:C6" si="0">B3/F3</f>
        <v>0.30140286818898332</v>
      </c>
      <c r="D3" s="8">
        <v>108605.31424755001</v>
      </c>
      <c r="E3" s="5">
        <f t="shared" ref="E3:E6" si="1">D3/F3</f>
        <v>0.69859713181101668</v>
      </c>
      <c r="F3" s="8">
        <f t="shared" ref="F3:F6" si="2">SUM(B3,D3)</f>
        <v>155462.00993698</v>
      </c>
      <c r="L3" s="1"/>
      <c r="M3" s="1"/>
    </row>
    <row r="4" spans="1:13" x14ac:dyDescent="0.25">
      <c r="A4" s="27" t="s">
        <v>54</v>
      </c>
      <c r="B4" s="8">
        <v>314119.64568776003</v>
      </c>
      <c r="C4" s="5">
        <f t="shared" si="0"/>
        <v>0.35627427802930739</v>
      </c>
      <c r="D4" s="8">
        <v>567559.62519667996</v>
      </c>
      <c r="E4" s="5">
        <f t="shared" si="1"/>
        <v>0.64372572197069255</v>
      </c>
      <c r="F4" s="8">
        <f t="shared" si="2"/>
        <v>881679.27088444005</v>
      </c>
      <c r="K4" s="20" t="s">
        <v>55</v>
      </c>
      <c r="L4" s="8">
        <f>D3+D4</f>
        <v>676164.93944422994</v>
      </c>
      <c r="M4" s="29">
        <f>(L4/L7)*100</f>
        <v>65.195065701049387</v>
      </c>
    </row>
    <row r="5" spans="1:13" x14ac:dyDescent="0.25">
      <c r="A5" s="27" t="s">
        <v>14</v>
      </c>
      <c r="B5" s="8">
        <v>1058699.47502136</v>
      </c>
      <c r="C5" s="5">
        <f t="shared" si="0"/>
        <v>0.44239117086800733</v>
      </c>
      <c r="D5" s="8">
        <v>1334430.28148826</v>
      </c>
      <c r="E5" s="5">
        <f t="shared" si="1"/>
        <v>0.55760882913199272</v>
      </c>
      <c r="F5" s="8">
        <f t="shared" si="2"/>
        <v>2393129.7565096198</v>
      </c>
      <c r="K5" s="3" t="s">
        <v>8</v>
      </c>
      <c r="L5" s="8">
        <v>314119.64568776003</v>
      </c>
      <c r="M5" s="30">
        <f>(L5/L7)*100</f>
        <v>30.287064211635279</v>
      </c>
    </row>
    <row r="6" spans="1:13" x14ac:dyDescent="0.25">
      <c r="A6" s="27" t="s">
        <v>9</v>
      </c>
      <c r="B6" s="8">
        <f>SUM(B3:B5)</f>
        <v>1419675.8163985501</v>
      </c>
      <c r="C6" s="5">
        <f t="shared" si="0"/>
        <v>0.41386695131331208</v>
      </c>
      <c r="D6" s="8">
        <f>SUM(D3:D5)</f>
        <v>2010595.22093249</v>
      </c>
      <c r="E6" s="5">
        <f t="shared" si="1"/>
        <v>0.58613304868668792</v>
      </c>
      <c r="F6" s="8">
        <f t="shared" si="2"/>
        <v>3430271.03733104</v>
      </c>
      <c r="K6" s="3" t="s">
        <v>10</v>
      </c>
      <c r="L6" s="8">
        <v>46856.695689430002</v>
      </c>
      <c r="M6" s="30">
        <f>(L6/L7)*100</f>
        <v>4.5178700873153277</v>
      </c>
    </row>
    <row r="7" spans="1:13" ht="15" customHeight="1" x14ac:dyDescent="0.25">
      <c r="K7" s="3" t="s">
        <v>11</v>
      </c>
      <c r="L7" s="8">
        <f>SUM(L4:L6)</f>
        <v>1037141.28082142</v>
      </c>
    </row>
    <row r="10" spans="1:13" x14ac:dyDescent="0.25">
      <c r="A10" s="23" t="s">
        <v>62</v>
      </c>
      <c r="B10" s="2"/>
      <c r="C10" s="2"/>
      <c r="D10" s="2"/>
      <c r="E10" s="2"/>
      <c r="F10" s="2"/>
    </row>
    <row r="11" spans="1:13" x14ac:dyDescent="0.25">
      <c r="A11" s="32" t="s">
        <v>19</v>
      </c>
      <c r="B11" s="3" t="s">
        <v>12</v>
      </c>
      <c r="C11" s="3" t="s">
        <v>13</v>
      </c>
      <c r="D11" s="3" t="s">
        <v>14</v>
      </c>
    </row>
    <row r="12" spans="1:13" x14ac:dyDescent="0.25">
      <c r="A12" s="3" t="s">
        <v>15</v>
      </c>
      <c r="B12" s="29">
        <v>30</v>
      </c>
      <c r="C12" s="30">
        <v>36</v>
      </c>
      <c r="D12" s="30">
        <v>44</v>
      </c>
    </row>
    <row r="13" spans="1:13" ht="15" customHeight="1" x14ac:dyDescent="0.25">
      <c r="A13" s="3" t="s">
        <v>16</v>
      </c>
      <c r="B13" s="30">
        <v>70</v>
      </c>
      <c r="C13" s="30">
        <v>64</v>
      </c>
      <c r="D13" s="30">
        <v>56</v>
      </c>
    </row>
    <row r="18" spans="1:2" x14ac:dyDescent="0.25">
      <c r="A18" s="2"/>
    </row>
    <row r="19" spans="1:2" x14ac:dyDescent="0.25">
      <c r="B19" s="1"/>
    </row>
    <row r="20" spans="1:2" x14ac:dyDescent="0.25">
      <c r="B20" s="6"/>
    </row>
    <row r="21" spans="1:2" ht="15.75" customHeight="1" x14ac:dyDescent="0.25">
      <c r="B21" s="6"/>
    </row>
    <row r="22" spans="1:2" ht="15.75" customHeight="1" x14ac:dyDescent="0.25">
      <c r="B22" s="6"/>
    </row>
    <row r="23" spans="1:2" ht="15.75" customHeight="1" x14ac:dyDescent="0.25">
      <c r="B23" s="6"/>
    </row>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F23" sqref="F23"/>
    </sheetView>
  </sheetViews>
  <sheetFormatPr defaultColWidth="14.42578125" defaultRowHeight="15" customHeight="1" x14ac:dyDescent="0.25"/>
  <cols>
    <col min="1" max="1" width="27.140625" customWidth="1"/>
    <col min="2" max="2" width="23.5703125" customWidth="1"/>
    <col min="3" max="3" width="18.5703125" customWidth="1"/>
    <col min="4" max="4" width="20" customWidth="1"/>
    <col min="5" max="5" width="31.7109375" customWidth="1"/>
    <col min="6" max="6" width="17.140625" customWidth="1"/>
    <col min="7" max="7" width="14.85546875" customWidth="1"/>
    <col min="8" max="8" width="13.42578125" customWidth="1"/>
    <col min="9" max="9" width="16.28515625" customWidth="1"/>
    <col min="10" max="10" width="13.85546875" customWidth="1"/>
    <col min="11" max="26" width="8.7109375" customWidth="1"/>
  </cols>
  <sheetData>
    <row r="1" spans="1:26" x14ac:dyDescent="0.25">
      <c r="A1" s="41" t="s">
        <v>17</v>
      </c>
      <c r="B1" s="42"/>
      <c r="C1" s="42"/>
    </row>
    <row r="2" spans="1:26" x14ac:dyDescent="0.25">
      <c r="A2" s="9" t="s">
        <v>18</v>
      </c>
      <c r="B2" s="1" t="s">
        <v>19</v>
      </c>
      <c r="C2" s="1" t="s">
        <v>6</v>
      </c>
      <c r="D2" s="1" t="s">
        <v>2</v>
      </c>
      <c r="E2" s="1" t="s">
        <v>20</v>
      </c>
      <c r="F2" s="1" t="s">
        <v>2</v>
      </c>
      <c r="G2" s="1" t="s">
        <v>7</v>
      </c>
      <c r="H2" s="1" t="s">
        <v>2</v>
      </c>
      <c r="I2" s="1" t="s">
        <v>4</v>
      </c>
      <c r="J2" s="1" t="s">
        <v>2</v>
      </c>
    </row>
    <row r="3" spans="1:26" x14ac:dyDescent="0.25">
      <c r="A3" s="43" t="s">
        <v>21</v>
      </c>
      <c r="B3" s="3" t="s">
        <v>1</v>
      </c>
      <c r="C3" s="6">
        <v>17846.188868519999</v>
      </c>
      <c r="D3" s="5">
        <f>C3/C5</f>
        <v>0.33892139566180485</v>
      </c>
      <c r="E3" s="6">
        <v>97821.983621070001</v>
      </c>
      <c r="F3" s="5">
        <f>E3/E5</f>
        <v>0.41500609302722169</v>
      </c>
      <c r="G3" s="6">
        <v>248914.15640363001</v>
      </c>
      <c r="H3" s="5">
        <f>G3/G5</f>
        <v>0.49042065939091978</v>
      </c>
      <c r="I3" s="6">
        <f t="shared" ref="I3:I17" si="0">SUM(C3,E3,G3)</f>
        <v>364582.32889321999</v>
      </c>
      <c r="J3" s="5">
        <f>I3/I5</f>
        <v>0.45806384017759133</v>
      </c>
    </row>
    <row r="4" spans="1:26" x14ac:dyDescent="0.25">
      <c r="A4" s="42"/>
      <c r="B4" s="3" t="s">
        <v>3</v>
      </c>
      <c r="C4" s="6">
        <v>34809.64548408</v>
      </c>
      <c r="D4" s="5">
        <f>C4/C5</f>
        <v>0.66107860433819521</v>
      </c>
      <c r="E4" s="6">
        <v>137890.17883784001</v>
      </c>
      <c r="F4" s="5">
        <f>E4/E5</f>
        <v>0.58499390697277831</v>
      </c>
      <c r="G4" s="6">
        <v>258638.19001009999</v>
      </c>
      <c r="H4" s="5">
        <f>G4/G5</f>
        <v>0.50957934060908017</v>
      </c>
      <c r="I4" s="6">
        <f t="shared" si="0"/>
        <v>431338.01433201996</v>
      </c>
      <c r="J4" s="5">
        <f>I4/I5</f>
        <v>0.54193615982240861</v>
      </c>
    </row>
    <row r="5" spans="1:26" x14ac:dyDescent="0.25">
      <c r="A5" s="10" t="s">
        <v>22</v>
      </c>
      <c r="B5" s="11"/>
      <c r="C5" s="12">
        <f>SUM(C3:C4)</f>
        <v>52655.834352599995</v>
      </c>
      <c r="D5" s="5"/>
      <c r="E5" s="12">
        <f>SUM(E3:E4)</f>
        <v>235712.16245891002</v>
      </c>
      <c r="F5" s="13"/>
      <c r="G5" s="12">
        <f>SUM(G3:G4)</f>
        <v>507552.34641373</v>
      </c>
      <c r="H5" s="13"/>
      <c r="I5" s="12">
        <f>SUM(I3,I4)</f>
        <v>795920.34322524001</v>
      </c>
      <c r="J5" s="13"/>
      <c r="K5" s="11"/>
      <c r="L5" s="11"/>
      <c r="M5" s="11"/>
      <c r="N5" s="11"/>
      <c r="O5" s="11"/>
      <c r="P5" s="11"/>
      <c r="Q5" s="11"/>
      <c r="R5" s="11"/>
      <c r="S5" s="11"/>
      <c r="T5" s="11"/>
      <c r="U5" s="11"/>
      <c r="V5" s="11"/>
      <c r="W5" s="11"/>
      <c r="X5" s="11"/>
      <c r="Y5" s="11"/>
      <c r="Z5" s="11"/>
    </row>
    <row r="6" spans="1:26" ht="45" x14ac:dyDescent="0.25">
      <c r="A6" s="14" t="s">
        <v>23</v>
      </c>
      <c r="B6" s="15" t="s">
        <v>1</v>
      </c>
      <c r="C6" s="6">
        <v>3797.0801678299999</v>
      </c>
      <c r="D6" s="5">
        <f>C6/C8</f>
        <v>0.28815042386963619</v>
      </c>
      <c r="E6" s="6">
        <v>54077.695507119999</v>
      </c>
      <c r="F6" s="5">
        <f>E6/E8</f>
        <v>0.36742370553020942</v>
      </c>
      <c r="G6" s="6">
        <v>170801.8670617</v>
      </c>
      <c r="H6" s="5">
        <f>G6/G8</f>
        <v>0.4388255580500775</v>
      </c>
      <c r="I6" s="6">
        <f t="shared" si="0"/>
        <v>228676.64273665001</v>
      </c>
      <c r="J6" s="5">
        <f>I6/I8</f>
        <v>0.41609107620593128</v>
      </c>
    </row>
    <row r="7" spans="1:26" x14ac:dyDescent="0.25">
      <c r="A7" s="14"/>
      <c r="B7" s="3" t="s">
        <v>3</v>
      </c>
      <c r="C7" s="6">
        <v>9380.3433349299994</v>
      </c>
      <c r="D7" s="5">
        <f>C7/C8</f>
        <v>0.71184957613036381</v>
      </c>
      <c r="E7" s="6">
        <v>93103.051660740006</v>
      </c>
      <c r="F7" s="5">
        <f>E7/E8</f>
        <v>0.63257629446979058</v>
      </c>
      <c r="G7" s="6">
        <v>218423.10839474</v>
      </c>
      <c r="H7" s="5">
        <f>G7/G8</f>
        <v>0.5611744419499225</v>
      </c>
      <c r="I7" s="6">
        <f t="shared" si="0"/>
        <v>320906.50339040998</v>
      </c>
      <c r="J7" s="5">
        <f>I7/I8</f>
        <v>0.58390892379406856</v>
      </c>
    </row>
    <row r="8" spans="1:26" x14ac:dyDescent="0.25">
      <c r="A8" s="10" t="s">
        <v>24</v>
      </c>
      <c r="B8" s="11"/>
      <c r="C8" s="12">
        <f>SUM(C6:C7)</f>
        <v>13177.423502759999</v>
      </c>
      <c r="D8" s="13"/>
      <c r="E8" s="12">
        <f>SUM(E6:E7)</f>
        <v>147180.74716786001</v>
      </c>
      <c r="F8" s="13"/>
      <c r="G8" s="12">
        <f>SUM(G6:G7)</f>
        <v>389224.97545644001</v>
      </c>
      <c r="H8" s="13"/>
      <c r="I8" s="12">
        <f>SUM(I6,I7)</f>
        <v>549583.14612706006</v>
      </c>
      <c r="J8" s="13"/>
      <c r="K8" s="11"/>
      <c r="L8" s="11"/>
      <c r="M8" s="11"/>
      <c r="N8" s="11"/>
      <c r="O8" s="11"/>
      <c r="P8" s="11"/>
      <c r="Q8" s="11"/>
      <c r="R8" s="11"/>
      <c r="S8" s="11"/>
      <c r="T8" s="11"/>
      <c r="U8" s="11"/>
      <c r="V8" s="11"/>
      <c r="W8" s="11"/>
      <c r="X8" s="11"/>
      <c r="Y8" s="11"/>
      <c r="Z8" s="11"/>
    </row>
    <row r="9" spans="1:26" ht="75" x14ac:dyDescent="0.25">
      <c r="A9" s="14" t="s">
        <v>25</v>
      </c>
      <c r="B9" s="16" t="s">
        <v>1</v>
      </c>
      <c r="C9" s="6">
        <v>3370.01899701</v>
      </c>
      <c r="D9" s="5">
        <f>C9/C11</f>
        <v>0.28004794904715674</v>
      </c>
      <c r="E9" s="6">
        <v>45158.920134469998</v>
      </c>
      <c r="F9" s="5">
        <f>E9/E11</f>
        <v>0.32084967590414459</v>
      </c>
      <c r="G9" s="6">
        <v>189693.31164868001</v>
      </c>
      <c r="H9" s="5">
        <f>G9/G11</f>
        <v>0.4514011541152021</v>
      </c>
      <c r="I9" s="6">
        <f t="shared" si="0"/>
        <v>238222.25078016001</v>
      </c>
      <c r="J9" s="5">
        <f>I9/I11</f>
        <v>0.41573558715157505</v>
      </c>
      <c r="K9" s="1"/>
    </row>
    <row r="10" spans="1:26" x14ac:dyDescent="0.25">
      <c r="A10" s="14"/>
      <c r="B10" s="3" t="s">
        <v>3</v>
      </c>
      <c r="C10" s="6">
        <v>8663.7024013299997</v>
      </c>
      <c r="D10" s="5">
        <f>C10/C11</f>
        <v>0.7199520509528432</v>
      </c>
      <c r="E10" s="6">
        <v>95588.986208939998</v>
      </c>
      <c r="F10" s="5">
        <f>E10/E11</f>
        <v>0.67915032409585541</v>
      </c>
      <c r="G10" s="6">
        <v>230538.91398774</v>
      </c>
      <c r="H10" s="5">
        <f>G10/G11</f>
        <v>0.5485988458847979</v>
      </c>
      <c r="I10" s="6">
        <f t="shared" si="0"/>
        <v>334791.60259800998</v>
      </c>
      <c r="J10" s="5">
        <f>I10/I11</f>
        <v>0.58426441284842501</v>
      </c>
    </row>
    <row r="11" spans="1:26" x14ac:dyDescent="0.25">
      <c r="A11" s="10" t="s">
        <v>77</v>
      </c>
      <c r="B11" s="11"/>
      <c r="C11" s="12">
        <f>SUM(C9:C10)</f>
        <v>12033.72139834</v>
      </c>
      <c r="D11" s="13"/>
      <c r="E11" s="12">
        <f>SUM(E9:E10)</f>
        <v>140747.90634341</v>
      </c>
      <c r="F11" s="13"/>
      <c r="G11" s="12">
        <f>SUM(G9:G10)</f>
        <v>420232.22563642001</v>
      </c>
      <c r="H11" s="13"/>
      <c r="I11" s="12">
        <f>SUM(I9,I10)</f>
        <v>573013.85337816994</v>
      </c>
      <c r="J11" s="13"/>
      <c r="K11" s="11"/>
      <c r="L11" s="11"/>
      <c r="M11" s="11"/>
      <c r="N11" s="11"/>
      <c r="O11" s="11"/>
      <c r="P11" s="11"/>
      <c r="Q11" s="11"/>
      <c r="R11" s="11"/>
      <c r="S11" s="11"/>
      <c r="T11" s="11"/>
      <c r="U11" s="11"/>
      <c r="V11" s="11"/>
      <c r="W11" s="11"/>
      <c r="X11" s="11"/>
      <c r="Y11" s="11"/>
      <c r="Z11" s="11"/>
    </row>
    <row r="12" spans="1:26" ht="60" x14ac:dyDescent="0.25">
      <c r="A12" s="14" t="s">
        <v>26</v>
      </c>
      <c r="B12" s="15" t="s">
        <v>1</v>
      </c>
      <c r="C12" s="6">
        <v>21843.407656070001</v>
      </c>
      <c r="D12" s="5">
        <f>C12/C14</f>
        <v>0.28150523897887664</v>
      </c>
      <c r="E12" s="6">
        <v>117061.04642509999</v>
      </c>
      <c r="F12" s="5">
        <f>E12/E14</f>
        <v>0.32695104343786974</v>
      </c>
      <c r="G12" s="6">
        <v>449290.13990735001</v>
      </c>
      <c r="H12" s="5">
        <f>G12/G14</f>
        <v>0.41750924864016276</v>
      </c>
      <c r="I12" s="6">
        <f t="shared" si="0"/>
        <v>588194.59398851998</v>
      </c>
      <c r="J12" s="5">
        <f>I12/I14</f>
        <v>0.38908097006101949</v>
      </c>
    </row>
    <row r="13" spans="1:26" x14ac:dyDescent="0.25">
      <c r="A13" s="14"/>
      <c r="B13" s="3" t="s">
        <v>3</v>
      </c>
      <c r="C13" s="6">
        <v>55751.62302721</v>
      </c>
      <c r="D13" s="5">
        <f>C13/C14</f>
        <v>0.71849476102112342</v>
      </c>
      <c r="E13" s="6">
        <v>240977.40848916001</v>
      </c>
      <c r="F13" s="5">
        <f>E13/E14</f>
        <v>0.67304895656213026</v>
      </c>
      <c r="G13" s="6">
        <v>626830.06909568002</v>
      </c>
      <c r="H13" s="5">
        <f>G13/G14</f>
        <v>0.58249075135983719</v>
      </c>
      <c r="I13" s="6">
        <f>SUM(C13,E13,G13)</f>
        <v>923559.10061205004</v>
      </c>
      <c r="J13" s="5">
        <f>I13/I14</f>
        <v>0.61091902993898051</v>
      </c>
    </row>
    <row r="14" spans="1:26" x14ac:dyDescent="0.25">
      <c r="A14" s="10" t="s">
        <v>27</v>
      </c>
      <c r="B14" s="11"/>
      <c r="C14" s="12">
        <f>SUM(C12:C13)</f>
        <v>77595.030683279998</v>
      </c>
      <c r="D14" s="13"/>
      <c r="E14" s="12">
        <f>SUM(E12:E13)</f>
        <v>358038.45491426002</v>
      </c>
      <c r="F14" s="13"/>
      <c r="G14" s="12">
        <f>SUM(G12:G13)</f>
        <v>1076120.2090030301</v>
      </c>
      <c r="H14" s="13"/>
      <c r="I14" s="12">
        <f>SUM(I12,I13)</f>
        <v>1511753.69460057</v>
      </c>
      <c r="J14" s="13"/>
      <c r="K14" s="11"/>
      <c r="L14" s="11"/>
      <c r="M14" s="11"/>
      <c r="N14" s="11"/>
      <c r="O14" s="11"/>
      <c r="P14" s="11"/>
      <c r="Q14" s="11"/>
      <c r="R14" s="11"/>
      <c r="S14" s="11"/>
      <c r="T14" s="11"/>
      <c r="U14" s="11"/>
      <c r="V14" s="11"/>
      <c r="W14" s="11"/>
      <c r="X14" s="11"/>
      <c r="Y14" s="11"/>
      <c r="Z14" s="11"/>
    </row>
    <row r="15" spans="1:26" x14ac:dyDescent="0.25">
      <c r="A15" s="44" t="s">
        <v>4</v>
      </c>
      <c r="B15" s="3" t="s">
        <v>1</v>
      </c>
      <c r="C15" s="6">
        <f>SUM(C3,C6,C9,C12)</f>
        <v>46856.695689430002</v>
      </c>
      <c r="D15" s="5">
        <f>C15/(C16+C15)</f>
        <v>0.30140286818898332</v>
      </c>
      <c r="E15" s="6">
        <f t="shared" ref="E15:E16" si="1">SUM(E3,E6,E9,E12)</f>
        <v>314119.64568776003</v>
      </c>
      <c r="F15" s="5">
        <f>E15/E17</f>
        <v>0.35627427802930739</v>
      </c>
      <c r="G15" s="6">
        <f t="shared" ref="G15:G16" si="2">SUM(G3,G6,G9,G12)</f>
        <v>1058699.47502136</v>
      </c>
      <c r="H15" s="5">
        <f>G15/G17</f>
        <v>0.44239117086800733</v>
      </c>
      <c r="I15" s="6">
        <f>SUM(C15,E15,G15)</f>
        <v>1419675.8163985501</v>
      </c>
      <c r="J15" s="5">
        <f>I15/I17</f>
        <v>0.41386695131331208</v>
      </c>
    </row>
    <row r="16" spans="1:26" x14ac:dyDescent="0.25">
      <c r="A16" s="42"/>
      <c r="B16" s="3" t="s">
        <v>3</v>
      </c>
      <c r="C16" s="53">
        <f>SUM(C4,C7,C10,C13)</f>
        <v>108605.31424755001</v>
      </c>
      <c r="D16" s="5">
        <f>C16/(C15+C16)</f>
        <v>0.69859713181101668</v>
      </c>
      <c r="E16" s="6">
        <f>SUM(E4,E7,E10,E13)</f>
        <v>567559.62519667996</v>
      </c>
      <c r="F16" s="5">
        <f>E16/E17</f>
        <v>0.64372572197069255</v>
      </c>
      <c r="G16" s="6">
        <f>SUM(G4,G7,G10,G13)</f>
        <v>1334430.28148826</v>
      </c>
      <c r="H16" s="5">
        <f>G16/G17</f>
        <v>0.55760882913199272</v>
      </c>
      <c r="I16" s="6">
        <f>SUM(C16,E16,G16)</f>
        <v>2010595.22093249</v>
      </c>
      <c r="J16" s="5">
        <f>I16/I17</f>
        <v>0.58613304868668792</v>
      </c>
    </row>
    <row r="17" spans="1:10" x14ac:dyDescent="0.25">
      <c r="A17" s="3" t="s">
        <v>9</v>
      </c>
      <c r="C17" s="54">
        <f>SUM(C15:C16)</f>
        <v>155462.00993698</v>
      </c>
      <c r="D17" s="55"/>
      <c r="E17" s="54">
        <f>SUM(E15:E16)</f>
        <v>881679.27088444005</v>
      </c>
      <c r="F17" s="55"/>
      <c r="G17" s="54">
        <f>SUM(G15:G16)</f>
        <v>2393129.7565096198</v>
      </c>
      <c r="H17" s="55"/>
      <c r="I17" s="54">
        <f>SUM(C17,E17,G17)</f>
        <v>3430271.03733104</v>
      </c>
      <c r="J17" s="7"/>
    </row>
    <row r="21" spans="1:10" ht="15.75" customHeight="1" x14ac:dyDescent="0.25">
      <c r="A21" s="41" t="s">
        <v>28</v>
      </c>
      <c r="B21" s="42"/>
      <c r="C21" s="42"/>
      <c r="D21" s="42"/>
    </row>
    <row r="22" spans="1:10" ht="15.75" customHeight="1" x14ac:dyDescent="0.25">
      <c r="A22" s="3" t="s">
        <v>29</v>
      </c>
      <c r="B22" s="3" t="s">
        <v>19</v>
      </c>
      <c r="C22" s="3" t="s">
        <v>6</v>
      </c>
      <c r="D22" s="3" t="s">
        <v>20</v>
      </c>
      <c r="E22" s="1" t="s">
        <v>4</v>
      </c>
      <c r="F22" s="1" t="s">
        <v>2</v>
      </c>
    </row>
    <row r="23" spans="1:10" ht="15.75" customHeight="1" x14ac:dyDescent="0.25">
      <c r="A23" s="3" t="s">
        <v>21</v>
      </c>
      <c r="B23" s="3" t="s">
        <v>1</v>
      </c>
      <c r="C23" s="6">
        <v>17846.188868519999</v>
      </c>
      <c r="D23" s="6">
        <v>97821.983621070001</v>
      </c>
      <c r="E23" s="4">
        <f t="shared" ref="E23:E27" si="3">SUM(C23:D23)</f>
        <v>115668.17248959</v>
      </c>
      <c r="F23" s="5">
        <f>E23/E27</f>
        <v>0.32043145001773526</v>
      </c>
    </row>
    <row r="24" spans="1:10" ht="15.75" customHeight="1" x14ac:dyDescent="0.25">
      <c r="A24" s="3" t="s">
        <v>30</v>
      </c>
      <c r="B24" s="3" t="s">
        <v>1</v>
      </c>
      <c r="C24" s="6">
        <v>3797.0801678299999</v>
      </c>
      <c r="D24" s="6">
        <v>54077.695507119999</v>
      </c>
      <c r="E24" s="4">
        <f t="shared" si="3"/>
        <v>57874.775674949997</v>
      </c>
      <c r="F24" s="5">
        <f>E24/E27</f>
        <v>0.16032844549907968</v>
      </c>
    </row>
    <row r="25" spans="1:10" ht="15.75" customHeight="1" x14ac:dyDescent="0.25">
      <c r="A25" s="3" t="s">
        <v>31</v>
      </c>
      <c r="B25" s="3" t="s">
        <v>1</v>
      </c>
      <c r="C25" s="6">
        <v>3370.01899701</v>
      </c>
      <c r="D25" s="6">
        <v>45158.920134469998</v>
      </c>
      <c r="E25" s="4">
        <f t="shared" si="3"/>
        <v>48528.939131480001</v>
      </c>
      <c r="F25" s="5">
        <f>E25/E27</f>
        <v>0.13443800484633792</v>
      </c>
    </row>
    <row r="26" spans="1:10" ht="15.75" customHeight="1" x14ac:dyDescent="0.25">
      <c r="A26" s="3" t="s">
        <v>32</v>
      </c>
      <c r="B26" s="3" t="s">
        <v>1</v>
      </c>
      <c r="C26" s="6">
        <v>21843.407656070001</v>
      </c>
      <c r="D26" s="6">
        <v>117061.04642509999</v>
      </c>
      <c r="E26" s="4">
        <f t="shared" si="3"/>
        <v>138904.45408117</v>
      </c>
      <c r="F26" s="5">
        <f>E26/E27</f>
        <v>0.38480209963684708</v>
      </c>
    </row>
    <row r="27" spans="1:10" ht="15.75" customHeight="1" x14ac:dyDescent="0.25">
      <c r="A27" s="3" t="s">
        <v>9</v>
      </c>
      <c r="B27" s="3" t="s">
        <v>1</v>
      </c>
      <c r="C27" s="4">
        <f t="shared" ref="C27:D27" si="4">SUM(C23:C26)</f>
        <v>46856.695689430002</v>
      </c>
      <c r="D27" s="4">
        <f t="shared" si="4"/>
        <v>314119.64568776003</v>
      </c>
      <c r="E27" s="4">
        <f t="shared" si="3"/>
        <v>360976.34137719002</v>
      </c>
      <c r="F27" s="1"/>
    </row>
    <row r="28" spans="1:10" ht="15.75" customHeight="1" x14ac:dyDescent="0.25"/>
    <row r="29" spans="1:10" ht="15.75" customHeight="1" x14ac:dyDescent="0.25"/>
    <row r="30" spans="1:10" ht="15.75" customHeight="1" x14ac:dyDescent="0.25"/>
    <row r="31" spans="1:10" ht="15.75" customHeight="1" x14ac:dyDescent="0.25">
      <c r="A31" s="41" t="s">
        <v>33</v>
      </c>
      <c r="B31" s="42"/>
      <c r="C31" s="42"/>
      <c r="D31" s="42"/>
    </row>
    <row r="32" spans="1:10" ht="15.75" customHeight="1" x14ac:dyDescent="0.25">
      <c r="A32" s="1" t="s">
        <v>18</v>
      </c>
      <c r="B32" s="1" t="s">
        <v>19</v>
      </c>
      <c r="C32" s="1" t="s">
        <v>6</v>
      </c>
      <c r="D32" s="1" t="s">
        <v>2</v>
      </c>
      <c r="E32" s="9" t="s">
        <v>20</v>
      </c>
      <c r="F32" s="1" t="s">
        <v>2</v>
      </c>
      <c r="G32" s="1" t="s">
        <v>7</v>
      </c>
      <c r="H32" s="1" t="s">
        <v>2</v>
      </c>
      <c r="I32" s="1" t="s">
        <v>9</v>
      </c>
    </row>
    <row r="33" spans="1:9" ht="15.75" customHeight="1" x14ac:dyDescent="0.25">
      <c r="A33" s="17" t="s">
        <v>21</v>
      </c>
      <c r="B33" s="1" t="s">
        <v>1</v>
      </c>
      <c r="C33" s="6">
        <v>17846.188868519999</v>
      </c>
      <c r="D33" s="5">
        <f t="shared" ref="D33:D36" si="5">C33/I33</f>
        <v>4.8949681468919592E-2</v>
      </c>
      <c r="E33" s="6">
        <v>97821.983621070001</v>
      </c>
      <c r="F33" s="5">
        <f t="shared" ref="F33:F36" si="6">E33/I33</f>
        <v>0.26831246571393869</v>
      </c>
      <c r="G33" s="6">
        <v>248914.15640363001</v>
      </c>
      <c r="H33" s="5">
        <f t="shared" ref="H33:H36" si="7">G33/I33</f>
        <v>0.68273785281714183</v>
      </c>
      <c r="I33" s="6">
        <f t="shared" ref="I33:I37" si="8">SUM(C33,E33,G33)</f>
        <v>364582.32889321999</v>
      </c>
    </row>
    <row r="34" spans="1:9" ht="15.75" customHeight="1" x14ac:dyDescent="0.25">
      <c r="A34" s="14" t="s">
        <v>23</v>
      </c>
      <c r="B34" s="1" t="s">
        <v>1</v>
      </c>
      <c r="C34" s="6">
        <v>3797.0801678299999</v>
      </c>
      <c r="D34" s="5">
        <f t="shared" si="5"/>
        <v>1.6604582446152212E-2</v>
      </c>
      <c r="E34" s="6">
        <v>54077.695507119999</v>
      </c>
      <c r="F34" s="5">
        <f t="shared" si="6"/>
        <v>0.23648106277910194</v>
      </c>
      <c r="G34" s="6">
        <v>170801.8670617</v>
      </c>
      <c r="H34" s="5">
        <f t="shared" si="7"/>
        <v>0.74691435477474577</v>
      </c>
      <c r="I34" s="6">
        <f t="shared" si="8"/>
        <v>228676.64273665001</v>
      </c>
    </row>
    <row r="35" spans="1:9" ht="15.75" customHeight="1" x14ac:dyDescent="0.25">
      <c r="A35" s="14" t="s">
        <v>25</v>
      </c>
      <c r="B35" s="1" t="s">
        <v>1</v>
      </c>
      <c r="C35" s="6">
        <v>3370.01899701</v>
      </c>
      <c r="D35" s="5">
        <f t="shared" si="5"/>
        <v>1.4146533272914014E-2</v>
      </c>
      <c r="E35" s="6">
        <v>45158.920134469998</v>
      </c>
      <c r="F35" s="5">
        <f t="shared" si="6"/>
        <v>0.1895663397796718</v>
      </c>
      <c r="G35" s="6">
        <v>189693.31164868001</v>
      </c>
      <c r="H35" s="5">
        <f t="shared" si="7"/>
        <v>0.79628712694741421</v>
      </c>
      <c r="I35" s="6">
        <f t="shared" si="8"/>
        <v>238222.25078016001</v>
      </c>
    </row>
    <row r="36" spans="1:9" ht="15.75" customHeight="1" x14ac:dyDescent="0.25">
      <c r="A36" s="14" t="s">
        <v>26</v>
      </c>
      <c r="B36" s="1" t="s">
        <v>1</v>
      </c>
      <c r="C36" s="6">
        <v>21843.407656070001</v>
      </c>
      <c r="D36" s="5">
        <f t="shared" si="5"/>
        <v>3.7136362488391604E-2</v>
      </c>
      <c r="E36" s="6">
        <v>117061.04642509999</v>
      </c>
      <c r="F36" s="5">
        <f t="shared" si="6"/>
        <v>0.1990175489905722</v>
      </c>
      <c r="G36" s="6">
        <v>449290.13990735001</v>
      </c>
      <c r="H36" s="5">
        <f t="shared" si="7"/>
        <v>0.7638460885210363</v>
      </c>
      <c r="I36" s="6">
        <f t="shared" si="8"/>
        <v>588194.59398851998</v>
      </c>
    </row>
    <row r="37" spans="1:9" ht="15.75" customHeight="1" x14ac:dyDescent="0.25">
      <c r="A37" s="14" t="s">
        <v>4</v>
      </c>
      <c r="B37" s="1" t="s">
        <v>1</v>
      </c>
      <c r="C37" s="6">
        <f>SUM(C33:C36)</f>
        <v>46856.695689430002</v>
      </c>
      <c r="D37" s="5"/>
      <c r="E37" s="4">
        <f>SUM(E33:E36)</f>
        <v>314119.64568776003</v>
      </c>
      <c r="F37" s="5"/>
      <c r="G37" s="18">
        <f>SUM(G33:G36)</f>
        <v>1058699.47502136</v>
      </c>
      <c r="H37" s="5"/>
      <c r="I37" s="6">
        <f t="shared" si="8"/>
        <v>1419675.8163985501</v>
      </c>
    </row>
    <row r="38" spans="1:9" ht="15.75" customHeight="1" x14ac:dyDescent="0.25"/>
    <row r="39" spans="1:9" ht="15.75" customHeight="1" x14ac:dyDescent="0.25"/>
    <row r="40" spans="1:9" ht="15.75" customHeight="1" x14ac:dyDescent="0.25"/>
    <row r="41" spans="1:9" ht="15.75" customHeight="1" x14ac:dyDescent="0.25"/>
    <row r="42" spans="1:9" ht="15.75" customHeight="1" x14ac:dyDescent="0.25"/>
    <row r="43" spans="1:9" ht="15.75" customHeight="1" x14ac:dyDescent="0.25"/>
    <row r="44" spans="1:9" ht="15.75" customHeight="1" x14ac:dyDescent="0.25"/>
    <row r="45" spans="1:9" ht="15.75" customHeight="1" x14ac:dyDescent="0.25"/>
    <row r="46" spans="1:9" ht="15.75" customHeight="1" x14ac:dyDescent="0.25"/>
    <row r="47" spans="1:9" ht="15.75" customHeight="1" x14ac:dyDescent="0.25"/>
    <row r="48" spans="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C1"/>
    <mergeCell ref="A3:A4"/>
    <mergeCell ref="A15:A16"/>
    <mergeCell ref="A21:D21"/>
    <mergeCell ref="A31:D31"/>
  </mergeCells>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J1000"/>
  <sheetViews>
    <sheetView topLeftCell="A28" workbookViewId="0">
      <selection activeCell="G73" sqref="G73"/>
    </sheetView>
  </sheetViews>
  <sheetFormatPr defaultColWidth="14.42578125" defaultRowHeight="15" customHeight="1" x14ac:dyDescent="0.25"/>
  <cols>
    <col min="1" max="1" width="22.28515625" customWidth="1"/>
    <col min="2" max="2" width="19.85546875" customWidth="1"/>
    <col min="3" max="3" width="20.28515625" customWidth="1"/>
    <col min="4" max="4" width="23" customWidth="1"/>
    <col min="5" max="5" width="16.7109375" customWidth="1"/>
    <col min="6" max="6" width="8.7109375" customWidth="1"/>
    <col min="7" max="7" width="14.28515625" customWidth="1"/>
    <col min="8" max="8" width="8.7109375" customWidth="1"/>
    <col min="9" max="9" width="12.7109375" customWidth="1"/>
    <col min="10" max="26" width="8.7109375" customWidth="1"/>
  </cols>
  <sheetData>
    <row r="6" spans="1:10" x14ac:dyDescent="0.25">
      <c r="A6" s="46" t="s">
        <v>65</v>
      </c>
      <c r="B6" s="47"/>
      <c r="C6" s="47"/>
      <c r="D6" s="47"/>
    </row>
    <row r="7" spans="1:10" ht="45" x14ac:dyDescent="0.25">
      <c r="A7" s="28" t="s">
        <v>63</v>
      </c>
      <c r="B7" s="28" t="s">
        <v>19</v>
      </c>
      <c r="C7" s="28" t="s">
        <v>6</v>
      </c>
      <c r="D7" s="28" t="s">
        <v>2</v>
      </c>
      <c r="E7" s="34" t="s">
        <v>20</v>
      </c>
      <c r="F7" s="28" t="s">
        <v>2</v>
      </c>
      <c r="G7" s="28" t="s">
        <v>7</v>
      </c>
      <c r="H7" s="28" t="s">
        <v>2</v>
      </c>
      <c r="I7" s="28" t="s">
        <v>4</v>
      </c>
      <c r="J7" s="28" t="s">
        <v>2</v>
      </c>
    </row>
    <row r="8" spans="1:10" x14ac:dyDescent="0.25">
      <c r="A8" s="48" t="s">
        <v>21</v>
      </c>
      <c r="B8" s="3" t="s">
        <v>1</v>
      </c>
      <c r="C8" s="8">
        <v>17846.188868519999</v>
      </c>
      <c r="D8" s="5">
        <f>C8/(C9+C8)</f>
        <v>0.33892139566180485</v>
      </c>
      <c r="E8" s="8">
        <v>97821.983621070001</v>
      </c>
      <c r="F8" s="7">
        <f>E8/(E9+E8)</f>
        <v>0.41500609302722169</v>
      </c>
      <c r="G8" s="8">
        <v>248914.15640363001</v>
      </c>
      <c r="H8" s="7">
        <f>G8/(G9+G8)</f>
        <v>0.49042065939091978</v>
      </c>
      <c r="I8" s="21">
        <f t="shared" ref="I8:I17" si="0">SUM(C8,E8,G8)</f>
        <v>364582.32889321999</v>
      </c>
      <c r="J8" s="7">
        <f>I8/(I9+I8)</f>
        <v>0.45806384017759133</v>
      </c>
    </row>
    <row r="9" spans="1:10" x14ac:dyDescent="0.25">
      <c r="A9" s="49"/>
      <c r="B9" s="3" t="s">
        <v>3</v>
      </c>
      <c r="C9" s="8">
        <v>34809.64548408</v>
      </c>
      <c r="D9" s="5">
        <f>C9/(C8+C9)</f>
        <v>0.66107860433819521</v>
      </c>
      <c r="E9" s="8">
        <v>137890.17883784001</v>
      </c>
      <c r="F9" s="7">
        <f>E9/(E8+E9)</f>
        <v>0.58499390697277831</v>
      </c>
      <c r="G9" s="8">
        <v>258638.19001009999</v>
      </c>
      <c r="H9" s="7">
        <f>G9/(G8+G9)</f>
        <v>0.50957934060908017</v>
      </c>
      <c r="I9" s="21">
        <f t="shared" si="0"/>
        <v>431338.01433201996</v>
      </c>
      <c r="J9" s="7">
        <f>I9/(I8+I9)</f>
        <v>0.54193615982240861</v>
      </c>
    </row>
    <row r="10" spans="1:10" x14ac:dyDescent="0.25">
      <c r="A10" s="50" t="s">
        <v>64</v>
      </c>
      <c r="B10" s="3" t="s">
        <v>1</v>
      </c>
      <c r="C10" s="8">
        <v>3797.0801678299999</v>
      </c>
      <c r="D10" s="5">
        <f>C10/(C11+C10)</f>
        <v>0.28815042386963619</v>
      </c>
      <c r="E10" s="8">
        <v>54077.695507119999</v>
      </c>
      <c r="F10" s="7">
        <f>E10/(E11+E10)</f>
        <v>0.36742370553020942</v>
      </c>
      <c r="G10" s="8">
        <v>170801.8670617</v>
      </c>
      <c r="H10" s="7">
        <f>G10/(G11+G10)</f>
        <v>0.4388255580500775</v>
      </c>
      <c r="I10" s="21">
        <f t="shared" si="0"/>
        <v>228676.64273665001</v>
      </c>
      <c r="J10" s="7">
        <f>I10/(I11+I10)</f>
        <v>0.41609107620593128</v>
      </c>
    </row>
    <row r="11" spans="1:10" x14ac:dyDescent="0.25">
      <c r="A11" s="49"/>
      <c r="B11" s="3" t="s">
        <v>3</v>
      </c>
      <c r="C11" s="8">
        <v>9380.3433349299994</v>
      </c>
      <c r="D11" s="5">
        <f>C11/(C10+C11)</f>
        <v>0.71184957613036381</v>
      </c>
      <c r="E11" s="8">
        <v>93103.051660740006</v>
      </c>
      <c r="F11" s="7">
        <f>E11/(E10+E11)</f>
        <v>0.63257629446979058</v>
      </c>
      <c r="G11" s="8">
        <v>218423.10839474</v>
      </c>
      <c r="H11" s="7">
        <f>G11/(G10+G11)</f>
        <v>0.5611744419499225</v>
      </c>
      <c r="I11" s="21">
        <f t="shared" si="0"/>
        <v>320906.50339040998</v>
      </c>
      <c r="J11" s="7">
        <f>I11/(I10+I11)</f>
        <v>0.58390892379406856</v>
      </c>
    </row>
    <row r="12" spans="1:10" x14ac:dyDescent="0.25">
      <c r="A12" s="50" t="s">
        <v>58</v>
      </c>
      <c r="B12" s="3" t="s">
        <v>1</v>
      </c>
      <c r="C12" s="8">
        <v>3370.01899701</v>
      </c>
      <c r="D12" s="5">
        <f>C12/(C13+C12)</f>
        <v>0.28004794904715674</v>
      </c>
      <c r="E12" s="8">
        <v>45158.920134469998</v>
      </c>
      <c r="F12" s="7">
        <f>E12/(E13+E12)</f>
        <v>0.32084967590414459</v>
      </c>
      <c r="G12" s="8">
        <v>189693.31164868001</v>
      </c>
      <c r="H12" s="7">
        <f>G12/(G13+G12)</f>
        <v>0.4514011541152021</v>
      </c>
      <c r="I12" s="21">
        <f t="shared" si="0"/>
        <v>238222.25078016001</v>
      </c>
      <c r="J12" s="7">
        <f>I12/(I13+I12)</f>
        <v>0.41573558715157505</v>
      </c>
    </row>
    <row r="13" spans="1:10" ht="15" customHeight="1" x14ac:dyDescent="0.25">
      <c r="A13" s="49"/>
      <c r="B13" s="3" t="s">
        <v>3</v>
      </c>
      <c r="C13" s="8">
        <v>8663.7024013299997</v>
      </c>
      <c r="D13" s="5">
        <f>C13/(C12+C13)</f>
        <v>0.7199520509528432</v>
      </c>
      <c r="E13" s="8">
        <v>95588.986208939998</v>
      </c>
      <c r="F13" s="7">
        <f>E13/(E12+E13)</f>
        <v>0.67915032409585541</v>
      </c>
      <c r="G13" s="8">
        <v>230538.91398774</v>
      </c>
      <c r="H13" s="7">
        <f>G13/(G12+G13)</f>
        <v>0.5485988458847979</v>
      </c>
      <c r="I13" s="21">
        <f t="shared" si="0"/>
        <v>334791.60259800998</v>
      </c>
      <c r="J13" s="7">
        <f>I13/(I12+I13)</f>
        <v>0.58426441284842501</v>
      </c>
    </row>
    <row r="14" spans="1:10" ht="15" customHeight="1" x14ac:dyDescent="0.25">
      <c r="A14" s="50" t="s">
        <v>32</v>
      </c>
      <c r="B14" s="3" t="s">
        <v>1</v>
      </c>
      <c r="C14" s="8">
        <v>21843.407656070001</v>
      </c>
      <c r="D14" s="5">
        <f>C14/(C15+C14)</f>
        <v>0.28150523897887664</v>
      </c>
      <c r="E14" s="8">
        <v>117061.04642509999</v>
      </c>
      <c r="F14" s="7">
        <f>E14/(E15+E14)</f>
        <v>0.32695104343786974</v>
      </c>
      <c r="G14" s="8">
        <v>449290.13990735001</v>
      </c>
      <c r="H14" s="7">
        <f>G14/(G15+G14)</f>
        <v>0.41750924864016276</v>
      </c>
      <c r="I14" s="21">
        <f t="shared" si="0"/>
        <v>588194.59398851998</v>
      </c>
      <c r="J14" s="7">
        <f>I14/(I15+I14)</f>
        <v>0.38908097006101949</v>
      </c>
    </row>
    <row r="15" spans="1:10" ht="15" customHeight="1" x14ac:dyDescent="0.25">
      <c r="A15" s="49"/>
      <c r="B15" s="3" t="s">
        <v>3</v>
      </c>
      <c r="C15" s="8">
        <v>55751.62302721</v>
      </c>
      <c r="D15" s="5">
        <f>C15/(C14+C15)</f>
        <v>0.71849476102112342</v>
      </c>
      <c r="E15" s="8">
        <v>240977.40848916001</v>
      </c>
      <c r="F15" s="7">
        <f>E15/(E14+E15)</f>
        <v>0.67304895656213026</v>
      </c>
      <c r="G15" s="8">
        <v>626830.06909568002</v>
      </c>
      <c r="H15" s="7">
        <f>G15/(G14+G15)</f>
        <v>0.58249075135983719</v>
      </c>
      <c r="I15" s="21">
        <f t="shared" si="0"/>
        <v>923559.10061205004</v>
      </c>
      <c r="J15" s="7">
        <f>I15/(I14+I15)</f>
        <v>0.61091902993898051</v>
      </c>
    </row>
    <row r="16" spans="1:10" ht="15" customHeight="1" x14ac:dyDescent="0.25">
      <c r="A16" s="50" t="s">
        <v>4</v>
      </c>
      <c r="B16" s="3" t="s">
        <v>1</v>
      </c>
      <c r="C16" s="8">
        <f t="shared" ref="C16:C17" si="1">SUM(C8,C10,C12,C14)</f>
        <v>46856.695689430002</v>
      </c>
      <c r="D16" s="5">
        <f>C16/(C17+C16)</f>
        <v>0.30140286818898332</v>
      </c>
      <c r="E16" s="8">
        <f t="shared" ref="E16:E17" si="2">SUM(E8,E10,E12,E14)</f>
        <v>314119.64568776003</v>
      </c>
      <c r="F16" s="7">
        <f>E16/(E17+E16)</f>
        <v>0.35627427802930739</v>
      </c>
      <c r="G16" s="8">
        <f t="shared" ref="G16:G17" si="3">SUM(G8,G10,G12,G14)</f>
        <v>1058699.47502136</v>
      </c>
      <c r="H16" s="7">
        <f>G16/(G17+G16)</f>
        <v>0.44239117086800733</v>
      </c>
      <c r="I16" s="21">
        <f t="shared" si="0"/>
        <v>1419675.8163985501</v>
      </c>
      <c r="J16" s="7">
        <f>I16/(I17+I16)</f>
        <v>0.41386695131331208</v>
      </c>
    </row>
    <row r="17" spans="1:10" x14ac:dyDescent="0.25">
      <c r="A17" s="49"/>
      <c r="B17" s="3" t="s">
        <v>3</v>
      </c>
      <c r="C17" s="8">
        <f t="shared" si="1"/>
        <v>108605.31424755001</v>
      </c>
      <c r="D17" s="5">
        <f>C17/(C16+C17)</f>
        <v>0.69859713181101668</v>
      </c>
      <c r="E17" s="8">
        <f t="shared" si="2"/>
        <v>567559.62519667996</v>
      </c>
      <c r="F17" s="7">
        <f>E17/(E16+E17)</f>
        <v>0.64372572197069255</v>
      </c>
      <c r="G17" s="8">
        <f t="shared" si="3"/>
        <v>1334430.28148826</v>
      </c>
      <c r="H17" s="7">
        <f>G17/(G16+G17)</f>
        <v>0.55760882913199272</v>
      </c>
      <c r="I17" s="21">
        <f t="shared" si="0"/>
        <v>2010595.22093249</v>
      </c>
      <c r="J17" s="7">
        <f>I17/(I16+I17)</f>
        <v>0.58613304868668792</v>
      </c>
    </row>
    <row r="18" spans="1:10" x14ac:dyDescent="0.25">
      <c r="A18" s="27"/>
      <c r="B18" s="3"/>
      <c r="C18" s="8"/>
      <c r="D18" s="5"/>
      <c r="E18" s="8"/>
      <c r="F18" s="7"/>
      <c r="G18" s="8"/>
      <c r="H18" s="7"/>
      <c r="I18" s="21"/>
      <c r="J18" s="7"/>
    </row>
    <row r="19" spans="1:10" x14ac:dyDescent="0.25">
      <c r="A19" s="27"/>
      <c r="B19" s="3"/>
      <c r="C19" s="8"/>
      <c r="D19" s="5"/>
      <c r="E19" s="8"/>
      <c r="F19" s="7"/>
      <c r="G19" s="8"/>
      <c r="H19" s="7"/>
      <c r="I19" s="21"/>
      <c r="J19" s="7"/>
    </row>
    <row r="20" spans="1:10" x14ac:dyDescent="0.25">
      <c r="A20" s="27"/>
      <c r="B20" s="3"/>
      <c r="C20" s="8"/>
      <c r="D20" s="5"/>
      <c r="E20" s="8"/>
      <c r="F20" s="7"/>
      <c r="G20" s="8"/>
      <c r="H20" s="7"/>
      <c r="I20" s="21"/>
      <c r="J20" s="7"/>
    </row>
    <row r="21" spans="1:10" ht="15.75" customHeight="1" x14ac:dyDescent="0.25"/>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c r="A27" s="45" t="s">
        <v>78</v>
      </c>
      <c r="B27" s="42"/>
      <c r="C27" s="42"/>
      <c r="D27" s="42"/>
    </row>
    <row r="28" spans="1:10" ht="15.75" customHeight="1" x14ac:dyDescent="0.25">
      <c r="A28" s="3" t="s">
        <v>29</v>
      </c>
      <c r="B28" s="3" t="s">
        <v>19</v>
      </c>
      <c r="C28" s="3" t="s">
        <v>34</v>
      </c>
      <c r="D28" s="3" t="s">
        <v>35</v>
      </c>
      <c r="E28" s="3" t="s">
        <v>36</v>
      </c>
    </row>
    <row r="29" spans="1:10" ht="15.75" customHeight="1" x14ac:dyDescent="0.25">
      <c r="A29" s="51" t="s">
        <v>21</v>
      </c>
      <c r="B29" s="3" t="s">
        <v>1</v>
      </c>
      <c r="C29" s="30">
        <v>34</v>
      </c>
      <c r="D29" s="30">
        <v>42</v>
      </c>
      <c r="E29" s="30">
        <v>49</v>
      </c>
      <c r="F29" s="7"/>
    </row>
    <row r="30" spans="1:10" ht="15.75" customHeight="1" x14ac:dyDescent="0.25">
      <c r="A30" s="42"/>
      <c r="B30" s="3" t="s">
        <v>3</v>
      </c>
      <c r="C30" s="30">
        <v>66</v>
      </c>
      <c r="D30" s="30">
        <v>58</v>
      </c>
      <c r="E30" s="30">
        <v>51</v>
      </c>
      <c r="F30" s="7"/>
    </row>
    <row r="31" spans="1:10" ht="15.75" customHeight="1" x14ac:dyDescent="0.25">
      <c r="A31" s="51" t="s">
        <v>37</v>
      </c>
      <c r="B31" s="3" t="s">
        <v>1</v>
      </c>
      <c r="C31" s="30">
        <v>29</v>
      </c>
      <c r="D31" s="30">
        <v>37</v>
      </c>
      <c r="E31" s="30">
        <v>44</v>
      </c>
      <c r="F31" s="7"/>
    </row>
    <row r="32" spans="1:10" ht="15.75" customHeight="1" x14ac:dyDescent="0.25">
      <c r="A32" s="42"/>
      <c r="B32" s="3" t="s">
        <v>3</v>
      </c>
      <c r="C32" s="30">
        <v>71</v>
      </c>
      <c r="D32" s="30">
        <v>63</v>
      </c>
      <c r="E32" s="30">
        <v>56</v>
      </c>
      <c r="F32" s="7"/>
    </row>
    <row r="33" spans="1:6" ht="15.75" customHeight="1" x14ac:dyDescent="0.25">
      <c r="A33" s="51" t="s">
        <v>38</v>
      </c>
      <c r="B33" s="3" t="s">
        <v>1</v>
      </c>
      <c r="C33" s="30">
        <v>28</v>
      </c>
      <c r="D33" s="30">
        <v>32</v>
      </c>
      <c r="E33" s="30">
        <v>45</v>
      </c>
      <c r="F33" s="7"/>
    </row>
    <row r="34" spans="1:6" ht="15.75" customHeight="1" x14ac:dyDescent="0.25">
      <c r="A34" s="42"/>
      <c r="B34" s="3" t="s">
        <v>3</v>
      </c>
      <c r="C34" s="30">
        <v>72</v>
      </c>
      <c r="D34" s="30">
        <v>68</v>
      </c>
      <c r="E34" s="30">
        <v>55</v>
      </c>
      <c r="F34" s="7"/>
    </row>
    <row r="35" spans="1:6" ht="15.75" customHeight="1" x14ac:dyDescent="0.25">
      <c r="A35" s="51" t="s">
        <v>39</v>
      </c>
      <c r="B35" s="3" t="s">
        <v>1</v>
      </c>
      <c r="C35" s="30">
        <v>28</v>
      </c>
      <c r="D35" s="30">
        <v>33</v>
      </c>
      <c r="E35" s="30">
        <v>42</v>
      </c>
      <c r="F35" s="7"/>
    </row>
    <row r="36" spans="1:6" ht="15.75" customHeight="1" x14ac:dyDescent="0.25">
      <c r="A36" s="42"/>
      <c r="B36" s="3" t="s">
        <v>3</v>
      </c>
      <c r="C36" s="30">
        <v>72</v>
      </c>
      <c r="D36" s="30">
        <v>67</v>
      </c>
      <c r="E36" s="30">
        <v>58</v>
      </c>
      <c r="F36" s="7"/>
    </row>
    <row r="37" spans="1:6" ht="15.75" customHeight="1" x14ac:dyDescent="0.25">
      <c r="A37" s="52" t="s">
        <v>4</v>
      </c>
      <c r="B37" s="3" t="s">
        <v>1</v>
      </c>
      <c r="C37" s="30">
        <v>30</v>
      </c>
      <c r="D37" s="30">
        <v>36</v>
      </c>
      <c r="E37" s="30">
        <v>44</v>
      </c>
      <c r="F37" s="7"/>
    </row>
    <row r="38" spans="1:6" ht="15.75" customHeight="1" x14ac:dyDescent="0.25">
      <c r="A38" s="42"/>
      <c r="B38" s="3" t="s">
        <v>3</v>
      </c>
      <c r="C38" s="30">
        <v>70</v>
      </c>
      <c r="D38" s="30">
        <v>64</v>
      </c>
      <c r="E38" s="30">
        <v>56</v>
      </c>
      <c r="F38" s="7"/>
    </row>
    <row r="39" spans="1:6" ht="15.75" customHeight="1" x14ac:dyDescent="0.25"/>
    <row r="40" spans="1:6" ht="15.75" customHeight="1" x14ac:dyDescent="0.25"/>
    <row r="41" spans="1:6" ht="15.75" customHeight="1" x14ac:dyDescent="0.25"/>
    <row r="42" spans="1:6" ht="15.75" customHeight="1" x14ac:dyDescent="0.25"/>
    <row r="43" spans="1:6" ht="15.75" customHeight="1" x14ac:dyDescent="0.25"/>
    <row r="44" spans="1:6" ht="15.75" customHeight="1" x14ac:dyDescent="0.25">
      <c r="A44" s="45" t="s">
        <v>56</v>
      </c>
      <c r="B44" s="42"/>
      <c r="C44" s="42"/>
      <c r="D44" s="42"/>
      <c r="E44" s="42"/>
    </row>
    <row r="45" spans="1:6" ht="15.75" customHeight="1" x14ac:dyDescent="0.25">
      <c r="A45" s="32" t="s">
        <v>66</v>
      </c>
      <c r="B45" s="22" t="s">
        <v>40</v>
      </c>
      <c r="C45" s="22" t="s">
        <v>21</v>
      </c>
      <c r="D45" s="22" t="s">
        <v>41</v>
      </c>
      <c r="E45" s="22" t="s">
        <v>38</v>
      </c>
    </row>
    <row r="46" spans="1:6" ht="15.75" customHeight="1" x14ac:dyDescent="0.25">
      <c r="B46" s="30">
        <f>((C14+E14)/(C16+E16))*100</f>
        <v>38.480209963684707</v>
      </c>
      <c r="C46" s="30">
        <f>((C8+E8)/(C16+E16))*100</f>
        <v>32.043145001773524</v>
      </c>
      <c r="D46" s="30">
        <f>((C10+E10)/(C16+E16))*100</f>
        <v>16.032844549907967</v>
      </c>
      <c r="E46" s="30">
        <f>((C12+E12)/(C16+E16))*100</f>
        <v>13.443800484633792</v>
      </c>
    </row>
    <row r="47" spans="1:6" ht="33" customHeight="1" x14ac:dyDescent="0.25"/>
    <row r="48" spans="1:6" ht="15.75" customHeight="1" x14ac:dyDescent="0.25"/>
    <row r="49" spans="1:5" ht="32.25" customHeight="1" x14ac:dyDescent="0.25"/>
    <row r="50" spans="1:5" ht="15.75" customHeight="1" x14ac:dyDescent="0.25"/>
    <row r="51" spans="1:5" ht="15.75" customHeight="1" x14ac:dyDescent="0.25"/>
    <row r="52" spans="1:5" ht="15.75" customHeight="1" x14ac:dyDescent="0.25"/>
    <row r="53" spans="1:5" ht="15.75" customHeight="1" x14ac:dyDescent="0.25"/>
    <row r="54" spans="1:5" ht="15.75" customHeight="1" x14ac:dyDescent="0.25"/>
    <row r="55" spans="1:5" ht="15.75" customHeight="1" x14ac:dyDescent="0.25"/>
    <row r="56" spans="1:5" ht="15.75" customHeight="1" x14ac:dyDescent="0.25">
      <c r="A56" s="23" t="s">
        <v>57</v>
      </c>
      <c r="B56" s="17"/>
      <c r="C56" s="17"/>
      <c r="D56" s="17"/>
    </row>
    <row r="57" spans="1:5" ht="42" customHeight="1" x14ac:dyDescent="0.25">
      <c r="A57" s="22" t="s">
        <v>18</v>
      </c>
      <c r="B57" s="26" t="s">
        <v>60</v>
      </c>
      <c r="C57" s="22" t="s">
        <v>10</v>
      </c>
      <c r="D57" s="25" t="s">
        <v>59</v>
      </c>
      <c r="E57" s="9" t="s">
        <v>42</v>
      </c>
    </row>
    <row r="58" spans="1:5" ht="15.75" customHeight="1" x14ac:dyDescent="0.25">
      <c r="A58" s="17" t="s">
        <v>21</v>
      </c>
      <c r="B58" s="20" t="s">
        <v>21</v>
      </c>
      <c r="C58" s="30">
        <f>(C8/I8)*100</f>
        <v>4.8949681468919595</v>
      </c>
      <c r="D58" s="30">
        <f>(E8/I8)*100</f>
        <v>26.831246571393869</v>
      </c>
      <c r="E58" s="30">
        <f>(G8/I8)*100</f>
        <v>68.273785281714183</v>
      </c>
    </row>
    <row r="59" spans="1:5" ht="15.75" customHeight="1" x14ac:dyDescent="0.25">
      <c r="A59" s="24" t="s">
        <v>41</v>
      </c>
      <c r="B59" s="20" t="s">
        <v>41</v>
      </c>
      <c r="C59" s="30">
        <f>(C10/I10)*100</f>
        <v>1.6604582446152212</v>
      </c>
      <c r="D59" s="30">
        <f>(E10/I10)*100</f>
        <v>23.648106277910195</v>
      </c>
      <c r="E59" s="30">
        <f>(G10/I10)*100</f>
        <v>74.69143547747457</v>
      </c>
    </row>
    <row r="60" spans="1:5" ht="15.75" customHeight="1" x14ac:dyDescent="0.25">
      <c r="A60" s="24" t="s">
        <v>58</v>
      </c>
      <c r="B60" s="20" t="s">
        <v>38</v>
      </c>
      <c r="C60" s="30">
        <f>(C12/I12)*100</f>
        <v>1.4146533272914015</v>
      </c>
      <c r="D60" s="30">
        <f>(E12/I12)*100</f>
        <v>18.956633977967179</v>
      </c>
      <c r="E60" s="30">
        <f>(G12/I12)*100</f>
        <v>79.628712694741424</v>
      </c>
    </row>
    <row r="61" spans="1:5" ht="15.75" customHeight="1" x14ac:dyDescent="0.25">
      <c r="A61" s="14" t="s">
        <v>43</v>
      </c>
      <c r="B61" s="20" t="s">
        <v>40</v>
      </c>
      <c r="C61" s="30">
        <f>(C14/I14)*100</f>
        <v>3.7136362488391605</v>
      </c>
      <c r="D61" s="30">
        <f>(E14/I14)*100</f>
        <v>19.90175489905722</v>
      </c>
      <c r="E61" s="30">
        <f>(G14/I14)*100</f>
        <v>76.384608852103625</v>
      </c>
    </row>
    <row r="62" spans="1:5" ht="15.75" customHeight="1" x14ac:dyDescent="0.25"/>
    <row r="63" spans="1:5" ht="15.75" customHeight="1" x14ac:dyDescent="0.25"/>
    <row r="64" spans="1: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A44:E44"/>
    <mergeCell ref="A6:D6"/>
    <mergeCell ref="A8:A9"/>
    <mergeCell ref="A10:A11"/>
    <mergeCell ref="A12:A13"/>
    <mergeCell ref="A14:A15"/>
    <mergeCell ref="A16:A17"/>
    <mergeCell ref="A27:D27"/>
    <mergeCell ref="A29:A30"/>
    <mergeCell ref="A31:A32"/>
    <mergeCell ref="A33:A34"/>
    <mergeCell ref="A35:A36"/>
    <mergeCell ref="A37:A38"/>
  </mergeCells>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7914-DC7C-4A97-9371-1E1CE86B1710}">
  <dimension ref="A2:J14"/>
  <sheetViews>
    <sheetView workbookViewId="0">
      <selection activeCell="B5" sqref="B5"/>
    </sheetView>
  </sheetViews>
  <sheetFormatPr defaultRowHeight="15" x14ac:dyDescent="0.25"/>
  <cols>
    <col min="1" max="1" width="34.42578125" customWidth="1"/>
    <col min="2" max="2" width="17.7109375" customWidth="1"/>
  </cols>
  <sheetData>
    <row r="2" spans="1:10" x14ac:dyDescent="0.25">
      <c r="F2" s="27" t="s">
        <v>76</v>
      </c>
    </row>
    <row r="3" spans="1:10" x14ac:dyDescent="0.25">
      <c r="A3" s="23" t="s">
        <v>67</v>
      </c>
      <c r="F3" s="32" t="s">
        <v>73</v>
      </c>
      <c r="J3" s="32" t="s">
        <v>74</v>
      </c>
    </row>
    <row r="4" spans="1:10" x14ac:dyDescent="0.25">
      <c r="A4" s="33" t="s">
        <v>68</v>
      </c>
      <c r="B4" s="33" t="s">
        <v>69</v>
      </c>
    </row>
    <row r="5" spans="1:10" x14ac:dyDescent="0.25">
      <c r="A5" s="39" t="s">
        <v>10</v>
      </c>
      <c r="B5" s="29">
        <v>43.058903364252217</v>
      </c>
    </row>
    <row r="6" spans="1:10" x14ac:dyDescent="0.25">
      <c r="A6" s="39" t="s">
        <v>70</v>
      </c>
      <c r="B6" s="29">
        <v>41.353532945489462</v>
      </c>
    </row>
    <row r="7" spans="1:10" x14ac:dyDescent="0.25">
      <c r="A7" s="39" t="s">
        <v>42</v>
      </c>
      <c r="B7" s="29">
        <v>37.174032750439508</v>
      </c>
    </row>
    <row r="10" spans="1:10" x14ac:dyDescent="0.25">
      <c r="A10" s="23" t="s">
        <v>71</v>
      </c>
      <c r="B10" s="39"/>
    </row>
    <row r="11" spans="1:10" x14ac:dyDescent="0.25">
      <c r="A11" s="33" t="s">
        <v>68</v>
      </c>
      <c r="B11" s="33" t="s">
        <v>69</v>
      </c>
    </row>
    <row r="12" spans="1:10" x14ac:dyDescent="0.25">
      <c r="A12" s="39" t="s">
        <v>6</v>
      </c>
      <c r="B12" s="29">
        <v>45.49993220102408</v>
      </c>
    </row>
    <row r="13" spans="1:10" x14ac:dyDescent="0.25">
      <c r="A13" s="39" t="s">
        <v>72</v>
      </c>
      <c r="B13" s="29">
        <v>43.372964389670258</v>
      </c>
    </row>
    <row r="14" spans="1:10" x14ac:dyDescent="0.25">
      <c r="A14" s="39" t="s">
        <v>7</v>
      </c>
      <c r="B14" s="29">
        <v>36.398240756895987</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D22" sqref="D22"/>
    </sheetView>
  </sheetViews>
  <sheetFormatPr defaultColWidth="14.42578125" defaultRowHeight="15" customHeight="1" x14ac:dyDescent="0.25"/>
  <cols>
    <col min="1" max="1" width="8.7109375" customWidth="1"/>
    <col min="2" max="2" width="23.28515625" customWidth="1"/>
    <col min="3" max="3" width="29.85546875" customWidth="1"/>
    <col min="4" max="4" width="33.7109375" customWidth="1"/>
    <col min="5" max="26" width="8.7109375" customWidth="1"/>
  </cols>
  <sheetData>
    <row r="1" spans="1:4" ht="30.75" thickBot="1" x14ac:dyDescent="0.3">
      <c r="A1" s="3" t="s">
        <v>19</v>
      </c>
      <c r="B1" s="3" t="s">
        <v>6</v>
      </c>
      <c r="C1" s="14" t="s">
        <v>44</v>
      </c>
      <c r="D1" s="3" t="s">
        <v>7</v>
      </c>
    </row>
    <row r="2" spans="1:4" ht="15.75" thickBot="1" x14ac:dyDescent="0.3">
      <c r="A2" s="3" t="s">
        <v>1</v>
      </c>
      <c r="B2" s="40">
        <v>5202.3</v>
      </c>
      <c r="C2" s="40">
        <v>1780.4</v>
      </c>
      <c r="D2" s="40">
        <v>1927.3</v>
      </c>
    </row>
    <row r="3" spans="1:4" ht="15.75" thickBot="1" x14ac:dyDescent="0.3">
      <c r="A3" s="3" t="s">
        <v>3</v>
      </c>
      <c r="B3" s="40">
        <v>6311.7</v>
      </c>
      <c r="C3" s="40">
        <v>2298.1</v>
      </c>
      <c r="D3" s="40">
        <v>2396</v>
      </c>
    </row>
    <row r="6" spans="1:4" ht="15" customHeight="1" x14ac:dyDescent="0.25">
      <c r="B6" s="27" t="s">
        <v>75</v>
      </c>
    </row>
    <row r="8" spans="1:4" ht="15" customHeight="1" x14ac:dyDescent="0.25">
      <c r="B8" s="56" t="s">
        <v>79</v>
      </c>
      <c r="C8" s="56" t="s">
        <v>74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O38" sqref="O38"/>
    </sheetView>
  </sheetViews>
  <sheetFormatPr defaultColWidth="14.42578125" defaultRowHeight="15" customHeight="1" x14ac:dyDescent="0.25"/>
  <cols>
    <col min="1" max="1" width="22.28515625" customWidth="1"/>
    <col min="2" max="2" width="10.7109375" customWidth="1"/>
    <col min="3" max="3" width="18.5703125" customWidth="1"/>
    <col min="4" max="4" width="8.7109375" customWidth="1"/>
    <col min="5" max="5" width="22.7109375" customWidth="1"/>
    <col min="6" max="6" width="8.7109375" customWidth="1"/>
    <col min="7" max="7" width="20.5703125" customWidth="1"/>
    <col min="8" max="8" width="8.7109375" customWidth="1"/>
    <col min="9" max="9" width="21.140625" customWidth="1"/>
    <col min="10" max="26" width="8.7109375" customWidth="1"/>
  </cols>
  <sheetData>
    <row r="1" spans="1:9" x14ac:dyDescent="0.25">
      <c r="A1" s="23" t="s">
        <v>80</v>
      </c>
    </row>
    <row r="2" spans="1:9" ht="30" x14ac:dyDescent="0.25">
      <c r="A2" s="35" t="s">
        <v>45</v>
      </c>
      <c r="B2" s="35" t="s">
        <v>19</v>
      </c>
      <c r="C2" s="35" t="s">
        <v>6</v>
      </c>
      <c r="D2" s="35" t="s">
        <v>2</v>
      </c>
      <c r="E2" s="34" t="s">
        <v>46</v>
      </c>
      <c r="F2" s="35" t="s">
        <v>2</v>
      </c>
      <c r="G2" s="35" t="s">
        <v>7</v>
      </c>
      <c r="H2" s="35" t="s">
        <v>2</v>
      </c>
      <c r="I2" s="35" t="s">
        <v>9</v>
      </c>
    </row>
    <row r="3" spans="1:9" x14ac:dyDescent="0.25">
      <c r="A3" s="3" t="s">
        <v>47</v>
      </c>
      <c r="B3" s="3" t="s">
        <v>1</v>
      </c>
      <c r="C3" s="37">
        <v>28520.659799329998</v>
      </c>
      <c r="D3" s="38">
        <f>(C3/$C$13)*100</f>
        <v>60.867842641673363</v>
      </c>
      <c r="E3" s="37">
        <v>133694.26772003999</v>
      </c>
      <c r="F3" s="38">
        <f>(E3/$E$13)*100</f>
        <v>42.561574723325094</v>
      </c>
      <c r="G3" s="37">
        <v>380240.12895361002</v>
      </c>
      <c r="H3" s="38">
        <f>(G3/$G$13)*100</f>
        <v>35.915775715855382</v>
      </c>
      <c r="I3" s="37">
        <f>SUM(C3,E3,G3)</f>
        <v>542455.05647297995</v>
      </c>
    </row>
    <row r="4" spans="1:9" x14ac:dyDescent="0.25">
      <c r="C4" s="37"/>
      <c r="D4" s="38"/>
      <c r="E4" s="37"/>
      <c r="F4" s="38"/>
      <c r="G4" s="37"/>
      <c r="H4" s="38"/>
      <c r="I4" s="37"/>
    </row>
    <row r="5" spans="1:9" x14ac:dyDescent="0.25">
      <c r="A5" s="3" t="s">
        <v>48</v>
      </c>
      <c r="B5" s="3" t="s">
        <v>1</v>
      </c>
      <c r="C5" s="37">
        <v>810.19759386999999</v>
      </c>
      <c r="D5" s="38">
        <f>(C5/$C$13)*100</f>
        <v>1.7290967319591968</v>
      </c>
      <c r="E5" s="37">
        <v>23488.719697619999</v>
      </c>
      <c r="F5" s="38">
        <f>(E5/$E$13)*100</f>
        <v>7.4776347229705484</v>
      </c>
      <c r="G5" s="37">
        <v>105937.62004579</v>
      </c>
      <c r="H5" s="38">
        <f>(G5/$G$13)*100</f>
        <v>10.006392044697353</v>
      </c>
      <c r="I5" s="37">
        <f>SUM(C5,E5,G5)</f>
        <v>130236.53733727999</v>
      </c>
    </row>
    <row r="6" spans="1:9" x14ac:dyDescent="0.25">
      <c r="C6" s="37"/>
      <c r="D6" s="38"/>
      <c r="E6" s="37"/>
      <c r="F6" s="38"/>
      <c r="G6" s="37"/>
      <c r="H6" s="38"/>
      <c r="I6" s="37"/>
    </row>
    <row r="7" spans="1:9" x14ac:dyDescent="0.25">
      <c r="A7" s="3" t="s">
        <v>49</v>
      </c>
      <c r="B7" s="3" t="s">
        <v>1</v>
      </c>
      <c r="C7" s="37">
        <v>677.89246687000002</v>
      </c>
      <c r="D7" s="38">
        <f>(C7/$C$13)*100</f>
        <v>1.4467355345821364</v>
      </c>
      <c r="E7" s="37">
        <v>3245.84010549</v>
      </c>
      <c r="F7" s="38">
        <f>(E7/$E$13)*100</f>
        <v>1.0333133091320299</v>
      </c>
      <c r="G7" s="37">
        <v>7550.3590587199997</v>
      </c>
      <c r="H7" s="38">
        <f>(G7/$G$13)*100</f>
        <v>0.71317302377690006</v>
      </c>
      <c r="I7" s="37">
        <f>SUM(C7,E7,G7)</f>
        <v>11474.09163108</v>
      </c>
    </row>
    <row r="8" spans="1:9" x14ac:dyDescent="0.25">
      <c r="C8" s="37"/>
      <c r="D8" s="38"/>
      <c r="E8" s="37"/>
      <c r="F8" s="38"/>
      <c r="G8" s="37"/>
      <c r="H8" s="38"/>
      <c r="I8" s="37"/>
    </row>
    <row r="9" spans="1:9" x14ac:dyDescent="0.25">
      <c r="A9" s="3" t="s">
        <v>50</v>
      </c>
      <c r="B9" s="3" t="s">
        <v>1</v>
      </c>
      <c r="C9" s="37">
        <v>16494.296307150002</v>
      </c>
      <c r="D9" s="38">
        <f>(C9/$C$13)*100</f>
        <v>35.201578055088525</v>
      </c>
      <c r="E9" s="37">
        <v>150496.16716488</v>
      </c>
      <c r="F9" s="38">
        <f>(E9/$E$13)*100</f>
        <v>47.910459989018207</v>
      </c>
      <c r="G9" s="37">
        <v>561894.75921703002</v>
      </c>
      <c r="H9" s="38">
        <f>(G9/$G$13)*100</f>
        <v>53.074056658589861</v>
      </c>
      <c r="I9" s="37">
        <f>SUM(C9,E9,G9)</f>
        <v>728885.22268906003</v>
      </c>
    </row>
    <row r="10" spans="1:9" x14ac:dyDescent="0.25">
      <c r="C10" s="37"/>
      <c r="D10" s="38"/>
      <c r="E10" s="37"/>
      <c r="F10" s="38"/>
      <c r="G10" s="37"/>
      <c r="H10" s="38"/>
      <c r="I10" s="37"/>
    </row>
    <row r="11" spans="1:9" x14ac:dyDescent="0.25">
      <c r="A11" s="3" t="s">
        <v>51</v>
      </c>
      <c r="B11" s="3" t="s">
        <v>1</v>
      </c>
      <c r="C11" s="37">
        <v>353.64952220999999</v>
      </c>
      <c r="D11" s="38">
        <f>(C11/$C$13)*100</f>
        <v>0.75474703669677834</v>
      </c>
      <c r="E11" s="37">
        <v>3194.65099973</v>
      </c>
      <c r="F11" s="38">
        <f>(E11/$E$13)*100</f>
        <v>1.0170172555541257</v>
      </c>
      <c r="G11" s="37">
        <v>3076.6077462100002</v>
      </c>
      <c r="H11" s="38">
        <f>(G11/$G$13)*100</f>
        <v>0.29060255708050931</v>
      </c>
      <c r="I11" s="37">
        <f>SUM(C11,E11,G11)</f>
        <v>6624.9082681500004</v>
      </c>
    </row>
    <row r="12" spans="1:9" x14ac:dyDescent="0.25">
      <c r="C12" s="31"/>
      <c r="D12" s="38"/>
      <c r="E12" s="31"/>
      <c r="F12" s="38"/>
      <c r="G12" s="31"/>
      <c r="H12" s="38"/>
      <c r="I12" s="37"/>
    </row>
    <row r="13" spans="1:9" ht="15" customHeight="1" x14ac:dyDescent="0.25">
      <c r="A13" s="3" t="s">
        <v>9</v>
      </c>
      <c r="B13" s="3" t="s">
        <v>1</v>
      </c>
      <c r="C13" s="37">
        <f>SUM(C3:C11)</f>
        <v>46856.695689430002</v>
      </c>
      <c r="D13" s="38">
        <f t="shared" ref="D5:D13" si="0">(C13/$C$13)*100</f>
        <v>100</v>
      </c>
      <c r="E13" s="37">
        <f>SUM(E3:E11)</f>
        <v>314119.64568775997</v>
      </c>
      <c r="F13" s="38">
        <f t="shared" ref="F5:F13" si="1">(E13/$E$13)*100</f>
        <v>100</v>
      </c>
      <c r="G13" s="37">
        <f>SUM(G3:G11)</f>
        <v>1058699.47502136</v>
      </c>
      <c r="H13" s="38">
        <f t="shared" ref="H5:H13" si="2">(G13/$G$13)*100</f>
        <v>100</v>
      </c>
      <c r="I13" s="37">
        <f>SUM(C13,E13,G13)</f>
        <v>1419675.8163985498</v>
      </c>
    </row>
    <row r="18" spans="1:6" x14ac:dyDescent="0.25">
      <c r="A18" s="41" t="s">
        <v>52</v>
      </c>
      <c r="B18" s="47"/>
      <c r="C18" s="47"/>
      <c r="D18" s="47"/>
    </row>
    <row r="19" spans="1:6" x14ac:dyDescent="0.25">
      <c r="A19" s="36" t="s">
        <v>53</v>
      </c>
      <c r="B19" s="22" t="s">
        <v>47</v>
      </c>
      <c r="C19" s="22" t="s">
        <v>48</v>
      </c>
      <c r="D19" s="22" t="s">
        <v>49</v>
      </c>
      <c r="E19" s="22" t="s">
        <v>50</v>
      </c>
      <c r="F19" s="22" t="s">
        <v>51</v>
      </c>
    </row>
    <row r="20" spans="1:6" x14ac:dyDescent="0.25">
      <c r="A20" s="19" t="s">
        <v>10</v>
      </c>
      <c r="B20" s="33">
        <v>60.9</v>
      </c>
      <c r="C20" s="33">
        <v>1.7</v>
      </c>
      <c r="D20" s="33">
        <v>1.4</v>
      </c>
      <c r="E20" s="33">
        <v>35.200000000000003</v>
      </c>
      <c r="F20" s="33">
        <v>0.8</v>
      </c>
    </row>
    <row r="21" spans="1:6" ht="39" customHeight="1" x14ac:dyDescent="0.25">
      <c r="A21" s="19" t="s">
        <v>8</v>
      </c>
      <c r="B21" s="33">
        <v>42.6</v>
      </c>
      <c r="C21" s="33">
        <v>7.5</v>
      </c>
      <c r="D21" s="33">
        <v>1</v>
      </c>
      <c r="E21" s="33">
        <v>47.9</v>
      </c>
      <c r="F21" s="33">
        <v>1</v>
      </c>
    </row>
    <row r="22" spans="1:6" ht="15.75" customHeight="1" x14ac:dyDescent="0.25">
      <c r="A22" s="19" t="s">
        <v>42</v>
      </c>
      <c r="B22" s="33">
        <v>35.9</v>
      </c>
      <c r="C22" s="33">
        <v>10</v>
      </c>
      <c r="D22" s="33">
        <v>0.7</v>
      </c>
      <c r="E22" s="33">
        <v>53.1</v>
      </c>
      <c r="F22" s="33">
        <v>0.3</v>
      </c>
    </row>
    <row r="23" spans="1:6" ht="15.75" customHeight="1" x14ac:dyDescent="0.25">
      <c r="B23" s="38"/>
    </row>
    <row r="24" spans="1:6" ht="15.75" customHeight="1" x14ac:dyDescent="0.25">
      <c r="B24" s="38"/>
    </row>
    <row r="25" spans="1:6" ht="15.75" customHeight="1" x14ac:dyDescent="0.25">
      <c r="B25" s="38"/>
    </row>
    <row r="26" spans="1:6" ht="15.75" customHeight="1" x14ac:dyDescent="0.25">
      <c r="B26" s="38"/>
    </row>
    <row r="27" spans="1:6" ht="15.75" customHeight="1" x14ac:dyDescent="0.25">
      <c r="B27" s="38"/>
    </row>
    <row r="28" spans="1:6" ht="15.75" customHeight="1" x14ac:dyDescent="0.25">
      <c r="B28" s="38"/>
    </row>
    <row r="29" spans="1:6" ht="15.75" customHeight="1" x14ac:dyDescent="0.25"/>
    <row r="30" spans="1:6" ht="15.75" customHeight="1" x14ac:dyDescent="0.25"/>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8:D18"/>
  </mergeCells>
  <pageMargins left="0.511811024" right="0.511811024" top="0.78740157499999996" bottom="0.78740157499999996"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Total Ocupação</vt:lpstr>
      <vt:lpstr>Cálculo Tipo de Area</vt:lpstr>
      <vt:lpstr>Tabela e Grafico Tipo de Area</vt:lpstr>
      <vt:lpstr>Tabela Idade Media</vt:lpstr>
      <vt:lpstr>Média Renda</vt:lpstr>
      <vt:lpstr>Perfil ocupacional cor_raca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 Lab UFG</dc:creator>
  <cp:lastModifiedBy>LAPEI-CIGETS-UFG</cp:lastModifiedBy>
  <dcterms:created xsi:type="dcterms:W3CDTF">2022-07-25T14:34:47Z</dcterms:created>
  <dcterms:modified xsi:type="dcterms:W3CDTF">2022-07-29T13:31:08Z</dcterms:modified>
</cp:coreProperties>
</file>