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stitute参照用" sheetId="1" r:id="rId4"/>
    <sheet state="visible" name="シート1" sheetId="2" r:id="rId5"/>
    <sheet state="visible" name="monkeyGPS" sheetId="3" r:id="rId6"/>
    <sheet state="visible" name="集計DB" sheetId="4" r:id="rId7"/>
    <sheet state="visible" name="Glide_DB" sheetId="5" r:id="rId8"/>
    <sheet state="visible" name="ボツ" sheetId="6" r:id="rId9"/>
    <sheet state="hidden" name="App Metadata" sheetId="7" r:id="rId10"/>
    <sheet state="visible" name="ボツ_報告DB" sheetId="8" r:id="rId11"/>
    <sheet state="visible" name="App Logins" sheetId="9" r:id="rId12"/>
    <sheet state="hidden" name="シート6" sheetId="10" r:id="rId13"/>
    <sheet state="visible" name="シート7" sheetId="11" r:id="rId14"/>
  </sheets>
  <definedNames/>
  <calcPr/>
</workbook>
</file>

<file path=xl/sharedStrings.xml><?xml version="1.0" encoding="utf-8"?>
<sst xmlns="http://schemas.openxmlformats.org/spreadsheetml/2006/main" count="801" uniqueCount="440">
  <si>
    <t>番号</t>
  </si>
  <si>
    <t>獣種</t>
  </si>
  <si>
    <t>animal</t>
  </si>
  <si>
    <t>イノシシ</t>
  </si>
  <si>
    <t>boar</t>
  </si>
  <si>
    <t>シカ</t>
  </si>
  <si>
    <t>deer</t>
  </si>
  <si>
    <t>サル</t>
  </si>
  <si>
    <t>monkey</t>
  </si>
  <si>
    <t>その他、わからない</t>
  </si>
  <si>
    <t>other</t>
  </si>
  <si>
    <t>userId</t>
  </si>
  <si>
    <t>address</t>
  </si>
  <si>
    <t>latitude</t>
  </si>
  <si>
    <t>longitude</t>
  </si>
  <si>
    <t>damage</t>
  </si>
  <si>
    <t>createdAt</t>
  </si>
  <si>
    <t>日本、〒198-0212 東京都西多摩郡奥多摩町氷川２７２−１</t>
  </si>
  <si>
    <t>https://vermin-network.s3.amazonaws.com/37922a14479b3b3434a8ec7f26892b4919f95a7e923b2e23caad3c5086787aef.jpg</t>
  </si>
  <si>
    <t>2023-03-08T21:38:05.884Z</t>
  </si>
  <si>
    <t>日本、〒198-0225 東京都西多摩郡奥多摩町川野１７４０</t>
  </si>
  <si>
    <t>https://vermin-network.s3.amazonaws.com/29a039e348aad8b595deffccd5d07fd471c1540d724f39dabb5fbdb9c80f1b1d.jpg</t>
  </si>
  <si>
    <t>2023-03-08T11:40:48.876Z</t>
  </si>
  <si>
    <t>日本、〒198-0212 東京都西多摩郡奥多摩町氷川７０２</t>
  </si>
  <si>
    <t>https://vermin-network.s3.amazonaws.com/b397cf706ab952fc182ede84a902b5ce485677e4540b7d13d5a97dace5cd564b.jpg</t>
  </si>
  <si>
    <t>2023-03-07T13:00:47.501Z</t>
  </si>
  <si>
    <t>日本、〒198-0106 東京都西多摩郡奥多摩町棚澤５６５</t>
  </si>
  <si>
    <t>https://vermin-network.s3.amazonaws.com/b4a2bc9e9d7fc6c8117a2b1eda811d1bb53238ac3c0f6423b3c1bd719ba2770e.jpg</t>
  </si>
  <si>
    <t>2023-03-07T10:52:56.765Z</t>
  </si>
  <si>
    <t>日本、〒198-0212 東京都西多摩郡奥多摩町氷川２７８</t>
  </si>
  <si>
    <t>2023-03-07T08:34:04.219Z</t>
  </si>
  <si>
    <t>日本、〒198-0212 東京都西多摩郡奥多摩町氷川１７９９</t>
  </si>
  <si>
    <t>2023-03-07T01:05:33.621Z</t>
  </si>
  <si>
    <t>Japan, 〒198-0212 Tokyo, Nishitama District, Tokyo, Okutama, Hikawa, 神庭沢（バス）</t>
  </si>
  <si>
    <t>https://vermin-network.s3.amazonaws.com/a0210e8d03a9e32f111e5b19e93f54f8753b8762998fa1ff44cd82edf16bccae.jpg</t>
  </si>
  <si>
    <t>2023-03-06T23:21:35.442Z</t>
  </si>
  <si>
    <t>東京都西多摩郡奥多摩町氷川177</t>
  </si>
  <si>
    <t>2023-03-06T01:36:23.771Z</t>
  </si>
  <si>
    <t>東京都西多摩郡奥多摩町氷川210</t>
  </si>
  <si>
    <t>https://vermin-network.s3.amazonaws.com/548f9545f7516cad8b2c6e4b7594530ea639e371d8658198888c9fec90fb4893.jpg</t>
  </si>
  <si>
    <t>2023-03-06T01:31:55.555Z</t>
  </si>
  <si>
    <t>2023-03-06T00:38:07.444Z</t>
  </si>
  <si>
    <t>958 Sakai, Okutama, Nishitama District, Tokyo, Tokyo 198-0222, Japan</t>
  </si>
  <si>
    <t>https://vermin-network.s3.amazonaws.com/ff444f80356ef93414b8f1760e1bcc9b1d1bec463787b552b9299c54af394895.jpg</t>
  </si>
  <si>
    <t>2023-03-05T22:14:04.852Z</t>
  </si>
  <si>
    <t>Japan, 〒198-0212 Tokyo, Nishitama District, Tokyo, Okutama, Hikawa, 川乗橋（バス）</t>
  </si>
  <si>
    <t>https://vermin-network.s3.amazonaws.com/fd0b9607beac2a516ffd167d86d162552f6c86c54bd9be033caeafb572e0a1a6.jpg</t>
  </si>
  <si>
    <t>2023-03-05T22:00:46.684Z</t>
  </si>
  <si>
    <t>東京都西多摩郡奥多摩町氷川760</t>
  </si>
  <si>
    <t>2023-03-05T21:28:57.861Z</t>
  </si>
  <si>
    <t>2023-03-05T19:26:18.674Z</t>
  </si>
  <si>
    <t>2023-03-05T18:42:55.884Z</t>
  </si>
  <si>
    <t>日本、〒198-0225 東京都西多摩郡奥多摩町川野１１２５</t>
  </si>
  <si>
    <t>https://vermin-network.s3.amazonaws.com/09f07886eed2429f3c8930b764ae2e26c6e82628f08d4dcf93ee8ae7f6665425.jpg</t>
  </si>
  <si>
    <t>2023-03-05T17:00:16.211Z</t>
  </si>
  <si>
    <t>東京都西多摩郡奥多摩町</t>
  </si>
  <si>
    <t>2023-03-05T13:47:11.296Z</t>
  </si>
  <si>
    <t>2023-03-05T13:29:38.283Z</t>
  </si>
  <si>
    <t>日本、〒198-0212 東京都西多摩郡奥多摩町氷川１１８４−２</t>
  </si>
  <si>
    <t>https://vermin-network.s3.amazonaws.com/18057449d44811e865d19ab051d5a63b2bb0711c179d62d7368d0ff751b04f0c.jpg</t>
  </si>
  <si>
    <t>2023-03-05T13:18:48.757Z</t>
  </si>
  <si>
    <t>日本、〒198-0212 東京都西多摩郡奥多摩町氷川２７８−１ 奥多摩町立氷川小学校</t>
  </si>
  <si>
    <t>2023-03-05T13:17:52.693Z</t>
  </si>
  <si>
    <t>東京都西多摩郡奥多摩町氷川７６０</t>
  </si>
  <si>
    <t>2023-03-05T13:16:26.805Z</t>
  </si>
  <si>
    <t>東京都西多摩郡奥多摩町境６５４</t>
  </si>
  <si>
    <t>2023-03-05T13:10:42.113Z</t>
  </si>
  <si>
    <t>日本、〒409-0318 山梨県北都留郡丹波山村鴨沢５０６２</t>
  </si>
  <si>
    <t>https://vermin-network.s3.amazonaws.com/12a9ebc432f4252081b052a0ea78a936f93134a47f221bafe39cfba5f5ab759a.jpg</t>
  </si>
  <si>
    <t>2023-03-05T11:35:37.299Z</t>
  </si>
  <si>
    <t>東京都西多摩郡奥多摩町氷川215-6</t>
  </si>
  <si>
    <t>2023-03-05T10:25:25.333Z</t>
  </si>
  <si>
    <t>日本、〒198-0221 東京都西多摩郡奥多摩町留浦１３３７</t>
  </si>
  <si>
    <t>https://vermin-network.s3.amazonaws.com/bf73553ef65830fc746ed96a860bf91acc1cf1f61124bd5425f8a918085aa4a5.jpg</t>
  </si>
  <si>
    <t>2023-03-05T08:57:58.779Z</t>
  </si>
  <si>
    <t>日本、〒198-0221 東京都西多摩郡奥多摩町留浦１３２０−１０</t>
  </si>
  <si>
    <t>https://vermin-network.s3.amazonaws.com/6f60da840f111a2b4c38e6ce0b02f68397d83a4e9adf7ebdfd470e5dc813dbba.jpg</t>
  </si>
  <si>
    <t>2023-03-05T06:33:16.568Z</t>
  </si>
  <si>
    <t>https://vermin-network.s3.amazonaws.com/a8b6836130f7d10c803553a8c16ebb8241345e3a4a22c7edc9cb5c7b02b8c081.jpg</t>
  </si>
  <si>
    <t>2023-03-05T02:20:42.766Z</t>
  </si>
  <si>
    <t>79 Sakai, Okutama, Nishitama District, Tokyo, Tokyo 198-0222, Japan</t>
  </si>
  <si>
    <t>2023-03-05T00:05:53.269Z</t>
  </si>
  <si>
    <t>2023-03-04T21:27:21.090Z</t>
  </si>
  <si>
    <t>2023-03-04T20:55:17.572Z</t>
  </si>
  <si>
    <t>2023-03-04T20:54:59.284Z</t>
  </si>
  <si>
    <t>2023-03-04T20:54:32.172Z</t>
  </si>
  <si>
    <t>collar_id</t>
  </si>
  <si>
    <t>ap</t>
  </si>
  <si>
    <t>date</t>
  </si>
  <si>
    <t>month</t>
  </si>
  <si>
    <t>緯度経度</t>
  </si>
  <si>
    <t>altitude</t>
  </si>
  <si>
    <t>MP1009</t>
  </si>
  <si>
    <t>35.81489,139.11407</t>
  </si>
  <si>
    <t>35.815124,139.11121</t>
  </si>
  <si>
    <t>35.81826,139.094904</t>
  </si>
  <si>
    <t>35.814203,139.092832</t>
  </si>
  <si>
    <t>35.810679,139.089793</t>
  </si>
  <si>
    <t>35.815209,139.091146</t>
  </si>
  <si>
    <t>35.826669,139.078161</t>
  </si>
  <si>
    <t>35.828072,139.073159</t>
  </si>
  <si>
    <t>35.837098,139.081666</t>
  </si>
  <si>
    <t>35.816288,139.092348</t>
  </si>
  <si>
    <t>35.828062,139.072681</t>
  </si>
  <si>
    <t>35.841561,139.061442</t>
  </si>
  <si>
    <t>35.84206,139.063673</t>
  </si>
  <si>
    <t>35.839084,139.056558</t>
  </si>
  <si>
    <t>35.842883,139.064672</t>
  </si>
  <si>
    <t>35.840955,139.07104</t>
  </si>
  <si>
    <t>35.839086,139.073888</t>
  </si>
  <si>
    <t>35.825424,139.077804</t>
  </si>
  <si>
    <t>35.815592,139.09393</t>
  </si>
  <si>
    <t>35.816388,139.09256</t>
  </si>
  <si>
    <t>35.814961,139.09239</t>
  </si>
  <si>
    <t>35.812815,139.097016</t>
  </si>
  <si>
    <t>35.842457,139.059237</t>
  </si>
  <si>
    <t>35.84562,139.054056</t>
  </si>
  <si>
    <t>35.839726,139.061012</t>
  </si>
  <si>
    <t>35.841595,139.058604</t>
  </si>
  <si>
    <t>35.842345,139.057687</t>
  </si>
  <si>
    <t>35.843565,139.058026</t>
  </si>
  <si>
    <t>35.842403,139.05773</t>
  </si>
  <si>
    <t>35.844085,139.05442</t>
  </si>
  <si>
    <t>35.842324,139.056388</t>
  </si>
  <si>
    <t>35.839936,139.071426</t>
  </si>
  <si>
    <t>35.84258,139.077194</t>
  </si>
  <si>
    <t>35.841592,139.062365</t>
  </si>
  <si>
    <t>35.837861,139.058762</t>
  </si>
  <si>
    <t>35.83666,139.066848</t>
  </si>
  <si>
    <t>35.836208,139.064122</t>
  </si>
  <si>
    <t>35.841219,139.062245</t>
  </si>
  <si>
    <t>35.830305,139.080906</t>
  </si>
  <si>
    <t>35.830901,139.088484</t>
  </si>
  <si>
    <t>35.826828,139.077926</t>
  </si>
  <si>
    <t>35.839588,139.07041</t>
  </si>
  <si>
    <t>35.842729,139.058712</t>
  </si>
  <si>
    <t>35.841494,139.058436</t>
  </si>
  <si>
    <t>35.836516,139.06424</t>
  </si>
  <si>
    <t>35.836824,139.063118</t>
  </si>
  <si>
    <t>35.836961,139.065006</t>
  </si>
  <si>
    <t>35.836928,139.062413</t>
  </si>
  <si>
    <t>35.837284,139.061693</t>
  </si>
  <si>
    <t>35.836871,139.06391</t>
  </si>
  <si>
    <t>35.837074,139.062062</t>
  </si>
  <si>
    <t>35.841429,139.059046</t>
  </si>
  <si>
    <t>35.842251,139.060599</t>
  </si>
  <si>
    <t>35.84171,139.05907</t>
  </si>
  <si>
    <t>35.839349,139.058909</t>
  </si>
  <si>
    <t>35.842966,139.060057</t>
  </si>
  <si>
    <t>35.842518,139.060746</t>
  </si>
  <si>
    <t>35.84214,139.059066</t>
  </si>
  <si>
    <t>35.846392,139.063757</t>
  </si>
  <si>
    <t>35.842928,139.059517</t>
  </si>
  <si>
    <t>35.842515,139.059617</t>
  </si>
  <si>
    <t>35.84162,139.059201</t>
  </si>
  <si>
    <t>35.841994,139.05918</t>
  </si>
  <si>
    <t>35.842533,139.05949</t>
  </si>
  <si>
    <t>35.841388,139.059038</t>
  </si>
  <si>
    <t>35.839458,139.057215</t>
  </si>
  <si>
    <t>35.840786,139.058697</t>
  </si>
  <si>
    <t>35.842387,139.060522</t>
  </si>
  <si>
    <t>35.842951,139.059427</t>
  </si>
  <si>
    <t>35.843707,139.056344</t>
  </si>
  <si>
    <t>35.842355,139.058349</t>
  </si>
  <si>
    <t>35.843749,139.059812</t>
  </si>
  <si>
    <t>35.842409,139.057177</t>
  </si>
  <si>
    <t>35.841534,139.058016</t>
  </si>
  <si>
    <t>35.845052,139.053495</t>
  </si>
  <si>
    <t>35.845362,139.053541</t>
  </si>
  <si>
    <t>35.847391,139.047118</t>
  </si>
  <si>
    <t>35.84639,139.049013</t>
  </si>
  <si>
    <t>35.846771,139.049631</t>
  </si>
  <si>
    <t>35.848401,139.061702</t>
  </si>
  <si>
    <t>35.843818,139.055274</t>
  </si>
  <si>
    <t>35.844629,139.054872</t>
  </si>
  <si>
    <t>35.844389,139.060936</t>
  </si>
  <si>
    <t>35.851687,139.050336</t>
  </si>
  <si>
    <t>35.846353,139.049205</t>
  </si>
  <si>
    <t>35.846385,139.049623</t>
  </si>
  <si>
    <t>35.845834,139.056314</t>
  </si>
  <si>
    <t>35.846224,139.049248</t>
  </si>
  <si>
    <t>35.851988,139.050016</t>
  </si>
  <si>
    <t>35.846616,139.048662</t>
  </si>
  <si>
    <t>35.851866,139.056821</t>
  </si>
  <si>
    <t>35.829762,139.086286</t>
  </si>
  <si>
    <t>35.826284,139.081076</t>
  </si>
  <si>
    <t>35.840642,139.045841</t>
  </si>
  <si>
    <t>35.82024,139.09409</t>
  </si>
  <si>
    <t>35.822971,139.083172</t>
  </si>
  <si>
    <t>35.816021,139.094594</t>
  </si>
  <si>
    <t>35.827976,139.07859</t>
  </si>
  <si>
    <t>35.84047,139.040498</t>
  </si>
  <si>
    <t>35.848888,139.060768</t>
  </si>
  <si>
    <t>35.838726,139.080542</t>
  </si>
  <si>
    <t>35.822312,139.096579</t>
  </si>
  <si>
    <t>35.829862,139.08556</t>
  </si>
  <si>
    <t>35.826495,139.079241</t>
  </si>
  <si>
    <t>35.811734,139.099002</t>
  </si>
  <si>
    <t>35.828721,139.081532</t>
  </si>
  <si>
    <t>35.825093,139.104582</t>
  </si>
  <si>
    <t>35.81654,139.104228</t>
  </si>
  <si>
    <t>35.803471,139.105915</t>
  </si>
  <si>
    <t>35.811334,139.098548</t>
  </si>
  <si>
    <t>35.827682,139.0738</t>
  </si>
  <si>
    <t>35.839131,139.071722</t>
  </si>
  <si>
    <t>35.822081,139.084416</t>
  </si>
  <si>
    <t>35.815452,139.092716</t>
  </si>
  <si>
    <t>35.81498,139.095144</t>
  </si>
  <si>
    <t>35.819011,139.086697</t>
  </si>
  <si>
    <t>35.832573,139.105203</t>
  </si>
  <si>
    <t>35.806636,139.105005</t>
  </si>
  <si>
    <t>35.804223,139.107765</t>
  </si>
  <si>
    <t>35.810206,139.099306</t>
  </si>
  <si>
    <t>35.8312,139.097617</t>
  </si>
  <si>
    <t>35.831913,139.081261</t>
  </si>
  <si>
    <t>35.832461,139.101346</t>
  </si>
  <si>
    <t>35.817502,139.10265</t>
  </si>
  <si>
    <t>35.809641,139.108044</t>
  </si>
  <si>
    <t>35.83082,139.088516</t>
  </si>
  <si>
    <t>35.843495,139.069502</t>
  </si>
  <si>
    <t>35.852632,139.054857</t>
  </si>
  <si>
    <t>35.838592,139.067905</t>
  </si>
  <si>
    <t>35.81958,139.107031</t>
  </si>
  <si>
    <t>35.824598,139.096581</t>
  </si>
  <si>
    <t>35.83301,139.079682</t>
  </si>
  <si>
    <t>35.833158,139.063676</t>
  </si>
  <si>
    <t>35.840913,139.052669</t>
  </si>
  <si>
    <t>35.812994,139.092964</t>
  </si>
  <si>
    <t>35.815834,139.090213</t>
  </si>
  <si>
    <t>35.811968,139.089611</t>
  </si>
  <si>
    <t>35.841293,139.041827</t>
  </si>
  <si>
    <t>35.854422,139.051577</t>
  </si>
  <si>
    <t>35.839924,139.063879</t>
  </si>
  <si>
    <t>35.827278,139.075156</t>
  </si>
  <si>
    <t>35.826851,139.091735</t>
  </si>
  <si>
    <t>35.827404,139.099349</t>
  </si>
  <si>
    <t>35.83179,139.065368</t>
  </si>
  <si>
    <t>35.838349,139.058393</t>
  </si>
  <si>
    <t>35.843593,139.059929</t>
  </si>
  <si>
    <t>35.841736,139.042013</t>
  </si>
  <si>
    <t>35.838685,139.062494</t>
  </si>
  <si>
    <t>35.812902,139.10174</t>
  </si>
  <si>
    <t>35.81162,139.111959</t>
  </si>
  <si>
    <t>35.815706,139.091739</t>
  </si>
  <si>
    <t>35.816722,139.107198</t>
  </si>
  <si>
    <t>35.811926,139.110657</t>
  </si>
  <si>
    <t>35.80464,139.108079</t>
  </si>
  <si>
    <t>35.82776,139.074105</t>
  </si>
  <si>
    <t>35.83397,139.072602</t>
  </si>
  <si>
    <t>35.842288,139.045562</t>
  </si>
  <si>
    <t>35.827523,139.077006</t>
  </si>
  <si>
    <t>35.814347,139.086242</t>
  </si>
  <si>
    <t>35.811853,139.108847</t>
  </si>
  <si>
    <t>35.818239,139.095206</t>
  </si>
  <si>
    <t>35.810587,139.089579</t>
  </si>
  <si>
    <t>35.806916,139.088708</t>
  </si>
  <si>
    <t>35.827532,139.07444</t>
  </si>
  <si>
    <t>35.812808,139.104434</t>
  </si>
  <si>
    <t>35.812053,139.111605</t>
  </si>
  <si>
    <t>35.803659,139.106657</t>
  </si>
  <si>
    <t>35.831911,139.097136</t>
  </si>
  <si>
    <t>35.836872,139.070658</t>
  </si>
  <si>
    <t>35.842946,139.040447</t>
  </si>
  <si>
    <t>35.846294,139.054734</t>
  </si>
  <si>
    <t>35.851674,139.046545</t>
  </si>
  <si>
    <t>35.828325,139.084262</t>
  </si>
  <si>
    <t>35.831214,139.102962</t>
  </si>
  <si>
    <t>35.83157,139.099934</t>
  </si>
  <si>
    <t>35.821834,139.092754</t>
  </si>
  <si>
    <t>35.835128,139.088822</t>
  </si>
  <si>
    <t>35.824206,139.107061</t>
  </si>
  <si>
    <t>35.832428,139.092393</t>
  </si>
  <si>
    <t>35.834414,139.0978</t>
  </si>
  <si>
    <t>35.848577,139.046503</t>
  </si>
  <si>
    <t>35.851971,139.057885</t>
  </si>
  <si>
    <t>35.85384,139.04724</t>
  </si>
  <si>
    <t>35.850572,139.051074</t>
  </si>
  <si>
    <t>35.850915,139.04844</t>
  </si>
  <si>
    <t>35.853438,139.058862</t>
  </si>
  <si>
    <t>35.827889,139.056784</t>
  </si>
  <si>
    <t>35.833792,139.064217</t>
  </si>
  <si>
    <t>35.82935,139.105849</t>
  </si>
  <si>
    <t>35.8338,139.104801</t>
  </si>
  <si>
    <t>35.828051,139.107078</t>
  </si>
  <si>
    <t>35.83206,139.097554</t>
  </si>
  <si>
    <t>35.826422,139.084308</t>
  </si>
  <si>
    <t>35.829585,139.102229</t>
  </si>
  <si>
    <t>35.830479,139.102556</t>
  </si>
  <si>
    <t>35.831728,139.104548</t>
  </si>
  <si>
    <t>35.83312,139.099292</t>
  </si>
  <si>
    <t>35.833877,139.101552</t>
  </si>
  <si>
    <t>35.83399,139.090101</t>
  </si>
  <si>
    <t>35.831096,139.097693</t>
  </si>
  <si>
    <t>35.831099,139.101947</t>
  </si>
  <si>
    <t>35.831679,139.102029</t>
  </si>
  <si>
    <t>35.829536,139.101753</t>
  </si>
  <si>
    <t>35.829784,139.101157</t>
  </si>
  <si>
    <t>35.828074,139.103258</t>
  </si>
  <si>
    <t>35.827486,139.106746</t>
  </si>
  <si>
    <t>35.82733,139.101395</t>
  </si>
  <si>
    <t>35.829595,139.099065</t>
  </si>
  <si>
    <t>35.832093,139.095972</t>
  </si>
  <si>
    <t>35.832076,139.083237</t>
  </si>
  <si>
    <t>35.827094,139.077181</t>
  </si>
  <si>
    <t>35.82906,139.070828</t>
  </si>
  <si>
    <t>35.833842,139.056416</t>
  </si>
  <si>
    <t>35.852416,139.050443</t>
  </si>
  <si>
    <t>35.851299,139.050324</t>
  </si>
  <si>
    <t>35.85156,139.052082</t>
  </si>
  <si>
    <t>35.853623,139.053485</t>
  </si>
  <si>
    <t>35.852474,139.055148</t>
  </si>
  <si>
    <t>35.858602,139.061661</t>
  </si>
  <si>
    <t>35.861466,139.054974</t>
  </si>
  <si>
    <t>35.866444,139.056583</t>
  </si>
  <si>
    <t>35.862479,139.05613</t>
  </si>
  <si>
    <t>35.851996,139.054855</t>
  </si>
  <si>
    <t>35.850322,139.050396</t>
  </si>
  <si>
    <t>35.846338,139.082658</t>
  </si>
  <si>
    <t>35.855857,139.0758</t>
  </si>
  <si>
    <t>35.844988,139.063892</t>
  </si>
  <si>
    <t>35.842367,139.040264</t>
  </si>
  <si>
    <t>35.852982,139.048834</t>
  </si>
  <si>
    <t>35.850142,139.056514</t>
  </si>
  <si>
    <t>35.842971,139.044571</t>
  </si>
  <si>
    <t>35.830212,139.104772</t>
  </si>
  <si>
    <t>35.828978,139.107602</t>
  </si>
  <si>
    <t>35.824912,139.106029</t>
  </si>
  <si>
    <t>35.831564,139.099672</t>
  </si>
  <si>
    <t>35.833066,139.100123</t>
  </si>
  <si>
    <t>35.8318,139.098859</t>
  </si>
  <si>
    <t>35.833512,139.097092</t>
  </si>
  <si>
    <t>35.83165,139.09196</t>
  </si>
  <si>
    <t>35.834638,139.087168</t>
  </si>
  <si>
    <t>35.841324,139.055404</t>
  </si>
  <si>
    <t>35.860048,139.059869</t>
  </si>
  <si>
    <t>35.862783,139.058987</t>
  </si>
  <si>
    <t>35.86377,139.057904</t>
  </si>
  <si>
    <t>35.860354,139.056273</t>
  </si>
  <si>
    <t>35.850426,139.046407</t>
  </si>
  <si>
    <t>35.866096,139.059896</t>
  </si>
  <si>
    <t>35.862774,139.061019</t>
  </si>
  <si>
    <t>35.862211,139.057438</t>
  </si>
  <si>
    <t>35.85936,139.061699</t>
  </si>
  <si>
    <t>35.843528,139.080894</t>
  </si>
  <si>
    <t>35.827952,139.104247</t>
  </si>
  <si>
    <t>ユーザーＩＤ</t>
  </si>
  <si>
    <t>報告日時_ISO</t>
  </si>
  <si>
    <t>報告日時</t>
  </si>
  <si>
    <t>報告月（暫定的に報告日とする）</t>
  </si>
  <si>
    <t>場所</t>
  </si>
  <si>
    <t>場所（番地抜き）</t>
  </si>
  <si>
    <t>緯度</t>
  </si>
  <si>
    <t>経度</t>
  </si>
  <si>
    <t>地区名</t>
  </si>
  <si>
    <t>リバースジオコーディング</t>
  </si>
  <si>
    <t>画像URL</t>
  </si>
  <si>
    <t>問合せID_flag_animal</t>
  </si>
  <si>
    <t>問合せID_flag_place</t>
  </si>
  <si>
    <t>問合せID_flag_photo</t>
  </si>
  <si>
    <t>重複登録（論理削除）確認用</t>
  </si>
  <si>
    <t>報告日</t>
  </si>
  <si>
    <t>報告月</t>
  </si>
  <si>
    <t>場所（番地あり）</t>
  </si>
  <si>
    <t>報告者ID</t>
  </si>
  <si>
    <t>ビーコン式の場合</t>
  </si>
  <si>
    <t>ビーコン受信情報</t>
  </si>
  <si>
    <t>-</t>
  </si>
  <si>
    <t>ドローン内蔵ログ</t>
  </si>
  <si>
    <t>別途挿入</t>
  </si>
  <si>
    <t>識別番号</t>
  </si>
  <si>
    <t>対象物との距離（0-6)</t>
  </si>
  <si>
    <t>日時</t>
  </si>
  <si>
    <t>気温</t>
  </si>
  <si>
    <t>天気</t>
  </si>
  <si>
    <t>monkey_id</t>
  </si>
  <si>
    <t>distance</t>
  </si>
  <si>
    <t>tenperature</t>
  </si>
  <si>
    <t>weather</t>
  </si>
  <si>
    <t>ANIMAL MAPがある場合</t>
  </si>
  <si>
    <t>senserログ</t>
  </si>
  <si>
    <t>GPSログ（発信機内蔵）</t>
  </si>
  <si>
    <t>首輪ID</t>
  </si>
  <si>
    <t>受信基地局</t>
  </si>
  <si>
    <t>首輪の温度</t>
  </si>
  <si>
    <t>行動量</t>
  </si>
  <si>
    <t>collor_id</t>
  </si>
  <si>
    <t>temperature</t>
  </si>
  <si>
    <t>active</t>
  </si>
  <si>
    <t>Last Automatic Refresh Initiated</t>
  </si>
  <si>
    <t>Last Manual Refresh Requested</t>
  </si>
  <si>
    <t>通報開始:0</t>
  </si>
  <si>
    <t>通報をはじめる</t>
  </si>
  <si>
    <t>yyyymmddhhmmss</t>
  </si>
  <si>
    <t>yyyymmdd</t>
  </si>
  <si>
    <t>問合せID_1まで回答：1</t>
  </si>
  <si>
    <t>null</t>
  </si>
  <si>
    <t>問合せID_2まで回答：2</t>
  </si>
  <si>
    <t>問合せID_3まで回答：3</t>
  </si>
  <si>
    <t>（位置情報json）</t>
  </si>
  <si>
    <t>画像ID</t>
  </si>
  <si>
    <r>
      <rPr/>
      <t xml:space="preserve">※参考　</t>
    </r>
    <r>
      <rPr>
        <color rgb="FF1155CC"/>
        <u/>
      </rPr>
      <t>https://qiita.com/inoue2002/items/5732568fe640e1e7bb79</t>
    </r>
  </si>
  <si>
    <t>↓位置情報jsonより</t>
  </si>
  <si>
    <t>※参考　https://qiita.com/inoue2002/items/5732568fe640e1e7bb79</t>
  </si>
  <si>
    <t>問い合わせＩＤ</t>
  </si>
  <si>
    <t>手順ＩＤ</t>
  </si>
  <si>
    <t>LINE_message</t>
  </si>
  <si>
    <t>発信日時</t>
  </si>
  <si>
    <t>deleted_at</t>
  </si>
  <si>
    <t>aaaaaa</t>
  </si>
  <si>
    <t>東京都西多摩郡奥多摩町●●●</t>
  </si>
  <si>
    <t>（画像ID）</t>
  </si>
  <si>
    <t>Time</t>
  </si>
  <si>
    <t>Email</t>
  </si>
  <si>
    <t>Agreed</t>
  </si>
  <si>
    <t>2023-02-25T05:12:41.466Z</t>
  </si>
  <si>
    <t>daichira@gmail.com</t>
  </si>
  <si>
    <t>2023-02-25T05:36:25.479Z</t>
  </si>
  <si>
    <t>online.tjdc@gmail.com</t>
  </si>
  <si>
    <t>2023-02-25T05:40:33.639Z</t>
  </si>
  <si>
    <t>2023-02-25T05:42:51.968Z</t>
  </si>
  <si>
    <t>2023-02-25T06:16:17.196Z</t>
  </si>
  <si>
    <t>masa@nikukyu.net</t>
  </si>
  <si>
    <t>2023-02-25T09:07:22.483Z</t>
  </si>
  <si>
    <t>2023-02-27T23:06:26.109Z</t>
  </si>
  <si>
    <t>2023-02-27T23:09:52.440Z</t>
  </si>
  <si>
    <t>2023-03-04T08:18:55.514Z</t>
  </si>
  <si>
    <t>2023-03-04T09:26:41.505Z</t>
  </si>
  <si>
    <t>prickly-control-938@anonymous.appuser.io</t>
  </si>
  <si>
    <t>2023-03-04T10:41:28.615Z</t>
  </si>
  <si>
    <t>2023-03-04T14:25:08.656Z</t>
  </si>
  <si>
    <t>acoustic-example-865@anonymous.appuser.io</t>
  </si>
  <si>
    <t>2023-03-05T04:50:46.745Z</t>
  </si>
  <si>
    <t>charming-writing-295@anonymous.appuser.io</t>
  </si>
  <si>
    <t>2023-03-05T04:52:06.953Z</t>
  </si>
  <si>
    <t>2023-03-05T14:24:53.010Z</t>
  </si>
  <si>
    <t>2023-03-06T23:35:11.778Z</t>
  </si>
  <si>
    <t>flowing-pan-583@anonymous.appuser.io</t>
  </si>
  <si>
    <t>2023-03-07T01:54:50.785Z</t>
  </si>
  <si>
    <t>substantial-offer-738@anonymous.appuser.io</t>
  </si>
  <si>
    <t>2023-03-08T05:30:11.045Z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</si>
</sst>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"/>
    <numFmt numFmtId="165" formatCode="yyyy/MM/dd H:mm:ss"/>
    <numFmt numFmtId="166" formatCode="yyyy&quot;年&quot;m&quot;月&quot;d&quot;日&quot;dddd&quot; &quot;h&quot;時&quot;mm&quot;分&quot;ss&quot;秒&quot;"/>
    <numFmt numFmtId="167" formatCode="yyyy/mm/dd"/>
    <numFmt numFmtId="168" formatCode="yyy-mm-ddThh:mm:ss.000Z"/>
    <numFmt numFmtId="169" formatCode="yyyy/mm/dd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0.0"/>
      <color rgb="FF171717"/>
      <name val="&quot;Segoe UI&quot;"/>
    </font>
    <font>
      <u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6" xfId="0" applyFont="1" applyNumberFormat="1"/>
    <xf borderId="0" fillId="2" fontId="4" numFmtId="165" xfId="0" applyAlignment="1" applyFill="1" applyFont="1" applyNumberFormat="1">
      <alignment horizontal="left"/>
    </xf>
    <xf borderId="0" fillId="0" fontId="5" numFmtId="0" xfId="0" applyFont="1"/>
    <xf borderId="0" fillId="0" fontId="3" numFmtId="165" xfId="0" applyFont="1" applyNumberFormat="1"/>
    <xf borderId="0" fillId="0" fontId="6" numFmtId="0" xfId="0" applyFont="1"/>
    <xf borderId="0" fillId="0" fontId="1" numFmtId="0" xfId="0" applyFont="1"/>
    <xf borderId="0" fillId="0" fontId="3" numFmtId="167" xfId="0" applyFont="1" applyNumberFormat="1"/>
    <xf borderId="0" fillId="0" fontId="3" numFmtId="168" xfId="0" applyFont="1" applyNumberFormat="1"/>
    <xf borderId="0" fillId="0" fontId="3" numFmtId="169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vermin-network.s3.amazonaws.com/12a9ebc432f4252081b052a0ea78a936f93134a47f221bafe39cfba5f5ab759a.jpg" TargetMode="External"/><Relationship Id="rId10" Type="http://schemas.openxmlformats.org/officeDocument/2006/relationships/hyperlink" Target="https://vermin-network.s3.amazonaws.com/18057449d44811e865d19ab051d5a63b2bb0711c179d62d7368d0ff751b04f0c.jpg" TargetMode="External"/><Relationship Id="rId13" Type="http://schemas.openxmlformats.org/officeDocument/2006/relationships/hyperlink" Target="https://vermin-network.s3.amazonaws.com/6f60da840f111a2b4c38e6ce0b02f68397d83a4e9adf7ebdfd470e5dc813dbba.jpg" TargetMode="External"/><Relationship Id="rId12" Type="http://schemas.openxmlformats.org/officeDocument/2006/relationships/hyperlink" Target="https://vermin-network.s3.amazonaws.com/bf73553ef65830fc746ed96a860bf91acc1cf1f61124bd5425f8a918085aa4a5.jpg" TargetMode="External"/><Relationship Id="rId1" Type="http://schemas.openxmlformats.org/officeDocument/2006/relationships/hyperlink" Target="https://vermin-network.s3.amazonaws.com/37922a14479b3b3434a8ec7f26892b4919f95a7e923b2e23caad3c5086787aef.jpg" TargetMode="External"/><Relationship Id="rId2" Type="http://schemas.openxmlformats.org/officeDocument/2006/relationships/hyperlink" Target="https://vermin-network.s3.amazonaws.com/29a039e348aad8b595deffccd5d07fd471c1540d724f39dabb5fbdb9c80f1b1d.jpg" TargetMode="External"/><Relationship Id="rId3" Type="http://schemas.openxmlformats.org/officeDocument/2006/relationships/hyperlink" Target="https://vermin-network.s3.amazonaws.com/b397cf706ab952fc182ede84a902b5ce485677e4540b7d13d5a97dace5cd564b.jpg" TargetMode="External"/><Relationship Id="rId4" Type="http://schemas.openxmlformats.org/officeDocument/2006/relationships/hyperlink" Target="https://vermin-network.s3.amazonaws.com/b4a2bc9e9d7fc6c8117a2b1eda811d1bb53238ac3c0f6423b3c1bd719ba2770e.jpg" TargetMode="External"/><Relationship Id="rId9" Type="http://schemas.openxmlformats.org/officeDocument/2006/relationships/hyperlink" Target="https://vermin-network.s3.amazonaws.com/09f07886eed2429f3c8930b764ae2e26c6e82628f08d4dcf93ee8ae7f6665425.jpg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vermin-network.s3.amazonaws.com/a8b6836130f7d10c803553a8c16ebb8241345e3a4a22c7edc9cb5c7b02b8c081.jpg" TargetMode="External"/><Relationship Id="rId5" Type="http://schemas.openxmlformats.org/officeDocument/2006/relationships/hyperlink" Target="https://vermin-network.s3.amazonaws.com/a0210e8d03a9e32f111e5b19e93f54f8753b8762998fa1ff44cd82edf16bccae.jpg" TargetMode="External"/><Relationship Id="rId6" Type="http://schemas.openxmlformats.org/officeDocument/2006/relationships/hyperlink" Target="https://vermin-network.s3.amazonaws.com/548f9545f7516cad8b2c6e4b7594530ea639e371d8658198888c9fec90fb4893.jpg" TargetMode="External"/><Relationship Id="rId7" Type="http://schemas.openxmlformats.org/officeDocument/2006/relationships/hyperlink" Target="https://vermin-network.s3.amazonaws.com/ff444f80356ef93414b8f1760e1bcc9b1d1bec463787b552b9299c54af394895.jpg" TargetMode="External"/><Relationship Id="rId8" Type="http://schemas.openxmlformats.org/officeDocument/2006/relationships/hyperlink" Target="https://vermin-network.s3.amazonaws.com/fd0b9607beac2a516ffd167d86d162552f6c86c54bd9be033caeafb572e0a1a6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qiita.com/inoue2002/items/5732568fe640e1e7bb79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 t="s">
        <v>3</v>
      </c>
      <c r="C2" s="1" t="s">
        <v>4</v>
      </c>
    </row>
    <row r="3">
      <c r="A3" s="1">
        <v>1.0</v>
      </c>
      <c r="B3" s="1" t="s">
        <v>5</v>
      </c>
      <c r="C3" s="1" t="s">
        <v>6</v>
      </c>
    </row>
    <row r="4">
      <c r="A4" s="1">
        <v>2.0</v>
      </c>
      <c r="B4" s="1" t="s">
        <v>7</v>
      </c>
      <c r="C4" s="1" t="s">
        <v>8</v>
      </c>
    </row>
    <row r="5">
      <c r="A5" s="1">
        <v>3.0</v>
      </c>
      <c r="B5" s="1" t="s">
        <v>9</v>
      </c>
      <c r="C5" s="1" t="s">
        <v>10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388</v>
      </c>
      <c r="B1" s="4" t="s">
        <v>389</v>
      </c>
    </row>
    <row r="2">
      <c r="B2" s="18">
        <v>44993.107688958335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75"/>
  </cols>
  <sheetData>
    <row r="1">
      <c r="A1" s="4" t="s">
        <v>411</v>
      </c>
      <c r="B1" s="4" t="s">
        <v>412</v>
      </c>
      <c r="C1" s="4" t="s">
        <v>413</v>
      </c>
    </row>
    <row r="2">
      <c r="A2" s="4" t="s">
        <v>423</v>
      </c>
      <c r="B2" s="4" t="s">
        <v>415</v>
      </c>
      <c r="C2" s="4" t="b">
        <v>0</v>
      </c>
    </row>
    <row r="3">
      <c r="A3" s="4" t="s">
        <v>424</v>
      </c>
      <c r="B3" s="4" t="s">
        <v>421</v>
      </c>
      <c r="C3" s="4" t="b">
        <v>0</v>
      </c>
    </row>
    <row r="4">
      <c r="A4" s="4" t="s">
        <v>425</v>
      </c>
      <c r="B4" s="4" t="s">
        <v>417</v>
      </c>
      <c r="C4" s="4" t="b">
        <v>0</v>
      </c>
    </row>
    <row r="5">
      <c r="A5" s="4" t="s">
        <v>426</v>
      </c>
      <c r="B5" s="4" t="s">
        <v>427</v>
      </c>
      <c r="C5" s="4" t="b">
        <v>0</v>
      </c>
    </row>
    <row r="6">
      <c r="A6" s="4" t="s">
        <v>428</v>
      </c>
      <c r="B6" s="4" t="s">
        <v>415</v>
      </c>
      <c r="C6" s="4" t="b">
        <v>0</v>
      </c>
    </row>
    <row r="7">
      <c r="A7" s="4" t="s">
        <v>429</v>
      </c>
      <c r="B7" s="4" t="s">
        <v>430</v>
      </c>
      <c r="C7" s="4" t="b">
        <v>0</v>
      </c>
    </row>
    <row r="8">
      <c r="A8" s="4" t="s">
        <v>431</v>
      </c>
      <c r="B8" s="4" t="s">
        <v>432</v>
      </c>
      <c r="C8" s="4" t="b">
        <v>0</v>
      </c>
    </row>
    <row r="9">
      <c r="A9" s="4" t="s">
        <v>433</v>
      </c>
      <c r="B9" s="4" t="s">
        <v>432</v>
      </c>
      <c r="C9" s="4" t="b">
        <v>0</v>
      </c>
    </row>
    <row r="10">
      <c r="A10" s="4" t="s">
        <v>434</v>
      </c>
      <c r="B10" s="4" t="s">
        <v>415</v>
      </c>
      <c r="C10" s="4" t="b">
        <v>0</v>
      </c>
    </row>
    <row r="11">
      <c r="A11" s="4" t="s">
        <v>435</v>
      </c>
      <c r="B11" s="4" t="s">
        <v>436</v>
      </c>
      <c r="C11" s="4" t="b">
        <v>0</v>
      </c>
    </row>
    <row r="12">
      <c r="A12" s="4" t="s">
        <v>437</v>
      </c>
      <c r="B12" s="4" t="s">
        <v>438</v>
      </c>
      <c r="C12" s="4" t="b">
        <v>0</v>
      </c>
    </row>
    <row r="13">
      <c r="A13" s="4" t="s">
        <v>439</v>
      </c>
      <c r="B13" s="4" t="s">
        <v>430</v>
      </c>
      <c r="C13" s="4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6.13"/>
    <col customWidth="1" min="3" max="3" width="26.5"/>
    <col customWidth="1" min="5" max="5" width="21.25"/>
  </cols>
  <sheetData>
    <row r="1">
      <c r="A1" s="1" t="s">
        <v>11</v>
      </c>
      <c r="B1" s="1" t="s">
        <v>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>
      <c r="A2" s="1">
        <v>3.0</v>
      </c>
      <c r="B2" s="1" t="s">
        <v>4</v>
      </c>
      <c r="C2" s="1" t="s">
        <v>17</v>
      </c>
      <c r="D2" s="1">
        <v>35.811325</v>
      </c>
      <c r="E2" s="1">
        <v>139.097576</v>
      </c>
      <c r="F2" s="2" t="s">
        <v>18</v>
      </c>
      <c r="G2" s="1" t="s">
        <v>19</v>
      </c>
    </row>
    <row r="3">
      <c r="A3" s="1">
        <v>3.0</v>
      </c>
      <c r="B3" s="1" t="s">
        <v>4</v>
      </c>
      <c r="C3" s="1" t="s">
        <v>20</v>
      </c>
      <c r="D3" s="3">
        <v>35.765868</v>
      </c>
      <c r="E3" s="1">
        <v>139.022288</v>
      </c>
      <c r="F3" s="2" t="s">
        <v>21</v>
      </c>
      <c r="G3" s="1" t="s">
        <v>22</v>
      </c>
    </row>
    <row r="4">
      <c r="A4" s="1">
        <v>6.0</v>
      </c>
      <c r="B4" s="1" t="s">
        <v>8</v>
      </c>
      <c r="C4" s="1" t="s">
        <v>23</v>
      </c>
      <c r="D4" s="3">
        <v>35.807221</v>
      </c>
      <c r="E4" s="1">
        <v>139.09918</v>
      </c>
      <c r="F4" s="2" t="s">
        <v>24</v>
      </c>
      <c r="G4" s="1" t="s">
        <v>25</v>
      </c>
    </row>
    <row r="5">
      <c r="A5" s="1">
        <v>7.0</v>
      </c>
      <c r="B5" s="1" t="s">
        <v>6</v>
      </c>
      <c r="C5" s="1" t="s">
        <v>26</v>
      </c>
      <c r="D5" s="3">
        <v>35.816883</v>
      </c>
      <c r="E5" s="1">
        <v>139.126606</v>
      </c>
      <c r="F5" s="2" t="s">
        <v>27</v>
      </c>
      <c r="G5" s="1" t="s">
        <v>28</v>
      </c>
    </row>
    <row r="6">
      <c r="A6" s="1">
        <v>6.0</v>
      </c>
      <c r="B6" s="1" t="s">
        <v>8</v>
      </c>
      <c r="C6" s="1" t="s">
        <v>29</v>
      </c>
      <c r="D6" s="3">
        <v>35.810529</v>
      </c>
      <c r="E6" s="1">
        <v>139.097299</v>
      </c>
      <c r="F6" s="1"/>
      <c r="G6" s="1" t="s">
        <v>30</v>
      </c>
    </row>
    <row r="7">
      <c r="A7" s="1">
        <v>4.0</v>
      </c>
      <c r="B7" s="1" t="s">
        <v>6</v>
      </c>
      <c r="C7" s="1" t="s">
        <v>31</v>
      </c>
      <c r="D7" s="3">
        <v>35.812596</v>
      </c>
      <c r="E7" s="1">
        <v>139.09451</v>
      </c>
      <c r="F7" s="1"/>
      <c r="G7" s="1" t="s">
        <v>32</v>
      </c>
    </row>
    <row r="8">
      <c r="A8" s="1">
        <v>3.0</v>
      </c>
      <c r="B8" s="1" t="s">
        <v>8</v>
      </c>
      <c r="C8" s="1" t="s">
        <v>33</v>
      </c>
      <c r="D8" s="3">
        <v>35.839032</v>
      </c>
      <c r="E8" s="1">
        <v>139.074801</v>
      </c>
      <c r="F8" s="2" t="s">
        <v>34</v>
      </c>
      <c r="G8" s="1" t="s">
        <v>35</v>
      </c>
    </row>
    <row r="9">
      <c r="A9" s="1">
        <v>4.0</v>
      </c>
      <c r="B9" s="1" t="s">
        <v>4</v>
      </c>
      <c r="C9" s="1" t="s">
        <v>36</v>
      </c>
      <c r="D9" s="3">
        <v>35.807999</v>
      </c>
      <c r="E9" s="1">
        <v>139.097741</v>
      </c>
      <c r="F9" s="1"/>
      <c r="G9" s="1" t="s">
        <v>37</v>
      </c>
    </row>
    <row r="10">
      <c r="A10" s="1">
        <v>4.0</v>
      </c>
      <c r="B10" s="1" t="s">
        <v>4</v>
      </c>
      <c r="C10" s="1" t="s">
        <v>38</v>
      </c>
      <c r="D10" s="3">
        <v>35.809215</v>
      </c>
      <c r="E10" s="1">
        <v>139.09666</v>
      </c>
      <c r="F10" s="2" t="s">
        <v>39</v>
      </c>
      <c r="G10" s="1" t="s">
        <v>40</v>
      </c>
    </row>
    <row r="11">
      <c r="A11" s="1">
        <v>4.0</v>
      </c>
      <c r="B11" s="1" t="s">
        <v>4</v>
      </c>
      <c r="C11" s="1" t="s">
        <v>36</v>
      </c>
      <c r="D11" s="3">
        <v>35.807999</v>
      </c>
      <c r="E11" s="1">
        <v>139.097741</v>
      </c>
      <c r="F11" s="1"/>
      <c r="G11" s="1" t="s">
        <v>41</v>
      </c>
    </row>
    <row r="12">
      <c r="A12" s="1">
        <v>3.0</v>
      </c>
      <c r="B12" s="1" t="s">
        <v>4</v>
      </c>
      <c r="C12" s="1" t="s">
        <v>42</v>
      </c>
      <c r="D12" s="3">
        <v>35.792433</v>
      </c>
      <c r="E12" s="1">
        <v>139.055598</v>
      </c>
      <c r="F12" s="2" t="s">
        <v>43</v>
      </c>
      <c r="G12" s="1" t="s">
        <v>44</v>
      </c>
    </row>
    <row r="13">
      <c r="A13" s="1">
        <v>3.0</v>
      </c>
      <c r="B13" s="1" t="s">
        <v>8</v>
      </c>
      <c r="C13" s="1" t="s">
        <v>45</v>
      </c>
      <c r="D13" s="3">
        <v>35.832806</v>
      </c>
      <c r="E13" s="1">
        <v>139.076509</v>
      </c>
      <c r="F13" s="2" t="s">
        <v>46</v>
      </c>
      <c r="G13" s="1" t="s">
        <v>47</v>
      </c>
    </row>
    <row r="14">
      <c r="A14" s="1">
        <v>4.0</v>
      </c>
      <c r="B14" s="1" t="s">
        <v>10</v>
      </c>
      <c r="C14" s="1" t="s">
        <v>48</v>
      </c>
      <c r="D14" s="3">
        <v>35.803722</v>
      </c>
      <c r="E14" s="1">
        <v>139.101138</v>
      </c>
      <c r="F14" s="1"/>
      <c r="G14" s="1" t="s">
        <v>49</v>
      </c>
    </row>
    <row r="15">
      <c r="A15" s="1">
        <v>4.0</v>
      </c>
      <c r="B15" s="1" t="s">
        <v>4</v>
      </c>
      <c r="C15" s="1" t="s">
        <v>48</v>
      </c>
      <c r="D15" s="3">
        <v>35.803722</v>
      </c>
      <c r="E15" s="1">
        <v>139.101138</v>
      </c>
      <c r="F15" s="1"/>
      <c r="G15" s="1" t="s">
        <v>50</v>
      </c>
    </row>
    <row r="16">
      <c r="A16" s="1">
        <v>4.0</v>
      </c>
      <c r="B16" s="1" t="s">
        <v>4</v>
      </c>
      <c r="C16" s="1" t="s">
        <v>23</v>
      </c>
      <c r="D16" s="3">
        <v>35.807168</v>
      </c>
      <c r="E16" s="1">
        <v>139.099335</v>
      </c>
      <c r="F16" s="1"/>
      <c r="G16" s="1" t="s">
        <v>51</v>
      </c>
    </row>
    <row r="17">
      <c r="A17" s="3">
        <v>1.0</v>
      </c>
      <c r="B17" s="1" t="s">
        <v>8</v>
      </c>
      <c r="C17" s="1" t="s">
        <v>52</v>
      </c>
      <c r="D17" s="3">
        <v>35.793181</v>
      </c>
      <c r="E17" s="3">
        <v>139.003091</v>
      </c>
      <c r="F17" s="2" t="s">
        <v>53</v>
      </c>
      <c r="G17" s="1" t="s">
        <v>54</v>
      </c>
    </row>
    <row r="18">
      <c r="A18" s="3">
        <v>4.0</v>
      </c>
      <c r="B18" s="1" t="s">
        <v>4</v>
      </c>
      <c r="C18" s="1" t="s">
        <v>55</v>
      </c>
      <c r="D18" s="3">
        <v>35.814096</v>
      </c>
      <c r="E18" s="3">
        <v>139.129062</v>
      </c>
      <c r="F18" s="1"/>
      <c r="G18" s="1" t="s">
        <v>56</v>
      </c>
    </row>
    <row r="19">
      <c r="A19" s="3">
        <v>4.0</v>
      </c>
      <c r="B19" s="1" t="s">
        <v>8</v>
      </c>
      <c r="C19" s="1" t="s">
        <v>36</v>
      </c>
      <c r="D19" s="3">
        <v>35.807999</v>
      </c>
      <c r="E19" s="3">
        <v>139.097741</v>
      </c>
      <c r="F19" s="1"/>
      <c r="G19" s="1" t="s">
        <v>57</v>
      </c>
    </row>
    <row r="20">
      <c r="A20" s="3">
        <v>1.0</v>
      </c>
      <c r="B20" s="1" t="s">
        <v>8</v>
      </c>
      <c r="C20" s="1" t="s">
        <v>58</v>
      </c>
      <c r="D20" s="3">
        <v>35.802011</v>
      </c>
      <c r="E20" s="3">
        <v>139.085947</v>
      </c>
      <c r="F20" s="2" t="s">
        <v>59</v>
      </c>
      <c r="G20" s="1" t="s">
        <v>60</v>
      </c>
    </row>
    <row r="21">
      <c r="A21" s="3">
        <v>1.0</v>
      </c>
      <c r="B21" s="1" t="s">
        <v>10</v>
      </c>
      <c r="C21" s="1" t="s">
        <v>61</v>
      </c>
      <c r="D21" s="3">
        <v>35.810169</v>
      </c>
      <c r="E21" s="3">
        <v>139.097288</v>
      </c>
      <c r="F21" s="1"/>
      <c r="G21" s="1" t="s">
        <v>62</v>
      </c>
    </row>
    <row r="22">
      <c r="A22" s="3">
        <v>4.0</v>
      </c>
      <c r="B22" s="1" t="s">
        <v>4</v>
      </c>
      <c r="C22" s="1" t="s">
        <v>63</v>
      </c>
      <c r="D22" s="3">
        <v>35.803733</v>
      </c>
      <c r="E22" s="3">
        <v>139.101163</v>
      </c>
      <c r="F22" s="1"/>
      <c r="G22" s="1" t="s">
        <v>64</v>
      </c>
    </row>
    <row r="23">
      <c r="A23" s="3">
        <v>4.0</v>
      </c>
      <c r="B23" s="1" t="s">
        <v>6</v>
      </c>
      <c r="C23" s="1" t="s">
        <v>65</v>
      </c>
      <c r="D23" s="3">
        <v>35.787492</v>
      </c>
      <c r="E23" s="3">
        <v>139.076863</v>
      </c>
      <c r="F23" s="1"/>
      <c r="G23" s="1" t="s">
        <v>66</v>
      </c>
    </row>
    <row r="24">
      <c r="A24" s="3">
        <v>1.0</v>
      </c>
      <c r="B24" s="1" t="s">
        <v>10</v>
      </c>
      <c r="C24" s="1" t="s">
        <v>67</v>
      </c>
      <c r="D24" s="3">
        <v>35.783773</v>
      </c>
      <c r="E24" s="3">
        <v>138.985761</v>
      </c>
      <c r="F24" s="2" t="s">
        <v>68</v>
      </c>
      <c r="G24" s="1" t="s">
        <v>69</v>
      </c>
    </row>
    <row r="25">
      <c r="A25" s="3">
        <v>5.0</v>
      </c>
      <c r="B25" s="1" t="s">
        <v>8</v>
      </c>
      <c r="C25" s="1" t="s">
        <v>70</v>
      </c>
      <c r="D25" s="3">
        <v>35.809542</v>
      </c>
      <c r="E25" s="3">
        <v>139.096196</v>
      </c>
      <c r="F25" s="1"/>
      <c r="G25" s="1" t="s">
        <v>71</v>
      </c>
    </row>
    <row r="26">
      <c r="A26" s="3">
        <v>1.0</v>
      </c>
      <c r="B26" s="1" t="s">
        <v>8</v>
      </c>
      <c r="C26" s="1" t="s">
        <v>72</v>
      </c>
      <c r="D26" s="3">
        <v>35.793302</v>
      </c>
      <c r="E26" s="3">
        <v>139.010745</v>
      </c>
      <c r="F26" s="2" t="s">
        <v>73</v>
      </c>
      <c r="G26" s="1" t="s">
        <v>74</v>
      </c>
    </row>
    <row r="27">
      <c r="A27" s="3">
        <v>1.0</v>
      </c>
      <c r="B27" s="1" t="s">
        <v>8</v>
      </c>
      <c r="C27" s="1" t="s">
        <v>75</v>
      </c>
      <c r="D27" s="3">
        <v>35.793244</v>
      </c>
      <c r="E27" s="3">
        <v>139.01164</v>
      </c>
      <c r="F27" s="2" t="s">
        <v>76</v>
      </c>
      <c r="G27" s="1" t="s">
        <v>77</v>
      </c>
    </row>
    <row r="28">
      <c r="A28" s="3">
        <v>4.0</v>
      </c>
      <c r="B28" s="1" t="s">
        <v>4</v>
      </c>
      <c r="C28" s="1" t="s">
        <v>38</v>
      </c>
      <c r="D28" s="3">
        <v>35.809215</v>
      </c>
      <c r="E28" s="3">
        <v>139.09666</v>
      </c>
      <c r="F28" s="2" t="s">
        <v>78</v>
      </c>
      <c r="G28" s="1" t="s">
        <v>79</v>
      </c>
    </row>
    <row r="29">
      <c r="A29" s="3">
        <v>3.0</v>
      </c>
      <c r="B29" s="1" t="s">
        <v>4</v>
      </c>
      <c r="C29" s="1" t="s">
        <v>80</v>
      </c>
      <c r="D29" s="3">
        <v>35.799994</v>
      </c>
      <c r="E29" s="3">
        <v>139.07954</v>
      </c>
      <c r="G29" s="1" t="s">
        <v>81</v>
      </c>
    </row>
    <row r="30">
      <c r="A30" s="3">
        <v>4.0</v>
      </c>
      <c r="B30" s="1" t="s">
        <v>6</v>
      </c>
      <c r="C30" s="1" t="s">
        <v>48</v>
      </c>
      <c r="D30" s="3">
        <v>35.803722</v>
      </c>
      <c r="E30" s="3">
        <v>139.101138</v>
      </c>
      <c r="G30" s="1" t="s">
        <v>82</v>
      </c>
    </row>
    <row r="31">
      <c r="A31" s="3">
        <v>3.0</v>
      </c>
      <c r="B31" s="1" t="s">
        <v>4</v>
      </c>
      <c r="D31" s="3">
        <v>35.78823</v>
      </c>
      <c r="E31" s="3">
        <v>139.037461</v>
      </c>
      <c r="G31" s="1" t="s">
        <v>83</v>
      </c>
    </row>
    <row r="32">
      <c r="A32" s="3">
        <v>4.0</v>
      </c>
      <c r="B32" s="1" t="s">
        <v>4</v>
      </c>
      <c r="D32" s="3">
        <v>35.803349</v>
      </c>
      <c r="E32" s="3">
        <v>139.094333</v>
      </c>
      <c r="G32" s="1" t="s">
        <v>84</v>
      </c>
    </row>
    <row r="33">
      <c r="A33" s="3">
        <v>1.0</v>
      </c>
      <c r="B33" s="1" t="s">
        <v>8</v>
      </c>
      <c r="D33" s="3">
        <v>35.798689</v>
      </c>
      <c r="E33" s="3">
        <v>139.053983</v>
      </c>
      <c r="G33" s="1" t="s">
        <v>85</v>
      </c>
    </row>
  </sheetData>
  <hyperlinks>
    <hyperlink r:id="rId1" ref="F2"/>
    <hyperlink r:id="rId2" ref="F3"/>
    <hyperlink r:id="rId3" ref="F4"/>
    <hyperlink r:id="rId4" ref="F5"/>
    <hyperlink r:id="rId5" ref="F8"/>
    <hyperlink r:id="rId6" ref="F10"/>
    <hyperlink r:id="rId7" ref="F12"/>
    <hyperlink r:id="rId8" ref="F13"/>
    <hyperlink r:id="rId9" ref="F17"/>
    <hyperlink r:id="rId10" ref="F20"/>
    <hyperlink r:id="rId11" ref="F24"/>
    <hyperlink r:id="rId12" ref="F26"/>
    <hyperlink r:id="rId13" ref="F27"/>
    <hyperlink r:id="rId14" ref="F28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9.38"/>
    <col customWidth="1" min="4" max="4" width="7.13"/>
    <col customWidth="1" min="7" max="7" width="18.13"/>
  </cols>
  <sheetData>
    <row r="1">
      <c r="A1" s="4" t="s">
        <v>86</v>
      </c>
      <c r="B1" s="4" t="s">
        <v>87</v>
      </c>
      <c r="C1" s="4" t="s">
        <v>88</v>
      </c>
      <c r="D1" s="5" t="s">
        <v>89</v>
      </c>
      <c r="E1" s="4" t="s">
        <v>13</v>
      </c>
      <c r="F1" s="4" t="s">
        <v>14</v>
      </c>
      <c r="G1" s="3" t="s">
        <v>90</v>
      </c>
      <c r="H1" s="4" t="s">
        <v>91</v>
      </c>
    </row>
    <row r="2">
      <c r="A2" s="4">
        <v>2.100305E7</v>
      </c>
      <c r="B2" s="4" t="s">
        <v>92</v>
      </c>
      <c r="C2" s="6">
        <v>44647.00069444445</v>
      </c>
      <c r="D2" s="4" t="str">
        <f t="shared" ref="D2:D253" si="1">if(month(C2)&lt;10,"2022-0"&amp;month(C2),"2022-"&amp;month(C2))</f>
        <v>2022-03</v>
      </c>
      <c r="E2" s="4">
        <v>35.81489</v>
      </c>
      <c r="F2" s="4">
        <v>139.11407</v>
      </c>
      <c r="G2" s="4" t="s">
        <v>93</v>
      </c>
      <c r="H2" s="4">
        <v>463.0</v>
      </c>
    </row>
    <row r="3">
      <c r="A3" s="4">
        <v>2.100305E7</v>
      </c>
      <c r="B3" s="4" t="s">
        <v>92</v>
      </c>
      <c r="C3" s="6">
        <v>44648.00069444445</v>
      </c>
      <c r="D3" s="4" t="str">
        <f t="shared" si="1"/>
        <v>2022-03</v>
      </c>
      <c r="E3" s="4">
        <v>35.815124</v>
      </c>
      <c r="F3" s="4">
        <v>139.11121</v>
      </c>
      <c r="G3" s="4" t="s">
        <v>94</v>
      </c>
      <c r="H3" s="4">
        <v>552.0</v>
      </c>
    </row>
    <row r="4">
      <c r="A4" s="4">
        <v>2.100305E7</v>
      </c>
      <c r="B4" s="4" t="s">
        <v>92</v>
      </c>
      <c r="C4" s="6">
        <v>44649.00069444445</v>
      </c>
      <c r="D4" s="4" t="str">
        <f t="shared" si="1"/>
        <v>2022-03</v>
      </c>
      <c r="E4" s="4">
        <v>35.81826</v>
      </c>
      <c r="F4" s="4">
        <v>139.094904</v>
      </c>
      <c r="G4" s="4" t="s">
        <v>95</v>
      </c>
      <c r="H4" s="4">
        <v>522.0</v>
      </c>
    </row>
    <row r="5">
      <c r="A5" s="4">
        <v>2.100305E7</v>
      </c>
      <c r="B5" s="4" t="s">
        <v>92</v>
      </c>
      <c r="C5" s="6">
        <v>44650.00069444445</v>
      </c>
      <c r="D5" s="4" t="str">
        <f t="shared" si="1"/>
        <v>2022-03</v>
      </c>
      <c r="E5" s="4">
        <v>35.814203</v>
      </c>
      <c r="F5" s="4">
        <v>139.092832</v>
      </c>
      <c r="G5" s="4" t="s">
        <v>96</v>
      </c>
      <c r="H5" s="4">
        <v>471.0</v>
      </c>
    </row>
    <row r="6">
      <c r="A6" s="4">
        <v>2.100305E7</v>
      </c>
      <c r="B6" s="4" t="s">
        <v>92</v>
      </c>
      <c r="C6" s="6">
        <v>44651.00069444445</v>
      </c>
      <c r="D6" s="4" t="str">
        <f t="shared" si="1"/>
        <v>2022-03</v>
      </c>
      <c r="E6" s="4">
        <v>35.810679</v>
      </c>
      <c r="F6" s="4">
        <v>139.089793</v>
      </c>
      <c r="G6" s="4" t="s">
        <v>97</v>
      </c>
      <c r="H6" s="4">
        <v>628.0</v>
      </c>
    </row>
    <row r="7">
      <c r="A7" s="4">
        <v>2.100305E7</v>
      </c>
      <c r="B7" s="4" t="s">
        <v>92</v>
      </c>
      <c r="C7" s="6">
        <v>44652.00069444445</v>
      </c>
      <c r="D7" s="4" t="str">
        <f t="shared" si="1"/>
        <v>2022-04</v>
      </c>
      <c r="E7" s="4">
        <v>35.815209</v>
      </c>
      <c r="F7" s="4">
        <v>139.091146</v>
      </c>
      <c r="G7" s="4" t="s">
        <v>98</v>
      </c>
      <c r="H7" s="4">
        <v>419.0</v>
      </c>
    </row>
    <row r="8">
      <c r="A8" s="4">
        <v>2.100305E7</v>
      </c>
      <c r="B8" s="4" t="s">
        <v>92</v>
      </c>
      <c r="C8" s="6">
        <v>44653.00069444445</v>
      </c>
      <c r="D8" s="4" t="str">
        <f t="shared" si="1"/>
        <v>2022-04</v>
      </c>
      <c r="E8" s="4">
        <v>35.826669</v>
      </c>
      <c r="F8" s="4">
        <v>139.078161</v>
      </c>
      <c r="G8" s="4" t="s">
        <v>99</v>
      </c>
      <c r="H8" s="4">
        <v>565.0</v>
      </c>
    </row>
    <row r="9">
      <c r="A9" s="4">
        <v>2.100305E7</v>
      </c>
      <c r="B9" s="4" t="s">
        <v>92</v>
      </c>
      <c r="C9" s="6">
        <v>44654.00069444445</v>
      </c>
      <c r="D9" s="4" t="str">
        <f t="shared" si="1"/>
        <v>2022-04</v>
      </c>
      <c r="E9" s="4">
        <v>35.828072</v>
      </c>
      <c r="F9" s="4">
        <v>139.073159</v>
      </c>
      <c r="G9" s="4" t="s">
        <v>100</v>
      </c>
      <c r="H9" s="4">
        <v>556.0</v>
      </c>
    </row>
    <row r="10">
      <c r="A10" s="4">
        <v>2.100305E7</v>
      </c>
      <c r="B10" s="4" t="s">
        <v>92</v>
      </c>
      <c r="C10" s="6">
        <v>44655.00069444445</v>
      </c>
      <c r="D10" s="4" t="str">
        <f t="shared" si="1"/>
        <v>2022-04</v>
      </c>
      <c r="E10" s="4">
        <v>35.837098</v>
      </c>
      <c r="F10" s="4">
        <v>139.081666</v>
      </c>
      <c r="G10" s="4" t="s">
        <v>101</v>
      </c>
      <c r="H10" s="4">
        <v>471.0</v>
      </c>
    </row>
    <row r="11">
      <c r="A11" s="4">
        <v>2.100305E7</v>
      </c>
      <c r="B11" s="4" t="s">
        <v>92</v>
      </c>
      <c r="C11" s="6">
        <v>44656.00069444445</v>
      </c>
      <c r="D11" s="4" t="str">
        <f t="shared" si="1"/>
        <v>2022-04</v>
      </c>
      <c r="E11" s="4">
        <v>35.816288</v>
      </c>
      <c r="F11" s="4">
        <v>139.092348</v>
      </c>
      <c r="G11" s="4" t="s">
        <v>102</v>
      </c>
      <c r="H11" s="4">
        <v>359.0</v>
      </c>
    </row>
    <row r="12">
      <c r="A12" s="4">
        <v>2.100305E7</v>
      </c>
      <c r="B12" s="4" t="s">
        <v>92</v>
      </c>
      <c r="C12" s="6">
        <v>44657.00069444445</v>
      </c>
      <c r="D12" s="4" t="str">
        <f t="shared" si="1"/>
        <v>2022-04</v>
      </c>
      <c r="E12" s="4">
        <v>35.828062</v>
      </c>
      <c r="F12" s="4">
        <v>139.072681</v>
      </c>
      <c r="G12" s="4" t="s">
        <v>103</v>
      </c>
      <c r="H12" s="4">
        <v>569.0</v>
      </c>
    </row>
    <row r="13">
      <c r="A13" s="4">
        <v>2.100305E7</v>
      </c>
      <c r="B13" s="4" t="s">
        <v>92</v>
      </c>
      <c r="C13" s="6">
        <v>44658.00069444445</v>
      </c>
      <c r="D13" s="4" t="str">
        <f t="shared" si="1"/>
        <v>2022-04</v>
      </c>
      <c r="E13" s="4">
        <v>35.841561</v>
      </c>
      <c r="F13" s="4">
        <v>139.061442</v>
      </c>
      <c r="G13" s="4" t="s">
        <v>104</v>
      </c>
      <c r="H13" s="4">
        <v>605.0</v>
      </c>
    </row>
    <row r="14">
      <c r="A14" s="4">
        <v>2.100305E7</v>
      </c>
      <c r="B14" s="4" t="s">
        <v>92</v>
      </c>
      <c r="C14" s="6">
        <v>44659.00069444445</v>
      </c>
      <c r="D14" s="4" t="str">
        <f t="shared" si="1"/>
        <v>2022-04</v>
      </c>
      <c r="E14" s="4">
        <v>35.84206</v>
      </c>
      <c r="F14" s="4">
        <v>139.063673</v>
      </c>
      <c r="G14" s="4" t="s">
        <v>105</v>
      </c>
      <c r="H14" s="4">
        <v>557.0</v>
      </c>
    </row>
    <row r="15">
      <c r="A15" s="4">
        <v>2.100305E7</v>
      </c>
      <c r="B15" s="4" t="s">
        <v>92</v>
      </c>
      <c r="C15" s="6">
        <v>44660.00069444445</v>
      </c>
      <c r="D15" s="4" t="str">
        <f t="shared" si="1"/>
        <v>2022-04</v>
      </c>
      <c r="E15" s="4">
        <v>35.839084</v>
      </c>
      <c r="F15" s="4">
        <v>139.056558</v>
      </c>
      <c r="G15" s="4" t="s">
        <v>106</v>
      </c>
      <c r="H15" s="4">
        <v>566.0</v>
      </c>
    </row>
    <row r="16">
      <c r="A16" s="4">
        <v>2.100305E7</v>
      </c>
      <c r="B16" s="4" t="s">
        <v>92</v>
      </c>
      <c r="C16" s="6">
        <v>44661.00069444445</v>
      </c>
      <c r="D16" s="4" t="str">
        <f t="shared" si="1"/>
        <v>2022-04</v>
      </c>
      <c r="E16" s="4">
        <v>35.842883</v>
      </c>
      <c r="F16" s="4">
        <v>139.064672</v>
      </c>
      <c r="G16" s="4" t="s">
        <v>107</v>
      </c>
      <c r="H16" s="4">
        <v>541.0</v>
      </c>
    </row>
    <row r="17">
      <c r="A17" s="4">
        <v>2.100305E7</v>
      </c>
      <c r="B17" s="4" t="s">
        <v>92</v>
      </c>
      <c r="C17" s="6">
        <v>44662.00069444445</v>
      </c>
      <c r="D17" s="4" t="str">
        <f t="shared" si="1"/>
        <v>2022-04</v>
      </c>
      <c r="E17" s="4">
        <v>35.840955</v>
      </c>
      <c r="F17" s="4">
        <v>139.07104</v>
      </c>
      <c r="G17" s="4" t="s">
        <v>108</v>
      </c>
      <c r="H17" s="4">
        <v>651.0</v>
      </c>
    </row>
    <row r="18">
      <c r="A18" s="4">
        <v>2.100305E7</v>
      </c>
      <c r="B18" s="4" t="s">
        <v>92</v>
      </c>
      <c r="C18" s="6">
        <v>44663.00069444445</v>
      </c>
      <c r="D18" s="4" t="str">
        <f t="shared" si="1"/>
        <v>2022-04</v>
      </c>
      <c r="E18" s="4">
        <v>35.839086</v>
      </c>
      <c r="F18" s="4">
        <v>139.073888</v>
      </c>
      <c r="G18" s="4" t="s">
        <v>109</v>
      </c>
      <c r="H18" s="4">
        <v>530.0</v>
      </c>
    </row>
    <row r="19">
      <c r="A19" s="4">
        <v>2.100305E7</v>
      </c>
      <c r="B19" s="4" t="s">
        <v>92</v>
      </c>
      <c r="C19" s="6">
        <v>44664.00069444445</v>
      </c>
      <c r="D19" s="4" t="str">
        <f t="shared" si="1"/>
        <v>2022-04</v>
      </c>
      <c r="E19" s="4">
        <v>35.825424</v>
      </c>
      <c r="F19" s="4">
        <v>139.077804</v>
      </c>
      <c r="G19" s="4" t="s">
        <v>110</v>
      </c>
      <c r="H19" s="4">
        <v>471.0</v>
      </c>
    </row>
    <row r="20">
      <c r="A20" s="4">
        <v>2.100305E7</v>
      </c>
      <c r="B20" s="4" t="s">
        <v>92</v>
      </c>
      <c r="C20" s="6">
        <v>44665.00069444445</v>
      </c>
      <c r="D20" s="4" t="str">
        <f t="shared" si="1"/>
        <v>2022-04</v>
      </c>
      <c r="E20" s="4">
        <v>35.815592</v>
      </c>
      <c r="F20" s="4">
        <v>139.09393</v>
      </c>
      <c r="G20" s="4" t="s">
        <v>111</v>
      </c>
      <c r="H20" s="4">
        <v>381.0</v>
      </c>
    </row>
    <row r="21">
      <c r="A21" s="4">
        <v>2.100305E7</v>
      </c>
      <c r="B21" s="4" t="s">
        <v>92</v>
      </c>
      <c r="C21" s="6">
        <v>44666.00069444445</v>
      </c>
      <c r="D21" s="4" t="str">
        <f t="shared" si="1"/>
        <v>2022-04</v>
      </c>
      <c r="E21" s="4">
        <v>35.816388</v>
      </c>
      <c r="F21" s="4">
        <v>139.09256</v>
      </c>
      <c r="G21" s="4" t="s">
        <v>112</v>
      </c>
      <c r="H21" s="4">
        <v>332.0</v>
      </c>
    </row>
    <row r="22">
      <c r="A22" s="4">
        <v>2.100305E7</v>
      </c>
      <c r="B22" s="4" t="s">
        <v>92</v>
      </c>
      <c r="C22" s="6">
        <v>44667.00069444445</v>
      </c>
      <c r="D22" s="4" t="str">
        <f t="shared" si="1"/>
        <v>2022-04</v>
      </c>
      <c r="E22" s="4">
        <v>35.814961</v>
      </c>
      <c r="F22" s="4">
        <v>139.09239</v>
      </c>
      <c r="G22" s="4" t="s">
        <v>113</v>
      </c>
      <c r="H22" s="4">
        <v>366.0</v>
      </c>
    </row>
    <row r="23">
      <c r="A23" s="4">
        <v>2.100305E7</v>
      </c>
      <c r="B23" s="4" t="s">
        <v>92</v>
      </c>
      <c r="C23" s="6">
        <v>44668.00069444445</v>
      </c>
      <c r="D23" s="4" t="str">
        <f t="shared" si="1"/>
        <v>2022-04</v>
      </c>
      <c r="E23" s="4">
        <v>35.812815</v>
      </c>
      <c r="F23" s="4">
        <v>139.097016</v>
      </c>
      <c r="G23" s="4" t="s">
        <v>114</v>
      </c>
      <c r="H23" s="4">
        <v>381.0</v>
      </c>
    </row>
    <row r="24">
      <c r="A24" s="4">
        <v>2.100305E7</v>
      </c>
      <c r="B24" s="4" t="s">
        <v>92</v>
      </c>
      <c r="C24" s="6">
        <v>44669.00069444445</v>
      </c>
      <c r="D24" s="4" t="str">
        <f t="shared" si="1"/>
        <v>2022-04</v>
      </c>
      <c r="E24" s="4">
        <v>35.842457</v>
      </c>
      <c r="F24" s="4">
        <v>139.059237</v>
      </c>
      <c r="G24" s="4" t="s">
        <v>115</v>
      </c>
      <c r="H24" s="4">
        <v>680.0</v>
      </c>
    </row>
    <row r="25">
      <c r="A25" s="4">
        <v>2.100305E7</v>
      </c>
      <c r="B25" s="4" t="s">
        <v>92</v>
      </c>
      <c r="C25" s="6">
        <v>44670.00069444445</v>
      </c>
      <c r="D25" s="4" t="str">
        <f t="shared" si="1"/>
        <v>2022-04</v>
      </c>
      <c r="E25" s="4">
        <v>35.84562</v>
      </c>
      <c r="F25" s="4">
        <v>139.054056</v>
      </c>
      <c r="G25" s="4" t="s">
        <v>116</v>
      </c>
      <c r="H25" s="4">
        <v>868.0</v>
      </c>
    </row>
    <row r="26">
      <c r="A26" s="4">
        <v>2.100305E7</v>
      </c>
      <c r="B26" s="4" t="s">
        <v>92</v>
      </c>
      <c r="C26" s="6">
        <v>44671.00069444445</v>
      </c>
      <c r="D26" s="4" t="str">
        <f t="shared" si="1"/>
        <v>2022-04</v>
      </c>
      <c r="E26" s="4">
        <v>35.839726</v>
      </c>
      <c r="F26" s="4">
        <v>139.061012</v>
      </c>
      <c r="G26" s="4" t="s">
        <v>117</v>
      </c>
      <c r="H26" s="4">
        <v>499.0</v>
      </c>
    </row>
    <row r="27">
      <c r="A27" s="4">
        <v>2.100305E7</v>
      </c>
      <c r="B27" s="4" t="s">
        <v>92</v>
      </c>
      <c r="C27" s="6">
        <v>44672.00069444445</v>
      </c>
      <c r="D27" s="4" t="str">
        <f t="shared" si="1"/>
        <v>2022-04</v>
      </c>
      <c r="E27" s="4">
        <v>35.841595</v>
      </c>
      <c r="F27" s="4">
        <v>139.058604</v>
      </c>
      <c r="G27" s="4" t="s">
        <v>118</v>
      </c>
      <c r="H27" s="4">
        <v>644.0</v>
      </c>
    </row>
    <row r="28">
      <c r="A28" s="4">
        <v>2.100305E7</v>
      </c>
      <c r="B28" s="4" t="s">
        <v>92</v>
      </c>
      <c r="C28" s="6">
        <v>44673.00069444445</v>
      </c>
      <c r="D28" s="4" t="str">
        <f t="shared" si="1"/>
        <v>2022-04</v>
      </c>
      <c r="E28" s="4">
        <v>35.842345</v>
      </c>
      <c r="F28" s="4">
        <v>139.057687</v>
      </c>
      <c r="G28" s="4" t="s">
        <v>119</v>
      </c>
      <c r="H28" s="4">
        <v>747.0</v>
      </c>
    </row>
    <row r="29">
      <c r="A29" s="4">
        <v>2.100305E7</v>
      </c>
      <c r="B29" s="4" t="s">
        <v>92</v>
      </c>
      <c r="C29" s="6">
        <v>44674.00069444445</v>
      </c>
      <c r="D29" s="4" t="str">
        <f t="shared" si="1"/>
        <v>2022-04</v>
      </c>
      <c r="E29" s="4">
        <v>35.843565</v>
      </c>
      <c r="F29" s="4">
        <v>139.058026</v>
      </c>
      <c r="G29" s="4" t="s">
        <v>120</v>
      </c>
      <c r="H29" s="4">
        <v>812.0</v>
      </c>
    </row>
    <row r="30">
      <c r="A30" s="4">
        <v>2.100305E7</v>
      </c>
      <c r="B30" s="4" t="s">
        <v>92</v>
      </c>
      <c r="C30" s="6">
        <v>44675.00069444445</v>
      </c>
      <c r="D30" s="4" t="str">
        <f t="shared" si="1"/>
        <v>2022-04</v>
      </c>
      <c r="E30" s="4">
        <v>35.842403</v>
      </c>
      <c r="F30" s="4">
        <v>139.05773</v>
      </c>
      <c r="G30" s="4" t="s">
        <v>121</v>
      </c>
      <c r="H30" s="4">
        <v>750.0</v>
      </c>
    </row>
    <row r="31">
      <c r="A31" s="4">
        <v>2.100305E7</v>
      </c>
      <c r="B31" s="4" t="s">
        <v>92</v>
      </c>
      <c r="C31" s="6">
        <v>44676.00069444445</v>
      </c>
      <c r="D31" s="4" t="str">
        <f t="shared" si="1"/>
        <v>2022-04</v>
      </c>
      <c r="E31" s="4">
        <v>35.844085</v>
      </c>
      <c r="F31" s="4">
        <v>139.05442</v>
      </c>
      <c r="G31" s="4" t="s">
        <v>122</v>
      </c>
      <c r="H31" s="4">
        <v>989.0</v>
      </c>
    </row>
    <row r="32">
      <c r="A32" s="4">
        <v>2.100305E7</v>
      </c>
      <c r="B32" s="4" t="s">
        <v>92</v>
      </c>
      <c r="C32" s="6">
        <v>44677.00069444445</v>
      </c>
      <c r="D32" s="4" t="str">
        <f t="shared" si="1"/>
        <v>2022-04</v>
      </c>
      <c r="E32" s="4">
        <v>35.842324</v>
      </c>
      <c r="F32" s="4">
        <v>139.056388</v>
      </c>
      <c r="G32" s="4" t="s">
        <v>123</v>
      </c>
      <c r="H32" s="4">
        <v>786.0</v>
      </c>
    </row>
    <row r="33">
      <c r="A33" s="4">
        <v>2.100305E7</v>
      </c>
      <c r="B33" s="4" t="s">
        <v>92</v>
      </c>
      <c r="C33" s="6">
        <v>44678.00069444445</v>
      </c>
      <c r="D33" s="4" t="str">
        <f t="shared" si="1"/>
        <v>2022-04</v>
      </c>
      <c r="E33" s="4">
        <v>35.839936</v>
      </c>
      <c r="F33" s="4">
        <v>139.071426</v>
      </c>
      <c r="G33" s="4" t="s">
        <v>124</v>
      </c>
      <c r="H33" s="4">
        <v>551.0</v>
      </c>
    </row>
    <row r="34">
      <c r="A34" s="4">
        <v>2.100305E7</v>
      </c>
      <c r="B34" s="4" t="s">
        <v>92</v>
      </c>
      <c r="C34" s="6">
        <v>44679.00069444445</v>
      </c>
      <c r="D34" s="4" t="str">
        <f t="shared" si="1"/>
        <v>2022-04</v>
      </c>
      <c r="E34" s="4">
        <v>35.84258</v>
      </c>
      <c r="F34" s="4">
        <v>139.077194</v>
      </c>
      <c r="G34" s="4" t="s">
        <v>125</v>
      </c>
      <c r="H34" s="4">
        <v>805.0</v>
      </c>
    </row>
    <row r="35">
      <c r="A35" s="4">
        <v>2.100305E7</v>
      </c>
      <c r="B35" s="4" t="s">
        <v>92</v>
      </c>
      <c r="C35" s="6">
        <v>44680.00069444445</v>
      </c>
      <c r="D35" s="4" t="str">
        <f t="shared" si="1"/>
        <v>2022-04</v>
      </c>
      <c r="E35" s="4">
        <v>35.841592</v>
      </c>
      <c r="F35" s="4">
        <v>139.062365</v>
      </c>
      <c r="G35" s="4" t="s">
        <v>126</v>
      </c>
      <c r="H35" s="4">
        <v>564.0</v>
      </c>
    </row>
    <row r="36">
      <c r="A36" s="4">
        <v>2.100305E7</v>
      </c>
      <c r="B36" s="4" t="s">
        <v>92</v>
      </c>
      <c r="C36" s="6">
        <v>44681.00069444445</v>
      </c>
      <c r="D36" s="4" t="str">
        <f t="shared" si="1"/>
        <v>2022-04</v>
      </c>
      <c r="E36" s="4">
        <v>35.837861</v>
      </c>
      <c r="F36" s="4">
        <v>139.058762</v>
      </c>
      <c r="G36" s="4" t="s">
        <v>127</v>
      </c>
      <c r="H36" s="4">
        <v>573.0</v>
      </c>
    </row>
    <row r="37">
      <c r="A37" s="4">
        <v>2.100305E7</v>
      </c>
      <c r="B37" s="4" t="s">
        <v>92</v>
      </c>
      <c r="C37" s="6">
        <v>44682.00069444445</v>
      </c>
      <c r="D37" s="4" t="str">
        <f t="shared" si="1"/>
        <v>2022-05</v>
      </c>
      <c r="E37" s="4">
        <v>35.83666</v>
      </c>
      <c r="F37" s="4">
        <v>139.066848</v>
      </c>
      <c r="G37" s="4" t="s">
        <v>128</v>
      </c>
      <c r="H37" s="4">
        <v>648.0</v>
      </c>
    </row>
    <row r="38">
      <c r="A38" s="4">
        <v>2.100305E7</v>
      </c>
      <c r="B38" s="4" t="s">
        <v>92</v>
      </c>
      <c r="C38" s="6">
        <v>44683.00069444445</v>
      </c>
      <c r="D38" s="4" t="str">
        <f t="shared" si="1"/>
        <v>2022-05</v>
      </c>
      <c r="E38" s="4">
        <v>35.836208</v>
      </c>
      <c r="F38" s="4">
        <v>139.064122</v>
      </c>
      <c r="G38" s="4" t="s">
        <v>129</v>
      </c>
      <c r="H38" s="4">
        <v>685.0</v>
      </c>
    </row>
    <row r="39">
      <c r="A39" s="4">
        <v>2.100305E7</v>
      </c>
      <c r="B39" s="4" t="s">
        <v>92</v>
      </c>
      <c r="C39" s="6">
        <v>44684.00069444445</v>
      </c>
      <c r="D39" s="4" t="str">
        <f t="shared" si="1"/>
        <v>2022-05</v>
      </c>
      <c r="E39" s="4">
        <v>35.841219</v>
      </c>
      <c r="F39" s="4">
        <v>139.062245</v>
      </c>
      <c r="G39" s="4" t="s">
        <v>130</v>
      </c>
      <c r="H39" s="4">
        <v>489.0</v>
      </c>
    </row>
    <row r="40">
      <c r="A40" s="4">
        <v>2.100305E7</v>
      </c>
      <c r="B40" s="4" t="s">
        <v>92</v>
      </c>
      <c r="C40" s="6">
        <v>44685.00069444445</v>
      </c>
      <c r="D40" s="4" t="str">
        <f t="shared" si="1"/>
        <v>2022-05</v>
      </c>
      <c r="E40" s="4">
        <v>35.830305</v>
      </c>
      <c r="F40" s="4">
        <v>139.080906</v>
      </c>
      <c r="G40" s="4" t="s">
        <v>131</v>
      </c>
      <c r="H40" s="4">
        <v>629.0</v>
      </c>
    </row>
    <row r="41">
      <c r="A41" s="4">
        <v>2.100305E7</v>
      </c>
      <c r="B41" s="4" t="s">
        <v>92</v>
      </c>
      <c r="C41" s="6">
        <v>44686.00069444445</v>
      </c>
      <c r="D41" s="4" t="str">
        <f t="shared" si="1"/>
        <v>2022-05</v>
      </c>
      <c r="E41" s="4">
        <v>35.830901</v>
      </c>
      <c r="F41" s="4">
        <v>139.088484</v>
      </c>
      <c r="G41" s="4" t="s">
        <v>132</v>
      </c>
      <c r="H41" s="4">
        <v>911.0</v>
      </c>
    </row>
    <row r="42">
      <c r="A42" s="4">
        <v>2.100305E7</v>
      </c>
      <c r="B42" s="4" t="s">
        <v>92</v>
      </c>
      <c r="C42" s="6">
        <v>44687.00069444445</v>
      </c>
      <c r="D42" s="4" t="str">
        <f t="shared" si="1"/>
        <v>2022-05</v>
      </c>
      <c r="E42" s="4">
        <v>35.826828</v>
      </c>
      <c r="F42" s="4">
        <v>139.077926</v>
      </c>
      <c r="G42" s="4" t="s">
        <v>133</v>
      </c>
      <c r="H42" s="4">
        <v>543.0</v>
      </c>
    </row>
    <row r="43">
      <c r="A43" s="4">
        <v>2.100305E7</v>
      </c>
      <c r="B43" s="4" t="s">
        <v>92</v>
      </c>
      <c r="C43" s="6">
        <v>44688.00069444445</v>
      </c>
      <c r="D43" s="4" t="str">
        <f t="shared" si="1"/>
        <v>2022-05</v>
      </c>
      <c r="E43" s="4">
        <v>35.839588</v>
      </c>
      <c r="F43" s="4">
        <v>139.07041</v>
      </c>
      <c r="G43" s="4" t="s">
        <v>134</v>
      </c>
      <c r="H43" s="4">
        <v>524.0</v>
      </c>
    </row>
    <row r="44">
      <c r="A44" s="4">
        <v>2.100305E7</v>
      </c>
      <c r="B44" s="4" t="s">
        <v>92</v>
      </c>
      <c r="C44" s="6">
        <v>44689.00069444445</v>
      </c>
      <c r="D44" s="4" t="str">
        <f t="shared" si="1"/>
        <v>2022-05</v>
      </c>
      <c r="E44" s="4">
        <v>35.842729</v>
      </c>
      <c r="F44" s="4">
        <v>139.058712</v>
      </c>
      <c r="G44" s="4" t="s">
        <v>135</v>
      </c>
      <c r="H44" s="4">
        <v>723.0</v>
      </c>
    </row>
    <row r="45">
      <c r="A45" s="4">
        <v>2.100305E7</v>
      </c>
      <c r="B45" s="4" t="s">
        <v>92</v>
      </c>
      <c r="C45" s="6">
        <v>44690.00069444445</v>
      </c>
      <c r="D45" s="4" t="str">
        <f t="shared" si="1"/>
        <v>2022-05</v>
      </c>
      <c r="E45" s="4">
        <v>35.841494</v>
      </c>
      <c r="F45" s="4">
        <v>139.058436</v>
      </c>
      <c r="G45" s="4" t="s">
        <v>136</v>
      </c>
      <c r="H45" s="4">
        <v>660.0</v>
      </c>
    </row>
    <row r="46">
      <c r="A46" s="4">
        <v>2.100305E7</v>
      </c>
      <c r="B46" s="4" t="s">
        <v>92</v>
      </c>
      <c r="C46" s="6">
        <v>44691.00069444445</v>
      </c>
      <c r="D46" s="4" t="str">
        <f t="shared" si="1"/>
        <v>2022-05</v>
      </c>
      <c r="E46" s="4">
        <v>35.836516</v>
      </c>
      <c r="F46" s="4">
        <v>139.06424</v>
      </c>
      <c r="G46" s="4" t="s">
        <v>137</v>
      </c>
      <c r="H46" s="4">
        <v>688.0</v>
      </c>
    </row>
    <row r="47">
      <c r="A47" s="4">
        <v>2.100305E7</v>
      </c>
      <c r="B47" s="4" t="s">
        <v>92</v>
      </c>
      <c r="C47" s="6">
        <v>44692.00069444445</v>
      </c>
      <c r="D47" s="4" t="str">
        <f t="shared" si="1"/>
        <v>2022-05</v>
      </c>
      <c r="E47" s="4">
        <v>35.836824</v>
      </c>
      <c r="F47" s="4">
        <v>139.063118</v>
      </c>
      <c r="G47" s="4" t="s">
        <v>138</v>
      </c>
      <c r="H47" s="4">
        <v>669.0</v>
      </c>
    </row>
    <row r="48">
      <c r="A48" s="4">
        <v>2.100305E7</v>
      </c>
      <c r="B48" s="4" t="s">
        <v>92</v>
      </c>
      <c r="C48" s="6">
        <v>44693.00069444445</v>
      </c>
      <c r="D48" s="4" t="str">
        <f t="shared" si="1"/>
        <v>2022-05</v>
      </c>
      <c r="E48" s="4">
        <v>35.836961</v>
      </c>
      <c r="F48" s="4">
        <v>139.065006</v>
      </c>
      <c r="G48" s="4" t="s">
        <v>139</v>
      </c>
      <c r="H48" s="4">
        <v>635.0</v>
      </c>
    </row>
    <row r="49">
      <c r="A49" s="4">
        <v>2.100305E7</v>
      </c>
      <c r="B49" s="4" t="s">
        <v>92</v>
      </c>
      <c r="C49" s="6">
        <v>44694.00069444445</v>
      </c>
      <c r="D49" s="4" t="str">
        <f t="shared" si="1"/>
        <v>2022-05</v>
      </c>
      <c r="E49" s="4">
        <v>35.836928</v>
      </c>
      <c r="F49" s="4">
        <v>139.062413</v>
      </c>
      <c r="G49" s="4" t="s">
        <v>140</v>
      </c>
      <c r="H49" s="4">
        <v>606.0</v>
      </c>
    </row>
    <row r="50">
      <c r="A50" s="4">
        <v>2.100305E7</v>
      </c>
      <c r="B50" s="4" t="s">
        <v>92</v>
      </c>
      <c r="C50" s="6">
        <v>44695.00069444445</v>
      </c>
      <c r="D50" s="4" t="str">
        <f t="shared" si="1"/>
        <v>2022-05</v>
      </c>
      <c r="E50" s="4">
        <v>35.837284</v>
      </c>
      <c r="F50" s="4">
        <v>139.061693</v>
      </c>
      <c r="G50" s="4" t="s">
        <v>141</v>
      </c>
      <c r="H50" s="4">
        <v>613.0</v>
      </c>
    </row>
    <row r="51">
      <c r="A51" s="4">
        <v>2.100305E7</v>
      </c>
      <c r="B51" s="4" t="s">
        <v>92</v>
      </c>
      <c r="C51" s="6">
        <v>44696.00069444445</v>
      </c>
      <c r="D51" s="4" t="str">
        <f t="shared" si="1"/>
        <v>2022-05</v>
      </c>
      <c r="E51" s="4">
        <v>35.836871</v>
      </c>
      <c r="F51" s="4">
        <v>139.06391</v>
      </c>
      <c r="G51" s="4" t="s">
        <v>142</v>
      </c>
      <c r="H51" s="4">
        <v>681.0</v>
      </c>
    </row>
    <row r="52">
      <c r="A52" s="4">
        <v>2.100305E7</v>
      </c>
      <c r="B52" s="4" t="s">
        <v>92</v>
      </c>
      <c r="C52" s="6">
        <v>44697.00069444445</v>
      </c>
      <c r="D52" s="4" t="str">
        <f t="shared" si="1"/>
        <v>2022-05</v>
      </c>
      <c r="E52" s="4">
        <v>35.837074</v>
      </c>
      <c r="F52" s="4">
        <v>139.062062</v>
      </c>
      <c r="G52" s="4" t="s">
        <v>143</v>
      </c>
      <c r="H52" s="4">
        <v>632.0</v>
      </c>
    </row>
    <row r="53">
      <c r="A53" s="4">
        <v>2.100305E7</v>
      </c>
      <c r="B53" s="4" t="s">
        <v>92</v>
      </c>
      <c r="C53" s="6">
        <v>44698.00069444445</v>
      </c>
      <c r="D53" s="4" t="str">
        <f t="shared" si="1"/>
        <v>2022-05</v>
      </c>
      <c r="E53" s="4">
        <v>35.841429</v>
      </c>
      <c r="F53" s="4">
        <v>139.059046</v>
      </c>
      <c r="G53" s="4" t="s">
        <v>144</v>
      </c>
      <c r="H53" s="4">
        <v>643.0</v>
      </c>
    </row>
    <row r="54">
      <c r="A54" s="4">
        <v>2.100305E7</v>
      </c>
      <c r="B54" s="4" t="s">
        <v>92</v>
      </c>
      <c r="C54" s="6">
        <v>44699.00069444445</v>
      </c>
      <c r="D54" s="4" t="str">
        <f t="shared" si="1"/>
        <v>2022-05</v>
      </c>
      <c r="E54" s="4">
        <v>35.842251</v>
      </c>
      <c r="F54" s="4">
        <v>139.060599</v>
      </c>
      <c r="G54" s="4" t="s">
        <v>145</v>
      </c>
      <c r="H54" s="4">
        <v>576.0</v>
      </c>
    </row>
    <row r="55">
      <c r="A55" s="4">
        <v>2.100305E7</v>
      </c>
      <c r="B55" s="4" t="s">
        <v>92</v>
      </c>
      <c r="C55" s="6">
        <v>44700.00069444445</v>
      </c>
      <c r="D55" s="4" t="str">
        <f t="shared" si="1"/>
        <v>2022-05</v>
      </c>
      <c r="E55" s="4">
        <v>35.84171</v>
      </c>
      <c r="F55" s="4">
        <v>139.05907</v>
      </c>
      <c r="G55" s="4" t="s">
        <v>146</v>
      </c>
      <c r="H55" s="4">
        <v>672.0</v>
      </c>
    </row>
    <row r="56">
      <c r="A56" s="4">
        <v>2.100305E7</v>
      </c>
      <c r="B56" s="4" t="s">
        <v>92</v>
      </c>
      <c r="C56" s="6">
        <v>44701.00069444445</v>
      </c>
      <c r="D56" s="4" t="str">
        <f t="shared" si="1"/>
        <v>2022-05</v>
      </c>
      <c r="E56" s="4">
        <v>35.839349</v>
      </c>
      <c r="F56" s="4">
        <v>139.058909</v>
      </c>
      <c r="G56" s="4" t="s">
        <v>147</v>
      </c>
      <c r="H56" s="4">
        <v>627.0</v>
      </c>
    </row>
    <row r="57">
      <c r="A57" s="4">
        <v>2.100305E7</v>
      </c>
      <c r="B57" s="4" t="s">
        <v>92</v>
      </c>
      <c r="C57" s="6">
        <v>44702.00069444445</v>
      </c>
      <c r="D57" s="4" t="str">
        <f t="shared" si="1"/>
        <v>2022-05</v>
      </c>
      <c r="E57" s="4">
        <v>35.842966</v>
      </c>
      <c r="F57" s="4">
        <v>139.060057</v>
      </c>
      <c r="G57" s="4" t="s">
        <v>148</v>
      </c>
      <c r="H57" s="4">
        <v>544.0</v>
      </c>
    </row>
    <row r="58">
      <c r="A58" s="4">
        <v>2.100305E7</v>
      </c>
      <c r="B58" s="4" t="s">
        <v>92</v>
      </c>
      <c r="C58" s="6">
        <v>44703.00069444445</v>
      </c>
      <c r="D58" s="4" t="str">
        <f t="shared" si="1"/>
        <v>2022-05</v>
      </c>
      <c r="E58" s="4">
        <v>35.842518</v>
      </c>
      <c r="F58" s="4">
        <v>139.060746</v>
      </c>
      <c r="G58" s="4" t="s">
        <v>149</v>
      </c>
      <c r="H58" s="4">
        <v>625.0</v>
      </c>
    </row>
    <row r="59">
      <c r="A59" s="4">
        <v>2.100305E7</v>
      </c>
      <c r="B59" s="4" t="s">
        <v>92</v>
      </c>
      <c r="C59" s="6">
        <v>44704.00069444445</v>
      </c>
      <c r="D59" s="4" t="str">
        <f t="shared" si="1"/>
        <v>2022-05</v>
      </c>
      <c r="E59" s="4">
        <v>35.84214</v>
      </c>
      <c r="F59" s="4">
        <v>139.059066</v>
      </c>
      <c r="G59" s="4" t="s">
        <v>150</v>
      </c>
      <c r="H59" s="4">
        <v>674.0</v>
      </c>
    </row>
    <row r="60">
      <c r="A60" s="4">
        <v>2.100305E7</v>
      </c>
      <c r="B60" s="4" t="s">
        <v>92</v>
      </c>
      <c r="C60" s="6">
        <v>44705.00069444445</v>
      </c>
      <c r="D60" s="4" t="str">
        <f t="shared" si="1"/>
        <v>2022-05</v>
      </c>
      <c r="E60" s="4">
        <v>35.846392</v>
      </c>
      <c r="F60" s="4">
        <v>139.063757</v>
      </c>
      <c r="G60" s="4" t="s">
        <v>151</v>
      </c>
      <c r="H60" s="4">
        <v>778.0</v>
      </c>
    </row>
    <row r="61">
      <c r="A61" s="4">
        <v>2.100305E7</v>
      </c>
      <c r="B61" s="4" t="s">
        <v>92</v>
      </c>
      <c r="C61" s="6">
        <v>44706.00069444445</v>
      </c>
      <c r="D61" s="4" t="str">
        <f t="shared" si="1"/>
        <v>2022-05</v>
      </c>
      <c r="E61" s="4">
        <v>35.842928</v>
      </c>
      <c r="F61" s="4">
        <v>139.059517</v>
      </c>
      <c r="G61" s="4" t="s">
        <v>152</v>
      </c>
      <c r="H61" s="4">
        <v>687.0</v>
      </c>
    </row>
    <row r="62">
      <c r="A62" s="4">
        <v>2.100305E7</v>
      </c>
      <c r="B62" s="4" t="s">
        <v>92</v>
      </c>
      <c r="C62" s="6">
        <v>44707.00069444445</v>
      </c>
      <c r="D62" s="4" t="str">
        <f t="shared" si="1"/>
        <v>2022-05</v>
      </c>
      <c r="E62" s="4">
        <v>35.842515</v>
      </c>
      <c r="F62" s="4">
        <v>139.059617</v>
      </c>
      <c r="G62" s="4" t="s">
        <v>153</v>
      </c>
      <c r="H62" s="4">
        <v>662.0</v>
      </c>
    </row>
    <row r="63">
      <c r="A63" s="4">
        <v>2.100305E7</v>
      </c>
      <c r="B63" s="4" t="s">
        <v>92</v>
      </c>
      <c r="C63" s="6">
        <v>44708.00069444445</v>
      </c>
      <c r="D63" s="4" t="str">
        <f t="shared" si="1"/>
        <v>2022-05</v>
      </c>
      <c r="E63" s="4">
        <v>35.84162</v>
      </c>
      <c r="F63" s="4">
        <v>139.059201</v>
      </c>
      <c r="G63" s="4" t="s">
        <v>154</v>
      </c>
      <c r="H63" s="4">
        <v>642.0</v>
      </c>
    </row>
    <row r="64">
      <c r="A64" s="4">
        <v>2.100305E7</v>
      </c>
      <c r="B64" s="4" t="s">
        <v>92</v>
      </c>
      <c r="C64" s="6">
        <v>44709.00069444445</v>
      </c>
      <c r="D64" s="4" t="str">
        <f t="shared" si="1"/>
        <v>2022-05</v>
      </c>
      <c r="E64" s="4">
        <v>35.841994</v>
      </c>
      <c r="F64" s="4">
        <v>139.05918</v>
      </c>
      <c r="G64" s="4" t="s">
        <v>155</v>
      </c>
      <c r="H64" s="4">
        <v>651.0</v>
      </c>
    </row>
    <row r="65">
      <c r="A65" s="4">
        <v>2.100305E7</v>
      </c>
      <c r="B65" s="4" t="s">
        <v>92</v>
      </c>
      <c r="C65" s="6">
        <v>44710.00069444445</v>
      </c>
      <c r="D65" s="4" t="str">
        <f t="shared" si="1"/>
        <v>2022-05</v>
      </c>
      <c r="E65" s="4">
        <v>35.842533</v>
      </c>
      <c r="F65" s="4">
        <v>139.05949</v>
      </c>
      <c r="G65" s="4" t="s">
        <v>156</v>
      </c>
      <c r="H65" s="4">
        <v>676.0</v>
      </c>
    </row>
    <row r="66">
      <c r="A66" s="4">
        <v>2.100305E7</v>
      </c>
      <c r="B66" s="4" t="s">
        <v>92</v>
      </c>
      <c r="C66" s="6">
        <v>44711.00069444445</v>
      </c>
      <c r="D66" s="4" t="str">
        <f t="shared" si="1"/>
        <v>2022-05</v>
      </c>
      <c r="E66" s="4">
        <v>35.841388</v>
      </c>
      <c r="F66" s="4">
        <v>139.059038</v>
      </c>
      <c r="G66" s="4" t="s">
        <v>157</v>
      </c>
      <c r="H66" s="4">
        <v>628.0</v>
      </c>
    </row>
    <row r="67">
      <c r="A67" s="4">
        <v>2.100305E7</v>
      </c>
      <c r="B67" s="4" t="s">
        <v>92</v>
      </c>
      <c r="C67" s="6">
        <v>44712.00069444445</v>
      </c>
      <c r="D67" s="4" t="str">
        <f t="shared" si="1"/>
        <v>2022-05</v>
      </c>
      <c r="E67" s="4">
        <v>35.839458</v>
      </c>
      <c r="F67" s="4">
        <v>139.057215</v>
      </c>
      <c r="G67" s="4" t="s">
        <v>158</v>
      </c>
      <c r="H67" s="4">
        <v>653.0</v>
      </c>
    </row>
    <row r="68">
      <c r="A68" s="4">
        <v>2.100305E7</v>
      </c>
      <c r="B68" s="4" t="s">
        <v>92</v>
      </c>
      <c r="C68" s="6">
        <v>44713.00069444445</v>
      </c>
      <c r="D68" s="4" t="str">
        <f t="shared" si="1"/>
        <v>2022-06</v>
      </c>
      <c r="E68" s="4">
        <v>35.840786</v>
      </c>
      <c r="F68" s="4">
        <v>139.058697</v>
      </c>
      <c r="G68" s="4" t="s">
        <v>159</v>
      </c>
      <c r="H68" s="4">
        <v>548.0</v>
      </c>
    </row>
    <row r="69">
      <c r="A69" s="4">
        <v>2.100305E7</v>
      </c>
      <c r="B69" s="4" t="s">
        <v>92</v>
      </c>
      <c r="C69" s="6">
        <v>44714.00069444445</v>
      </c>
      <c r="D69" s="4" t="str">
        <f t="shared" si="1"/>
        <v>2022-06</v>
      </c>
      <c r="E69" s="4">
        <v>35.842387</v>
      </c>
      <c r="F69" s="4">
        <v>139.060522</v>
      </c>
      <c r="G69" s="4" t="s">
        <v>160</v>
      </c>
      <c r="H69" s="4">
        <v>567.0</v>
      </c>
    </row>
    <row r="70">
      <c r="A70" s="4">
        <v>2.100305E7</v>
      </c>
      <c r="B70" s="4" t="s">
        <v>92</v>
      </c>
      <c r="C70" s="6">
        <v>44715.00069444445</v>
      </c>
      <c r="D70" s="4" t="str">
        <f t="shared" si="1"/>
        <v>2022-06</v>
      </c>
      <c r="E70" s="4">
        <v>35.842951</v>
      </c>
      <c r="F70" s="4">
        <v>139.059427</v>
      </c>
      <c r="G70" s="4" t="s">
        <v>161</v>
      </c>
      <c r="H70" s="4">
        <v>698.0</v>
      </c>
    </row>
    <row r="71">
      <c r="A71" s="4">
        <v>2.100305E7</v>
      </c>
      <c r="B71" s="4" t="s">
        <v>92</v>
      </c>
      <c r="C71" s="6">
        <v>44716.00069444445</v>
      </c>
      <c r="D71" s="4" t="str">
        <f t="shared" si="1"/>
        <v>2022-06</v>
      </c>
      <c r="E71" s="4">
        <v>35.843707</v>
      </c>
      <c r="F71" s="4">
        <v>139.056344</v>
      </c>
      <c r="G71" s="4" t="s">
        <v>162</v>
      </c>
      <c r="H71" s="4">
        <v>903.0</v>
      </c>
    </row>
    <row r="72">
      <c r="A72" s="4">
        <v>2.100305E7</v>
      </c>
      <c r="B72" s="4" t="s">
        <v>92</v>
      </c>
      <c r="C72" s="6">
        <v>44717.00069444445</v>
      </c>
      <c r="D72" s="4" t="str">
        <f t="shared" si="1"/>
        <v>2022-06</v>
      </c>
      <c r="E72" s="4">
        <v>35.842355</v>
      </c>
      <c r="F72" s="4">
        <v>139.058349</v>
      </c>
      <c r="G72" s="4" t="s">
        <v>163</v>
      </c>
      <c r="H72" s="4">
        <v>665.0</v>
      </c>
    </row>
    <row r="73">
      <c r="A73" s="4">
        <v>2.100305E7</v>
      </c>
      <c r="B73" s="4" t="s">
        <v>92</v>
      </c>
      <c r="C73" s="6">
        <v>44718.00069444445</v>
      </c>
      <c r="D73" s="4" t="str">
        <f t="shared" si="1"/>
        <v>2022-06</v>
      </c>
      <c r="E73" s="4">
        <v>35.843749</v>
      </c>
      <c r="F73" s="4">
        <v>139.059812</v>
      </c>
      <c r="G73" s="4" t="s">
        <v>164</v>
      </c>
      <c r="H73" s="4">
        <v>711.0</v>
      </c>
    </row>
    <row r="74">
      <c r="A74" s="4">
        <v>2.100305E7</v>
      </c>
      <c r="B74" s="4" t="s">
        <v>92</v>
      </c>
      <c r="C74" s="6">
        <v>44719.00069444445</v>
      </c>
      <c r="D74" s="4" t="str">
        <f t="shared" si="1"/>
        <v>2022-06</v>
      </c>
      <c r="E74" s="4">
        <v>35.842409</v>
      </c>
      <c r="F74" s="4">
        <v>139.057177</v>
      </c>
      <c r="G74" s="4" t="s">
        <v>165</v>
      </c>
      <c r="H74" s="4">
        <v>780.0</v>
      </c>
    </row>
    <row r="75">
      <c r="A75" s="4">
        <v>2.100305E7</v>
      </c>
      <c r="B75" s="4" t="s">
        <v>92</v>
      </c>
      <c r="C75" s="6">
        <v>44720.00069444445</v>
      </c>
      <c r="D75" s="4" t="str">
        <f t="shared" si="1"/>
        <v>2022-06</v>
      </c>
      <c r="E75" s="4">
        <v>35.841534</v>
      </c>
      <c r="F75" s="4">
        <v>139.058016</v>
      </c>
      <c r="G75" s="4" t="s">
        <v>166</v>
      </c>
      <c r="H75" s="4">
        <v>674.0</v>
      </c>
    </row>
    <row r="76">
      <c r="A76" s="4">
        <v>2.100305E7</v>
      </c>
      <c r="B76" s="4" t="s">
        <v>92</v>
      </c>
      <c r="C76" s="6">
        <v>44721.00069444445</v>
      </c>
      <c r="D76" s="4" t="str">
        <f t="shared" si="1"/>
        <v>2022-06</v>
      </c>
      <c r="E76" s="4">
        <v>35.845052</v>
      </c>
      <c r="F76" s="4">
        <v>139.053495</v>
      </c>
      <c r="G76" s="4" t="s">
        <v>167</v>
      </c>
      <c r="H76" s="4">
        <v>879.0</v>
      </c>
    </row>
    <row r="77">
      <c r="A77" s="4">
        <v>2.100305E7</v>
      </c>
      <c r="B77" s="4" t="s">
        <v>92</v>
      </c>
      <c r="C77" s="6">
        <v>44722.00069444445</v>
      </c>
      <c r="D77" s="4" t="str">
        <f t="shared" si="1"/>
        <v>2022-06</v>
      </c>
      <c r="E77" s="4">
        <v>35.845362</v>
      </c>
      <c r="F77" s="4">
        <v>139.053541</v>
      </c>
      <c r="G77" s="4" t="s">
        <v>168</v>
      </c>
      <c r="H77" s="4">
        <v>881.0</v>
      </c>
    </row>
    <row r="78">
      <c r="A78" s="4">
        <v>2.100305E7</v>
      </c>
      <c r="B78" s="4" t="s">
        <v>92</v>
      </c>
      <c r="C78" s="6">
        <v>44723.00069444445</v>
      </c>
      <c r="D78" s="4" t="str">
        <f t="shared" si="1"/>
        <v>2022-06</v>
      </c>
      <c r="E78" s="4">
        <v>35.847391</v>
      </c>
      <c r="F78" s="4">
        <v>139.047118</v>
      </c>
      <c r="G78" s="4" t="s">
        <v>169</v>
      </c>
      <c r="H78" s="4">
        <v>1089.0</v>
      </c>
    </row>
    <row r="79">
      <c r="A79" s="4">
        <v>2.100305E7</v>
      </c>
      <c r="B79" s="4" t="s">
        <v>92</v>
      </c>
      <c r="C79" s="6">
        <v>44724.00069444445</v>
      </c>
      <c r="D79" s="4" t="str">
        <f t="shared" si="1"/>
        <v>2022-06</v>
      </c>
      <c r="E79" s="4">
        <v>35.84639</v>
      </c>
      <c r="F79" s="4">
        <v>139.049013</v>
      </c>
      <c r="G79" s="4" t="s">
        <v>170</v>
      </c>
      <c r="H79" s="4">
        <v>964.0</v>
      </c>
    </row>
    <row r="80">
      <c r="A80" s="4">
        <v>2.100305E7</v>
      </c>
      <c r="B80" s="4" t="s">
        <v>92</v>
      </c>
      <c r="C80" s="6">
        <v>44725.00069444445</v>
      </c>
      <c r="D80" s="4" t="str">
        <f t="shared" si="1"/>
        <v>2022-06</v>
      </c>
      <c r="E80" s="4">
        <v>35.846771</v>
      </c>
      <c r="F80" s="4">
        <v>139.049631</v>
      </c>
      <c r="G80" s="4" t="s">
        <v>171</v>
      </c>
      <c r="H80" s="4">
        <v>889.0</v>
      </c>
    </row>
    <row r="81">
      <c r="A81" s="4">
        <v>2.100305E7</v>
      </c>
      <c r="B81" s="4" t="s">
        <v>92</v>
      </c>
      <c r="C81" s="6">
        <v>44726.00069444445</v>
      </c>
      <c r="D81" s="4" t="str">
        <f t="shared" si="1"/>
        <v>2022-06</v>
      </c>
      <c r="E81" s="4">
        <v>35.848401</v>
      </c>
      <c r="F81" s="4">
        <v>139.061702</v>
      </c>
      <c r="G81" s="4" t="s">
        <v>172</v>
      </c>
      <c r="H81" s="4">
        <v>816.0</v>
      </c>
    </row>
    <row r="82">
      <c r="A82" s="4">
        <v>2.100305E7</v>
      </c>
      <c r="B82" s="4" t="s">
        <v>92</v>
      </c>
      <c r="C82" s="6">
        <v>44727.00069444445</v>
      </c>
      <c r="D82" s="4" t="str">
        <f t="shared" si="1"/>
        <v>2022-06</v>
      </c>
      <c r="E82" s="4">
        <v>35.843818</v>
      </c>
      <c r="F82" s="4">
        <v>139.055274</v>
      </c>
      <c r="G82" s="4" t="s">
        <v>173</v>
      </c>
      <c r="H82" s="4">
        <v>887.0</v>
      </c>
    </row>
    <row r="83">
      <c r="A83" s="4">
        <v>2.100305E7</v>
      </c>
      <c r="B83" s="4" t="s">
        <v>92</v>
      </c>
      <c r="C83" s="6">
        <v>44728.00069444445</v>
      </c>
      <c r="D83" s="4" t="str">
        <f t="shared" si="1"/>
        <v>2022-06</v>
      </c>
      <c r="E83" s="4">
        <v>35.844629</v>
      </c>
      <c r="F83" s="4">
        <v>139.054872</v>
      </c>
      <c r="G83" s="4" t="s">
        <v>174</v>
      </c>
      <c r="H83" s="4">
        <v>930.0</v>
      </c>
    </row>
    <row r="84">
      <c r="A84" s="4">
        <v>2.100305E7</v>
      </c>
      <c r="B84" s="4" t="s">
        <v>92</v>
      </c>
      <c r="C84" s="6">
        <v>44729.00069444445</v>
      </c>
      <c r="D84" s="4" t="str">
        <f t="shared" si="1"/>
        <v>2022-06</v>
      </c>
      <c r="E84" s="4">
        <v>35.844389</v>
      </c>
      <c r="F84" s="4">
        <v>139.060936</v>
      </c>
      <c r="G84" s="4" t="s">
        <v>175</v>
      </c>
      <c r="H84" s="4">
        <v>769.0</v>
      </c>
    </row>
    <row r="85">
      <c r="A85" s="4">
        <v>2.100305E7</v>
      </c>
      <c r="B85" s="4" t="s">
        <v>92</v>
      </c>
      <c r="C85" s="6">
        <v>44730.00069444445</v>
      </c>
      <c r="D85" s="4" t="str">
        <f t="shared" si="1"/>
        <v>2022-06</v>
      </c>
      <c r="E85" s="4">
        <v>35.851687</v>
      </c>
      <c r="F85" s="4">
        <v>139.050336</v>
      </c>
      <c r="G85" s="4" t="s">
        <v>176</v>
      </c>
      <c r="H85" s="4">
        <v>1145.0</v>
      </c>
    </row>
    <row r="86">
      <c r="A86" s="4">
        <v>2.100305E7</v>
      </c>
      <c r="B86" s="4" t="s">
        <v>92</v>
      </c>
      <c r="C86" s="6">
        <v>44731.00069444445</v>
      </c>
      <c r="D86" s="4" t="str">
        <f t="shared" si="1"/>
        <v>2022-06</v>
      </c>
      <c r="E86" s="4">
        <v>35.846353</v>
      </c>
      <c r="F86" s="4">
        <v>139.049205</v>
      </c>
      <c r="G86" s="4" t="s">
        <v>177</v>
      </c>
      <c r="H86" s="4">
        <v>882.0</v>
      </c>
    </row>
    <row r="87">
      <c r="A87" s="4">
        <v>2.100305E7</v>
      </c>
      <c r="B87" s="4" t="s">
        <v>92</v>
      </c>
      <c r="C87" s="6">
        <v>44732.00069444445</v>
      </c>
      <c r="D87" s="4" t="str">
        <f t="shared" si="1"/>
        <v>2022-06</v>
      </c>
      <c r="E87" s="4">
        <v>35.846385</v>
      </c>
      <c r="F87" s="4">
        <v>139.049623</v>
      </c>
      <c r="G87" s="4" t="s">
        <v>178</v>
      </c>
      <c r="H87" s="4">
        <v>895.0</v>
      </c>
    </row>
    <row r="88">
      <c r="A88" s="4">
        <v>2.100305E7</v>
      </c>
      <c r="B88" s="4" t="s">
        <v>92</v>
      </c>
      <c r="C88" s="6">
        <v>44733.00069444445</v>
      </c>
      <c r="D88" s="4" t="str">
        <f t="shared" si="1"/>
        <v>2022-06</v>
      </c>
      <c r="E88" s="4">
        <v>35.845834</v>
      </c>
      <c r="F88" s="4">
        <v>139.056314</v>
      </c>
      <c r="G88" s="4" t="s">
        <v>179</v>
      </c>
      <c r="H88" s="4">
        <v>994.0</v>
      </c>
    </row>
    <row r="89">
      <c r="A89" s="4">
        <v>2.100305E7</v>
      </c>
      <c r="B89" s="4" t="s">
        <v>92</v>
      </c>
      <c r="C89" s="6">
        <v>44734.00069444445</v>
      </c>
      <c r="D89" s="4" t="str">
        <f t="shared" si="1"/>
        <v>2022-06</v>
      </c>
      <c r="E89" s="4">
        <v>35.846224</v>
      </c>
      <c r="F89" s="4">
        <v>139.049248</v>
      </c>
      <c r="G89" s="4" t="s">
        <v>180</v>
      </c>
      <c r="H89" s="4">
        <v>898.0</v>
      </c>
    </row>
    <row r="90">
      <c r="A90" s="4">
        <v>2.100305E7</v>
      </c>
      <c r="B90" s="4" t="s">
        <v>92</v>
      </c>
      <c r="C90" s="6">
        <v>44735.00069444445</v>
      </c>
      <c r="D90" s="4" t="str">
        <f t="shared" si="1"/>
        <v>2022-06</v>
      </c>
      <c r="E90" s="4">
        <v>35.851988</v>
      </c>
      <c r="F90" s="4">
        <v>139.050016</v>
      </c>
      <c r="G90" s="4" t="s">
        <v>181</v>
      </c>
      <c r="H90" s="4">
        <v>1102.0</v>
      </c>
    </row>
    <row r="91">
      <c r="A91" s="4">
        <v>2.100305E7</v>
      </c>
      <c r="B91" s="4" t="s">
        <v>92</v>
      </c>
      <c r="C91" s="6">
        <v>44736.00069444445</v>
      </c>
      <c r="D91" s="4" t="str">
        <f t="shared" si="1"/>
        <v>2022-06</v>
      </c>
      <c r="E91" s="4">
        <v>35.846616</v>
      </c>
      <c r="F91" s="4">
        <v>139.048662</v>
      </c>
      <c r="G91" s="4" t="s">
        <v>182</v>
      </c>
      <c r="H91" s="4">
        <v>955.0</v>
      </c>
    </row>
    <row r="92">
      <c r="A92" s="4">
        <v>2.100305E7</v>
      </c>
      <c r="B92" s="4" t="s">
        <v>92</v>
      </c>
      <c r="C92" s="6">
        <v>44737.00069444445</v>
      </c>
      <c r="D92" s="4" t="str">
        <f t="shared" si="1"/>
        <v>2022-06</v>
      </c>
      <c r="E92" s="4">
        <v>35.851866</v>
      </c>
      <c r="F92" s="4">
        <v>139.056821</v>
      </c>
      <c r="G92" s="4" t="s">
        <v>183</v>
      </c>
      <c r="H92" s="4">
        <v>1099.0</v>
      </c>
    </row>
    <row r="93">
      <c r="A93" s="4">
        <v>2.100305E7</v>
      </c>
      <c r="B93" s="4" t="s">
        <v>92</v>
      </c>
      <c r="C93" s="6">
        <v>44738.00069444445</v>
      </c>
      <c r="D93" s="4" t="str">
        <f t="shared" si="1"/>
        <v>2022-06</v>
      </c>
      <c r="E93" s="4">
        <v>35.829762</v>
      </c>
      <c r="F93" s="4">
        <v>139.086286</v>
      </c>
      <c r="G93" s="4" t="s">
        <v>184</v>
      </c>
      <c r="H93" s="4">
        <v>823.0</v>
      </c>
    </row>
    <row r="94">
      <c r="A94" s="4">
        <v>2.100305E7</v>
      </c>
      <c r="B94" s="4" t="s">
        <v>92</v>
      </c>
      <c r="C94" s="6">
        <v>44739.00069444445</v>
      </c>
      <c r="D94" s="4" t="str">
        <f t="shared" si="1"/>
        <v>2022-06</v>
      </c>
      <c r="E94" s="4">
        <v>35.826284</v>
      </c>
      <c r="F94" s="4">
        <v>139.081076</v>
      </c>
      <c r="G94" s="4" t="s">
        <v>185</v>
      </c>
      <c r="H94" s="4">
        <v>642.0</v>
      </c>
    </row>
    <row r="95">
      <c r="A95" s="4">
        <v>2.100305E7</v>
      </c>
      <c r="B95" s="4" t="s">
        <v>92</v>
      </c>
      <c r="C95" s="6">
        <v>44740.00069444445</v>
      </c>
      <c r="D95" s="4" t="str">
        <f t="shared" si="1"/>
        <v>2022-06</v>
      </c>
      <c r="E95" s="4">
        <v>35.840642</v>
      </c>
      <c r="F95" s="4">
        <v>139.045841</v>
      </c>
      <c r="G95" s="4" t="s">
        <v>186</v>
      </c>
      <c r="H95" s="4">
        <v>594.0</v>
      </c>
    </row>
    <row r="96">
      <c r="A96" s="4">
        <v>2.100305E7</v>
      </c>
      <c r="B96" s="4" t="s">
        <v>92</v>
      </c>
      <c r="C96" s="6">
        <v>44741.00069444445</v>
      </c>
      <c r="D96" s="4" t="str">
        <f t="shared" si="1"/>
        <v>2022-06</v>
      </c>
      <c r="E96" s="4">
        <v>35.82024</v>
      </c>
      <c r="F96" s="4">
        <v>139.09409</v>
      </c>
      <c r="G96" s="4" t="s">
        <v>187</v>
      </c>
      <c r="H96" s="4">
        <v>507.0</v>
      </c>
    </row>
    <row r="97">
      <c r="A97" s="4">
        <v>2.100305E7</v>
      </c>
      <c r="B97" s="4" t="s">
        <v>92</v>
      </c>
      <c r="C97" s="6">
        <v>44742.00069444445</v>
      </c>
      <c r="D97" s="4" t="str">
        <f t="shared" si="1"/>
        <v>2022-06</v>
      </c>
      <c r="E97" s="4">
        <v>35.822971</v>
      </c>
      <c r="F97" s="4">
        <v>139.083172</v>
      </c>
      <c r="G97" s="4" t="s">
        <v>188</v>
      </c>
      <c r="H97" s="4">
        <v>470.0</v>
      </c>
    </row>
    <row r="98">
      <c r="A98" s="4">
        <v>2.100305E7</v>
      </c>
      <c r="B98" s="4" t="s">
        <v>92</v>
      </c>
      <c r="C98" s="6">
        <v>44743.00069444445</v>
      </c>
      <c r="D98" s="4" t="str">
        <f t="shared" si="1"/>
        <v>2022-07</v>
      </c>
      <c r="E98" s="4">
        <v>35.816021</v>
      </c>
      <c r="F98" s="4">
        <v>139.094594</v>
      </c>
      <c r="G98" s="4" t="s">
        <v>189</v>
      </c>
      <c r="H98" s="4">
        <v>407.0</v>
      </c>
    </row>
    <row r="99">
      <c r="A99" s="4">
        <v>2.100305E7</v>
      </c>
      <c r="B99" s="4" t="s">
        <v>92</v>
      </c>
      <c r="C99" s="6">
        <v>44744.00069444445</v>
      </c>
      <c r="D99" s="4" t="str">
        <f t="shared" si="1"/>
        <v>2022-07</v>
      </c>
      <c r="E99" s="4">
        <v>35.827976</v>
      </c>
      <c r="F99" s="4">
        <v>139.07859</v>
      </c>
      <c r="G99" s="4" t="s">
        <v>190</v>
      </c>
      <c r="H99" s="4">
        <v>623.0</v>
      </c>
    </row>
    <row r="100">
      <c r="A100" s="4">
        <v>2.100305E7</v>
      </c>
      <c r="B100" s="4" t="s">
        <v>92</v>
      </c>
      <c r="C100" s="6">
        <v>44745.00069444445</v>
      </c>
      <c r="D100" s="4" t="str">
        <f t="shared" si="1"/>
        <v>2022-07</v>
      </c>
      <c r="E100" s="4">
        <v>35.84047</v>
      </c>
      <c r="F100" s="4">
        <v>139.040498</v>
      </c>
      <c r="G100" s="4" t="s">
        <v>191</v>
      </c>
      <c r="H100" s="4">
        <v>596.0</v>
      </c>
    </row>
    <row r="101">
      <c r="A101" s="4">
        <v>2.100305E7</v>
      </c>
      <c r="B101" s="4" t="s">
        <v>92</v>
      </c>
      <c r="C101" s="6">
        <v>44746.00069444445</v>
      </c>
      <c r="D101" s="4" t="str">
        <f t="shared" si="1"/>
        <v>2022-07</v>
      </c>
      <c r="E101" s="4">
        <v>35.848888</v>
      </c>
      <c r="F101" s="4">
        <v>139.060768</v>
      </c>
      <c r="G101" s="4" t="s">
        <v>192</v>
      </c>
      <c r="H101" s="4">
        <v>838.0</v>
      </c>
    </row>
    <row r="102">
      <c r="A102" s="4">
        <v>2.100305E7</v>
      </c>
      <c r="B102" s="4" t="s">
        <v>92</v>
      </c>
      <c r="C102" s="6">
        <v>44747.00069444445</v>
      </c>
      <c r="D102" s="4" t="str">
        <f t="shared" si="1"/>
        <v>2022-07</v>
      </c>
      <c r="E102" s="4">
        <v>35.838726</v>
      </c>
      <c r="F102" s="4">
        <v>139.080542</v>
      </c>
      <c r="G102" s="4" t="s">
        <v>193</v>
      </c>
      <c r="H102" s="4">
        <v>574.0</v>
      </c>
    </row>
    <row r="103">
      <c r="A103" s="4">
        <v>2.100305E7</v>
      </c>
      <c r="B103" s="4" t="s">
        <v>92</v>
      </c>
      <c r="C103" s="6">
        <v>44748.00069444445</v>
      </c>
      <c r="D103" s="4" t="str">
        <f t="shared" si="1"/>
        <v>2022-07</v>
      </c>
      <c r="E103" s="4">
        <v>35.822312</v>
      </c>
      <c r="F103" s="4">
        <v>139.096579</v>
      </c>
      <c r="G103" s="4" t="s">
        <v>194</v>
      </c>
      <c r="H103" s="4">
        <v>674.0</v>
      </c>
    </row>
    <row r="104">
      <c r="A104" s="4">
        <v>2.100305E7</v>
      </c>
      <c r="B104" s="4" t="s">
        <v>92</v>
      </c>
      <c r="C104" s="6">
        <v>44749.00069444445</v>
      </c>
      <c r="D104" s="4" t="str">
        <f t="shared" si="1"/>
        <v>2022-07</v>
      </c>
      <c r="E104" s="4">
        <v>35.829862</v>
      </c>
      <c r="F104" s="4">
        <v>139.08556</v>
      </c>
      <c r="G104" s="4" t="s">
        <v>195</v>
      </c>
      <c r="H104" s="4">
        <v>835.0</v>
      </c>
    </row>
    <row r="105">
      <c r="A105" s="4">
        <v>2.100305E7</v>
      </c>
      <c r="B105" s="4" t="s">
        <v>92</v>
      </c>
      <c r="C105" s="6">
        <v>44750.00069444445</v>
      </c>
      <c r="D105" s="4" t="str">
        <f t="shared" si="1"/>
        <v>2022-07</v>
      </c>
      <c r="E105" s="4">
        <v>35.826495</v>
      </c>
      <c r="F105" s="4">
        <v>139.079241</v>
      </c>
      <c r="G105" s="4" t="s">
        <v>196</v>
      </c>
      <c r="H105" s="4">
        <v>599.0</v>
      </c>
    </row>
    <row r="106">
      <c r="A106" s="4">
        <v>2.100305E7</v>
      </c>
      <c r="B106" s="4" t="s">
        <v>92</v>
      </c>
      <c r="C106" s="6">
        <v>44751.00069444445</v>
      </c>
      <c r="D106" s="4" t="str">
        <f t="shared" si="1"/>
        <v>2022-07</v>
      </c>
      <c r="E106" s="4">
        <v>35.811734</v>
      </c>
      <c r="F106" s="4">
        <v>139.099002</v>
      </c>
      <c r="G106" s="4" t="s">
        <v>197</v>
      </c>
      <c r="H106" s="4">
        <v>405.0</v>
      </c>
    </row>
    <row r="107">
      <c r="A107" s="4">
        <v>2.100305E7</v>
      </c>
      <c r="B107" s="4" t="s">
        <v>92</v>
      </c>
      <c r="C107" s="6">
        <v>44752.00069444445</v>
      </c>
      <c r="D107" s="4" t="str">
        <f t="shared" si="1"/>
        <v>2022-07</v>
      </c>
      <c r="E107" s="4">
        <v>35.828721</v>
      </c>
      <c r="F107" s="4">
        <v>139.081532</v>
      </c>
      <c r="G107" s="4" t="s">
        <v>198</v>
      </c>
      <c r="H107" s="4">
        <v>744.0</v>
      </c>
    </row>
    <row r="108">
      <c r="A108" s="4">
        <v>2.100305E7</v>
      </c>
      <c r="B108" s="4" t="s">
        <v>92</v>
      </c>
      <c r="C108" s="6">
        <v>44753.00069444445</v>
      </c>
      <c r="D108" s="4" t="str">
        <f t="shared" si="1"/>
        <v>2022-07</v>
      </c>
      <c r="E108" s="4">
        <v>35.825093</v>
      </c>
      <c r="F108" s="4">
        <v>139.104582</v>
      </c>
      <c r="G108" s="4" t="s">
        <v>199</v>
      </c>
      <c r="H108" s="4">
        <v>908.0</v>
      </c>
    </row>
    <row r="109">
      <c r="A109" s="4">
        <v>2.100305E7</v>
      </c>
      <c r="B109" s="4" t="s">
        <v>92</v>
      </c>
      <c r="C109" s="6">
        <v>44754.00069444445</v>
      </c>
      <c r="D109" s="4" t="str">
        <f t="shared" si="1"/>
        <v>2022-07</v>
      </c>
      <c r="E109" s="4">
        <v>35.81654</v>
      </c>
      <c r="F109" s="4">
        <v>139.104228</v>
      </c>
      <c r="G109" s="4" t="s">
        <v>200</v>
      </c>
      <c r="H109" s="4">
        <v>759.0</v>
      </c>
    </row>
    <row r="110">
      <c r="A110" s="4">
        <v>2.100305E7</v>
      </c>
      <c r="B110" s="4" t="s">
        <v>92</v>
      </c>
      <c r="C110" s="6">
        <v>44755.00069444445</v>
      </c>
      <c r="D110" s="4" t="str">
        <f t="shared" si="1"/>
        <v>2022-07</v>
      </c>
      <c r="E110" s="4">
        <v>35.803471</v>
      </c>
      <c r="F110" s="4">
        <v>139.105915</v>
      </c>
      <c r="G110" s="4" t="s">
        <v>201</v>
      </c>
      <c r="H110" s="4">
        <v>439.0</v>
      </c>
    </row>
    <row r="111">
      <c r="A111" s="4">
        <v>2.100305E7</v>
      </c>
      <c r="B111" s="4" t="s">
        <v>92</v>
      </c>
      <c r="C111" s="6">
        <v>44756.00069444445</v>
      </c>
      <c r="D111" s="4" t="str">
        <f t="shared" si="1"/>
        <v>2022-07</v>
      </c>
      <c r="E111" s="4">
        <v>35.811334</v>
      </c>
      <c r="F111" s="4">
        <v>139.098548</v>
      </c>
      <c r="G111" s="4" t="s">
        <v>202</v>
      </c>
      <c r="H111" s="4">
        <v>416.0</v>
      </c>
    </row>
    <row r="112">
      <c r="A112" s="4">
        <v>2.100305E7</v>
      </c>
      <c r="B112" s="4" t="s">
        <v>92</v>
      </c>
      <c r="C112" s="6">
        <v>44757.00069444445</v>
      </c>
      <c r="D112" s="4" t="str">
        <f t="shared" si="1"/>
        <v>2022-07</v>
      </c>
      <c r="E112" s="4">
        <v>35.827682</v>
      </c>
      <c r="F112" s="4">
        <v>139.0738</v>
      </c>
      <c r="G112" s="4" t="s">
        <v>203</v>
      </c>
      <c r="H112" s="4">
        <v>485.0</v>
      </c>
    </row>
    <row r="113">
      <c r="A113" s="4">
        <v>2.100305E7</v>
      </c>
      <c r="B113" s="4" t="s">
        <v>92</v>
      </c>
      <c r="C113" s="6">
        <v>44758.00069444445</v>
      </c>
      <c r="D113" s="4" t="str">
        <f t="shared" si="1"/>
        <v>2022-07</v>
      </c>
      <c r="E113" s="4">
        <v>35.839131</v>
      </c>
      <c r="F113" s="4">
        <v>139.071722</v>
      </c>
      <c r="G113" s="4" t="s">
        <v>204</v>
      </c>
      <c r="H113" s="4">
        <v>514.0</v>
      </c>
    </row>
    <row r="114">
      <c r="A114" s="4">
        <v>2.100305E7</v>
      </c>
      <c r="B114" s="4" t="s">
        <v>92</v>
      </c>
      <c r="C114" s="6">
        <v>44759.00069444445</v>
      </c>
      <c r="D114" s="4" t="str">
        <f t="shared" si="1"/>
        <v>2022-07</v>
      </c>
      <c r="E114" s="4">
        <v>35.822081</v>
      </c>
      <c r="F114" s="4">
        <v>139.084416</v>
      </c>
      <c r="G114" s="4" t="s">
        <v>205</v>
      </c>
      <c r="H114" s="4">
        <v>410.0</v>
      </c>
    </row>
    <row r="115">
      <c r="A115" s="4">
        <v>2.100305E7</v>
      </c>
      <c r="B115" s="4" t="s">
        <v>92</v>
      </c>
      <c r="C115" s="6">
        <v>44760.00069444445</v>
      </c>
      <c r="D115" s="4" t="str">
        <f t="shared" si="1"/>
        <v>2022-07</v>
      </c>
      <c r="E115" s="4">
        <v>35.815452</v>
      </c>
      <c r="F115" s="4">
        <v>139.092716</v>
      </c>
      <c r="G115" s="4" t="s">
        <v>206</v>
      </c>
      <c r="H115" s="4">
        <v>381.0</v>
      </c>
    </row>
    <row r="116">
      <c r="A116" s="4">
        <v>2.100305E7</v>
      </c>
      <c r="B116" s="4" t="s">
        <v>92</v>
      </c>
      <c r="C116" s="6">
        <v>44761.00069444445</v>
      </c>
      <c r="D116" s="4" t="str">
        <f t="shared" si="1"/>
        <v>2022-07</v>
      </c>
      <c r="E116" s="4">
        <v>35.81498</v>
      </c>
      <c r="F116" s="4">
        <v>139.095144</v>
      </c>
      <c r="G116" s="4" t="s">
        <v>207</v>
      </c>
      <c r="H116" s="4">
        <v>433.0</v>
      </c>
    </row>
    <row r="117">
      <c r="A117" s="4">
        <v>2.100305E7</v>
      </c>
      <c r="B117" s="4" t="s">
        <v>92</v>
      </c>
      <c r="C117" s="6">
        <v>44762.00069444445</v>
      </c>
      <c r="D117" s="4" t="str">
        <f t="shared" si="1"/>
        <v>2022-07</v>
      </c>
      <c r="E117" s="4">
        <v>35.819011</v>
      </c>
      <c r="F117" s="4">
        <v>139.086697</v>
      </c>
      <c r="G117" s="4" t="s">
        <v>208</v>
      </c>
      <c r="H117" s="4">
        <v>364.0</v>
      </c>
    </row>
    <row r="118">
      <c r="A118" s="4">
        <v>2.100305E7</v>
      </c>
      <c r="B118" s="4" t="s">
        <v>92</v>
      </c>
      <c r="C118" s="6">
        <v>44763.00069444445</v>
      </c>
      <c r="D118" s="4" t="str">
        <f t="shared" si="1"/>
        <v>2022-07</v>
      </c>
      <c r="E118" s="4">
        <v>35.832573</v>
      </c>
      <c r="F118" s="4">
        <v>139.105203</v>
      </c>
      <c r="G118" s="4" t="s">
        <v>209</v>
      </c>
      <c r="H118" s="4">
        <v>1100.0</v>
      </c>
    </row>
    <row r="119">
      <c r="A119" s="4">
        <v>2.100305E7</v>
      </c>
      <c r="B119" s="4" t="s">
        <v>92</v>
      </c>
      <c r="C119" s="6">
        <v>44764.00069444445</v>
      </c>
      <c r="D119" s="4" t="str">
        <f t="shared" si="1"/>
        <v>2022-07</v>
      </c>
      <c r="E119" s="4">
        <v>35.806636</v>
      </c>
      <c r="F119" s="4">
        <v>139.105005</v>
      </c>
      <c r="G119" s="4" t="s">
        <v>210</v>
      </c>
      <c r="H119" s="4">
        <v>620.0</v>
      </c>
    </row>
    <row r="120">
      <c r="A120" s="4">
        <v>2.100305E7</v>
      </c>
      <c r="B120" s="4" t="s">
        <v>92</v>
      </c>
      <c r="C120" s="6">
        <v>44765.00069444445</v>
      </c>
      <c r="D120" s="4" t="str">
        <f t="shared" si="1"/>
        <v>2022-07</v>
      </c>
      <c r="E120" s="4">
        <v>35.804223</v>
      </c>
      <c r="F120" s="4">
        <v>139.107765</v>
      </c>
      <c r="G120" s="4" t="s">
        <v>211</v>
      </c>
      <c r="H120" s="4">
        <v>397.0</v>
      </c>
    </row>
    <row r="121">
      <c r="A121" s="4">
        <v>2.100305E7</v>
      </c>
      <c r="B121" s="4" t="s">
        <v>92</v>
      </c>
      <c r="C121" s="6">
        <v>44766.00069444445</v>
      </c>
      <c r="D121" s="4" t="str">
        <f t="shared" si="1"/>
        <v>2022-07</v>
      </c>
      <c r="E121" s="4">
        <v>35.810206</v>
      </c>
      <c r="F121" s="4">
        <v>139.099306</v>
      </c>
      <c r="G121" s="4" t="s">
        <v>212</v>
      </c>
      <c r="H121" s="4">
        <v>413.0</v>
      </c>
    </row>
    <row r="122">
      <c r="A122" s="4">
        <v>2.100305E7</v>
      </c>
      <c r="B122" s="4" t="s">
        <v>92</v>
      </c>
      <c r="C122" s="6">
        <v>44767.00069444445</v>
      </c>
      <c r="D122" s="4" t="str">
        <f t="shared" si="1"/>
        <v>2022-07</v>
      </c>
      <c r="E122" s="4">
        <v>35.8312</v>
      </c>
      <c r="F122" s="4">
        <v>139.097617</v>
      </c>
      <c r="G122" s="4" t="s">
        <v>213</v>
      </c>
      <c r="H122" s="4">
        <v>1043.0</v>
      </c>
    </row>
    <row r="123">
      <c r="A123" s="4">
        <v>2.100305E7</v>
      </c>
      <c r="B123" s="4" t="s">
        <v>92</v>
      </c>
      <c r="C123" s="6">
        <v>44768.00069444445</v>
      </c>
      <c r="D123" s="4" t="str">
        <f t="shared" si="1"/>
        <v>2022-07</v>
      </c>
      <c r="E123" s="4">
        <v>35.831913</v>
      </c>
      <c r="F123" s="4">
        <v>139.081261</v>
      </c>
      <c r="G123" s="4" t="s">
        <v>214</v>
      </c>
      <c r="H123" s="4">
        <v>617.0</v>
      </c>
    </row>
    <row r="124">
      <c r="A124" s="4">
        <v>2.100305E7</v>
      </c>
      <c r="B124" s="4" t="s">
        <v>92</v>
      </c>
      <c r="C124" s="6">
        <v>44769.00069444445</v>
      </c>
      <c r="D124" s="4" t="str">
        <f t="shared" si="1"/>
        <v>2022-07</v>
      </c>
      <c r="E124" s="4">
        <v>35.832461</v>
      </c>
      <c r="F124" s="4">
        <v>139.101346</v>
      </c>
      <c r="G124" s="4" t="s">
        <v>215</v>
      </c>
      <c r="H124" s="4">
        <v>1105.0</v>
      </c>
    </row>
    <row r="125">
      <c r="A125" s="4">
        <v>2.100305E7</v>
      </c>
      <c r="B125" s="4" t="s">
        <v>92</v>
      </c>
      <c r="C125" s="6">
        <v>44770.00069444445</v>
      </c>
      <c r="D125" s="4" t="str">
        <f t="shared" si="1"/>
        <v>2022-07</v>
      </c>
      <c r="E125" s="4">
        <v>35.817502</v>
      </c>
      <c r="F125" s="4">
        <v>139.10265</v>
      </c>
      <c r="G125" s="4" t="s">
        <v>216</v>
      </c>
      <c r="H125" s="4">
        <v>561.0</v>
      </c>
    </row>
    <row r="126">
      <c r="A126" s="4">
        <v>2.100305E7</v>
      </c>
      <c r="B126" s="4" t="s">
        <v>92</v>
      </c>
      <c r="C126" s="6">
        <v>44771.00069444445</v>
      </c>
      <c r="D126" s="4" t="str">
        <f t="shared" si="1"/>
        <v>2022-07</v>
      </c>
      <c r="E126" s="4">
        <v>35.809641</v>
      </c>
      <c r="F126" s="4">
        <v>139.108044</v>
      </c>
      <c r="G126" s="4" t="s">
        <v>217</v>
      </c>
      <c r="H126" s="4">
        <v>609.0</v>
      </c>
    </row>
    <row r="127">
      <c r="A127" s="4">
        <v>2.100305E7</v>
      </c>
      <c r="B127" s="4" t="s">
        <v>92</v>
      </c>
      <c r="C127" s="6">
        <v>44772.00069444445</v>
      </c>
      <c r="D127" s="4" t="str">
        <f t="shared" si="1"/>
        <v>2022-07</v>
      </c>
      <c r="E127" s="4">
        <v>35.83082</v>
      </c>
      <c r="F127" s="4">
        <v>139.088516</v>
      </c>
      <c r="G127" s="4" t="s">
        <v>218</v>
      </c>
      <c r="H127" s="4">
        <v>899.0</v>
      </c>
    </row>
    <row r="128">
      <c r="A128" s="4">
        <v>2.100305E7</v>
      </c>
      <c r="B128" s="4" t="s">
        <v>92</v>
      </c>
      <c r="C128" s="6">
        <v>44773.00069444445</v>
      </c>
      <c r="D128" s="4" t="str">
        <f t="shared" si="1"/>
        <v>2022-07</v>
      </c>
      <c r="E128" s="4">
        <v>35.843495</v>
      </c>
      <c r="F128" s="4">
        <v>139.069502</v>
      </c>
      <c r="G128" s="4" t="s">
        <v>219</v>
      </c>
      <c r="H128" s="4">
        <v>742.0</v>
      </c>
    </row>
    <row r="129">
      <c r="A129" s="4">
        <v>2.100305E7</v>
      </c>
      <c r="B129" s="4" t="s">
        <v>92</v>
      </c>
      <c r="C129" s="6">
        <v>44774.00069444445</v>
      </c>
      <c r="D129" s="4" t="str">
        <f t="shared" si="1"/>
        <v>2022-08</v>
      </c>
      <c r="E129" s="4">
        <v>35.852632</v>
      </c>
      <c r="F129" s="4">
        <v>139.054857</v>
      </c>
      <c r="G129" s="4" t="s">
        <v>220</v>
      </c>
      <c r="H129" s="4">
        <v>1191.0</v>
      </c>
    </row>
    <row r="130">
      <c r="A130" s="4">
        <v>2.100305E7</v>
      </c>
      <c r="B130" s="4" t="s">
        <v>92</v>
      </c>
      <c r="C130" s="6">
        <v>44775.00069444445</v>
      </c>
      <c r="D130" s="4" t="str">
        <f t="shared" si="1"/>
        <v>2022-08</v>
      </c>
      <c r="E130" s="4">
        <v>35.838592</v>
      </c>
      <c r="F130" s="4">
        <v>139.067905</v>
      </c>
      <c r="G130" s="4" t="s">
        <v>221</v>
      </c>
      <c r="H130" s="4">
        <v>519.0</v>
      </c>
    </row>
    <row r="131">
      <c r="A131" s="4">
        <v>2.100305E7</v>
      </c>
      <c r="B131" s="4" t="s">
        <v>92</v>
      </c>
      <c r="C131" s="6">
        <v>44776.00069444445</v>
      </c>
      <c r="D131" s="4" t="str">
        <f t="shared" si="1"/>
        <v>2022-08</v>
      </c>
      <c r="E131" s="4">
        <v>35.81958</v>
      </c>
      <c r="F131" s="4">
        <v>139.107031</v>
      </c>
      <c r="G131" s="4" t="s">
        <v>222</v>
      </c>
      <c r="H131" s="4">
        <v>905.0</v>
      </c>
    </row>
    <row r="132">
      <c r="A132" s="4">
        <v>2.100305E7</v>
      </c>
      <c r="B132" s="4" t="s">
        <v>92</v>
      </c>
      <c r="C132" s="6">
        <v>44777.00069444445</v>
      </c>
      <c r="D132" s="4" t="str">
        <f t="shared" si="1"/>
        <v>2022-08</v>
      </c>
      <c r="E132" s="4">
        <v>35.824598</v>
      </c>
      <c r="F132" s="4">
        <v>139.096581</v>
      </c>
      <c r="G132" s="4" t="s">
        <v>223</v>
      </c>
      <c r="H132" s="4">
        <v>809.0</v>
      </c>
    </row>
    <row r="133">
      <c r="A133" s="4">
        <v>2.100305E7</v>
      </c>
      <c r="B133" s="4" t="s">
        <v>92</v>
      </c>
      <c r="C133" s="6">
        <v>44778.00069444445</v>
      </c>
      <c r="D133" s="4" t="str">
        <f t="shared" si="1"/>
        <v>2022-08</v>
      </c>
      <c r="E133" s="4">
        <v>35.83301</v>
      </c>
      <c r="F133" s="4">
        <v>139.079682</v>
      </c>
      <c r="G133" s="4" t="s">
        <v>224</v>
      </c>
      <c r="H133" s="4">
        <v>495.0</v>
      </c>
    </row>
    <row r="134">
      <c r="A134" s="4">
        <v>2.100305E7</v>
      </c>
      <c r="B134" s="4" t="s">
        <v>92</v>
      </c>
      <c r="C134" s="6">
        <v>44779.00069444445</v>
      </c>
      <c r="D134" s="4" t="str">
        <f t="shared" si="1"/>
        <v>2022-08</v>
      </c>
      <c r="E134" s="4">
        <v>35.833158</v>
      </c>
      <c r="F134" s="4">
        <v>139.063676</v>
      </c>
      <c r="G134" s="4" t="s">
        <v>225</v>
      </c>
      <c r="H134" s="4">
        <v>924.0</v>
      </c>
    </row>
    <row r="135">
      <c r="A135" s="4">
        <v>2.100305E7</v>
      </c>
      <c r="B135" s="4" t="s">
        <v>92</v>
      </c>
      <c r="C135" s="6">
        <v>44780.00069444445</v>
      </c>
      <c r="D135" s="4" t="str">
        <f t="shared" si="1"/>
        <v>2022-08</v>
      </c>
      <c r="E135" s="4">
        <v>35.840913</v>
      </c>
      <c r="F135" s="4">
        <v>139.052669</v>
      </c>
      <c r="G135" s="4" t="s">
        <v>226</v>
      </c>
      <c r="H135" s="4">
        <v>557.0</v>
      </c>
    </row>
    <row r="136">
      <c r="A136" s="4">
        <v>2.100305E7</v>
      </c>
      <c r="B136" s="4" t="s">
        <v>92</v>
      </c>
      <c r="C136" s="6">
        <v>44781.00069444445</v>
      </c>
      <c r="D136" s="4" t="str">
        <f t="shared" si="1"/>
        <v>2022-08</v>
      </c>
      <c r="E136" s="4">
        <v>35.812994</v>
      </c>
      <c r="F136" s="4">
        <v>139.092964</v>
      </c>
      <c r="G136" s="4" t="s">
        <v>227</v>
      </c>
      <c r="H136" s="4">
        <v>412.0</v>
      </c>
    </row>
    <row r="137">
      <c r="A137" s="4">
        <v>2.100305E7</v>
      </c>
      <c r="B137" s="4" t="s">
        <v>92</v>
      </c>
      <c r="C137" s="6">
        <v>44782.00069444445</v>
      </c>
      <c r="D137" s="4" t="str">
        <f t="shared" si="1"/>
        <v>2022-08</v>
      </c>
      <c r="E137" s="4">
        <v>35.815834</v>
      </c>
      <c r="F137" s="4">
        <v>139.090213</v>
      </c>
      <c r="G137" s="4" t="s">
        <v>228</v>
      </c>
      <c r="H137" s="4">
        <v>341.0</v>
      </c>
    </row>
    <row r="138">
      <c r="A138" s="4">
        <v>2.100305E7</v>
      </c>
      <c r="B138" s="4" t="s">
        <v>92</v>
      </c>
      <c r="C138" s="6">
        <v>44783.00069444445</v>
      </c>
      <c r="D138" s="4" t="str">
        <f t="shared" si="1"/>
        <v>2022-08</v>
      </c>
      <c r="E138" s="4">
        <v>35.811968</v>
      </c>
      <c r="F138" s="4">
        <v>139.089611</v>
      </c>
      <c r="G138" s="4" t="s">
        <v>229</v>
      </c>
      <c r="H138" s="4">
        <v>577.0</v>
      </c>
    </row>
    <row r="139">
      <c r="A139" s="4">
        <v>2.100305E7</v>
      </c>
      <c r="B139" s="4" t="s">
        <v>92</v>
      </c>
      <c r="C139" s="6">
        <v>44784.00069444445</v>
      </c>
      <c r="D139" s="4" t="str">
        <f t="shared" si="1"/>
        <v>2022-08</v>
      </c>
      <c r="E139" s="4">
        <v>35.841293</v>
      </c>
      <c r="F139" s="4">
        <v>139.041827</v>
      </c>
      <c r="G139" s="4" t="s">
        <v>230</v>
      </c>
      <c r="H139" s="4">
        <v>673.0</v>
      </c>
    </row>
    <row r="140">
      <c r="A140" s="4">
        <v>2.100305E7</v>
      </c>
      <c r="B140" s="4" t="s">
        <v>92</v>
      </c>
      <c r="C140" s="6">
        <v>44785.00069444445</v>
      </c>
      <c r="D140" s="4" t="str">
        <f t="shared" si="1"/>
        <v>2022-08</v>
      </c>
      <c r="E140" s="4">
        <v>35.854422</v>
      </c>
      <c r="F140" s="4">
        <v>139.051577</v>
      </c>
      <c r="G140" s="4" t="s">
        <v>231</v>
      </c>
      <c r="H140" s="4">
        <v>1289.0</v>
      </c>
    </row>
    <row r="141">
      <c r="A141" s="4">
        <v>2.100305E7</v>
      </c>
      <c r="B141" s="4" t="s">
        <v>92</v>
      </c>
      <c r="C141" s="6">
        <v>44786.00069444445</v>
      </c>
      <c r="D141" s="4" t="str">
        <f t="shared" si="1"/>
        <v>2022-08</v>
      </c>
      <c r="E141" s="4">
        <v>35.839924</v>
      </c>
      <c r="F141" s="4">
        <v>139.063879</v>
      </c>
      <c r="G141" s="4" t="s">
        <v>232</v>
      </c>
      <c r="H141" s="4">
        <v>490.0</v>
      </c>
    </row>
    <row r="142">
      <c r="A142" s="4">
        <v>2.100305E7</v>
      </c>
      <c r="B142" s="4" t="s">
        <v>92</v>
      </c>
      <c r="C142" s="6">
        <v>44787.00069444445</v>
      </c>
      <c r="D142" s="4" t="str">
        <f t="shared" si="1"/>
        <v>2022-08</v>
      </c>
      <c r="E142" s="4">
        <v>35.827278</v>
      </c>
      <c r="F142" s="4">
        <v>139.075156</v>
      </c>
      <c r="G142" s="4" t="s">
        <v>233</v>
      </c>
      <c r="H142" s="4">
        <v>465.0</v>
      </c>
    </row>
    <row r="143">
      <c r="A143" s="4">
        <v>2.100305E7</v>
      </c>
      <c r="B143" s="4" t="s">
        <v>92</v>
      </c>
      <c r="C143" s="6">
        <v>44788.00069444445</v>
      </c>
      <c r="D143" s="4" t="str">
        <f t="shared" si="1"/>
        <v>2022-08</v>
      </c>
      <c r="E143" s="4">
        <v>35.826851</v>
      </c>
      <c r="F143" s="4">
        <v>139.091735</v>
      </c>
      <c r="G143" s="4" t="s">
        <v>234</v>
      </c>
      <c r="H143" s="4">
        <v>852.0</v>
      </c>
    </row>
    <row r="144">
      <c r="A144" s="4">
        <v>2.100305E7</v>
      </c>
      <c r="B144" s="4" t="s">
        <v>92</v>
      </c>
      <c r="C144" s="6">
        <v>44789.00069444445</v>
      </c>
      <c r="D144" s="4" t="str">
        <f t="shared" si="1"/>
        <v>2022-08</v>
      </c>
      <c r="E144" s="4">
        <v>35.827404</v>
      </c>
      <c r="F144" s="4">
        <v>139.099349</v>
      </c>
      <c r="G144" s="4" t="s">
        <v>235</v>
      </c>
      <c r="H144" s="4">
        <v>1046.0</v>
      </c>
    </row>
    <row r="145">
      <c r="A145" s="4">
        <v>2.100305E7</v>
      </c>
      <c r="B145" s="4" t="s">
        <v>92</v>
      </c>
      <c r="C145" s="6">
        <v>44790.00069444445</v>
      </c>
      <c r="D145" s="4" t="str">
        <f t="shared" si="1"/>
        <v>2022-08</v>
      </c>
      <c r="E145" s="4">
        <v>35.83179</v>
      </c>
      <c r="F145" s="4">
        <v>139.065368</v>
      </c>
      <c r="G145" s="4" t="s">
        <v>236</v>
      </c>
      <c r="H145" s="4">
        <v>918.0</v>
      </c>
    </row>
    <row r="146">
      <c r="A146" s="4">
        <v>2.100305E7</v>
      </c>
      <c r="B146" s="4" t="s">
        <v>92</v>
      </c>
      <c r="C146" s="6">
        <v>44791.00069444445</v>
      </c>
      <c r="D146" s="4" t="str">
        <f t="shared" si="1"/>
        <v>2022-08</v>
      </c>
      <c r="E146" s="4">
        <v>35.838349</v>
      </c>
      <c r="F146" s="4">
        <v>139.058393</v>
      </c>
      <c r="G146" s="4" t="s">
        <v>237</v>
      </c>
      <c r="H146" s="4">
        <v>588.0</v>
      </c>
    </row>
    <row r="147">
      <c r="A147" s="4">
        <v>2.100305E7</v>
      </c>
      <c r="B147" s="4" t="s">
        <v>92</v>
      </c>
      <c r="C147" s="6">
        <v>44792.00069444445</v>
      </c>
      <c r="D147" s="4" t="str">
        <f t="shared" si="1"/>
        <v>2022-08</v>
      </c>
      <c r="E147" s="4">
        <v>35.843593</v>
      </c>
      <c r="F147" s="4">
        <v>139.059929</v>
      </c>
      <c r="G147" s="4" t="s">
        <v>238</v>
      </c>
      <c r="H147" s="4">
        <v>729.0</v>
      </c>
    </row>
    <row r="148">
      <c r="A148" s="4">
        <v>2.100305E7</v>
      </c>
      <c r="B148" s="4" t="s">
        <v>92</v>
      </c>
      <c r="C148" s="6">
        <v>44793.00069444445</v>
      </c>
      <c r="D148" s="4" t="str">
        <f t="shared" si="1"/>
        <v>2022-08</v>
      </c>
      <c r="E148" s="4">
        <v>35.841736</v>
      </c>
      <c r="F148" s="4">
        <v>139.042013</v>
      </c>
      <c r="G148" s="4" t="s">
        <v>239</v>
      </c>
      <c r="H148" s="4">
        <v>654.0</v>
      </c>
    </row>
    <row r="149">
      <c r="A149" s="4">
        <v>2.100305E7</v>
      </c>
      <c r="B149" s="4" t="s">
        <v>92</v>
      </c>
      <c r="C149" s="6">
        <v>44794.00069444445</v>
      </c>
      <c r="D149" s="4" t="str">
        <f t="shared" si="1"/>
        <v>2022-08</v>
      </c>
      <c r="E149" s="4">
        <v>35.838685</v>
      </c>
      <c r="F149" s="4">
        <v>139.062494</v>
      </c>
      <c r="G149" s="4" t="s">
        <v>240</v>
      </c>
      <c r="H149" s="4">
        <v>579.0</v>
      </c>
    </row>
    <row r="150">
      <c r="A150" s="4">
        <v>2.100305E7</v>
      </c>
      <c r="B150" s="4" t="s">
        <v>92</v>
      </c>
      <c r="C150" s="6">
        <v>44795.00069444445</v>
      </c>
      <c r="D150" s="4" t="str">
        <f t="shared" si="1"/>
        <v>2022-08</v>
      </c>
      <c r="E150" s="4">
        <v>35.812902</v>
      </c>
      <c r="F150" s="4">
        <v>139.10174</v>
      </c>
      <c r="G150" s="4" t="s">
        <v>241</v>
      </c>
      <c r="H150" s="4">
        <v>679.0</v>
      </c>
    </row>
    <row r="151">
      <c r="A151" s="4">
        <v>2.100305E7</v>
      </c>
      <c r="B151" s="4" t="s">
        <v>92</v>
      </c>
      <c r="C151" s="6">
        <v>44796.00069444445</v>
      </c>
      <c r="D151" s="4" t="str">
        <f t="shared" si="1"/>
        <v>2022-08</v>
      </c>
      <c r="E151" s="4">
        <v>35.81162</v>
      </c>
      <c r="F151" s="4">
        <v>139.111959</v>
      </c>
      <c r="G151" s="4" t="s">
        <v>242</v>
      </c>
      <c r="H151" s="4">
        <v>404.0</v>
      </c>
    </row>
    <row r="152">
      <c r="A152" s="4">
        <v>2.100305E7</v>
      </c>
      <c r="B152" s="4" t="s">
        <v>92</v>
      </c>
      <c r="C152" s="6">
        <v>44797.00069444445</v>
      </c>
      <c r="D152" s="4" t="str">
        <f t="shared" si="1"/>
        <v>2022-08</v>
      </c>
      <c r="E152" s="4">
        <v>35.815706</v>
      </c>
      <c r="F152" s="4">
        <v>139.091739</v>
      </c>
      <c r="G152" s="4" t="s">
        <v>243</v>
      </c>
      <c r="H152" s="4">
        <v>379.0</v>
      </c>
    </row>
    <row r="153">
      <c r="A153" s="4">
        <v>2.100305E7</v>
      </c>
      <c r="B153" s="4" t="s">
        <v>92</v>
      </c>
      <c r="C153" s="6">
        <v>44798.00069444445</v>
      </c>
      <c r="D153" s="4" t="str">
        <f t="shared" si="1"/>
        <v>2022-08</v>
      </c>
      <c r="E153" s="4">
        <v>35.816722</v>
      </c>
      <c r="F153" s="4">
        <v>139.107198</v>
      </c>
      <c r="G153" s="4" t="s">
        <v>244</v>
      </c>
      <c r="H153" s="4">
        <v>810.0</v>
      </c>
    </row>
    <row r="154">
      <c r="A154" s="4">
        <v>2.100305E7</v>
      </c>
      <c r="B154" s="4" t="s">
        <v>92</v>
      </c>
      <c r="C154" s="6">
        <v>44799.00069444445</v>
      </c>
      <c r="D154" s="4" t="str">
        <f t="shared" si="1"/>
        <v>2022-08</v>
      </c>
      <c r="E154" s="4">
        <v>35.811926</v>
      </c>
      <c r="F154" s="4">
        <v>139.110657</v>
      </c>
      <c r="G154" s="4" t="s">
        <v>245</v>
      </c>
      <c r="H154" s="4">
        <v>457.0</v>
      </c>
    </row>
    <row r="155">
      <c r="A155" s="4">
        <v>2.100305E7</v>
      </c>
      <c r="B155" s="4" t="s">
        <v>92</v>
      </c>
      <c r="C155" s="6">
        <v>44800.00069444445</v>
      </c>
      <c r="D155" s="4" t="str">
        <f t="shared" si="1"/>
        <v>2022-08</v>
      </c>
      <c r="E155" s="4">
        <v>35.80464</v>
      </c>
      <c r="F155" s="4">
        <v>139.108079</v>
      </c>
      <c r="G155" s="4" t="s">
        <v>246</v>
      </c>
      <c r="H155" s="4">
        <v>460.0</v>
      </c>
    </row>
    <row r="156">
      <c r="A156" s="4">
        <v>2.100305E7</v>
      </c>
      <c r="B156" s="4" t="s">
        <v>92</v>
      </c>
      <c r="C156" s="6">
        <v>44801.00069444445</v>
      </c>
      <c r="D156" s="4" t="str">
        <f t="shared" si="1"/>
        <v>2022-08</v>
      </c>
      <c r="E156" s="4">
        <v>35.82776</v>
      </c>
      <c r="F156" s="4">
        <v>139.074105</v>
      </c>
      <c r="G156" s="4" t="s">
        <v>247</v>
      </c>
      <c r="H156" s="4">
        <v>497.0</v>
      </c>
    </row>
    <row r="157">
      <c r="A157" s="4">
        <v>2.100305E7</v>
      </c>
      <c r="B157" s="4" t="s">
        <v>92</v>
      </c>
      <c r="C157" s="6">
        <v>44802.00069444445</v>
      </c>
      <c r="D157" s="4" t="str">
        <f t="shared" si="1"/>
        <v>2022-08</v>
      </c>
      <c r="E157" s="4">
        <v>35.83397</v>
      </c>
      <c r="F157" s="4">
        <v>139.072602</v>
      </c>
      <c r="G157" s="4" t="s">
        <v>248</v>
      </c>
      <c r="H157" s="4">
        <v>610.0</v>
      </c>
    </row>
    <row r="158">
      <c r="A158" s="4">
        <v>2.100305E7</v>
      </c>
      <c r="B158" s="4" t="s">
        <v>92</v>
      </c>
      <c r="C158" s="6">
        <v>44803.00069444445</v>
      </c>
      <c r="D158" s="4" t="str">
        <f t="shared" si="1"/>
        <v>2022-08</v>
      </c>
      <c r="E158" s="4">
        <v>35.842288</v>
      </c>
      <c r="F158" s="4">
        <v>139.045562</v>
      </c>
      <c r="G158" s="4" t="s">
        <v>249</v>
      </c>
      <c r="H158" s="4">
        <v>702.0</v>
      </c>
    </row>
    <row r="159">
      <c r="A159" s="4">
        <v>2.100305E7</v>
      </c>
      <c r="B159" s="4" t="s">
        <v>92</v>
      </c>
      <c r="C159" s="6">
        <v>44804.00069444445</v>
      </c>
      <c r="D159" s="4" t="str">
        <f t="shared" si="1"/>
        <v>2022-08</v>
      </c>
      <c r="E159" s="4">
        <v>35.827523</v>
      </c>
      <c r="F159" s="4">
        <v>139.077006</v>
      </c>
      <c r="G159" s="4" t="s">
        <v>250</v>
      </c>
      <c r="H159" s="4">
        <v>496.0</v>
      </c>
    </row>
    <row r="160">
      <c r="A160" s="4">
        <v>2.100305E7</v>
      </c>
      <c r="B160" s="4" t="s">
        <v>92</v>
      </c>
      <c r="C160" s="6">
        <v>44805.00069444445</v>
      </c>
      <c r="D160" s="4" t="str">
        <f t="shared" si="1"/>
        <v>2022-09</v>
      </c>
      <c r="E160" s="4">
        <v>35.814347</v>
      </c>
      <c r="F160" s="4">
        <v>139.086242</v>
      </c>
      <c r="G160" s="4" t="s">
        <v>251</v>
      </c>
      <c r="H160" s="4">
        <v>534.0</v>
      </c>
    </row>
    <row r="161">
      <c r="A161" s="4">
        <v>2.100305E7</v>
      </c>
      <c r="B161" s="4" t="s">
        <v>92</v>
      </c>
      <c r="C161" s="6">
        <v>44806.00069444445</v>
      </c>
      <c r="D161" s="4" t="str">
        <f t="shared" si="1"/>
        <v>2022-09</v>
      </c>
      <c r="E161" s="4">
        <v>35.811853</v>
      </c>
      <c r="F161" s="4">
        <v>139.108847</v>
      </c>
      <c r="G161" s="4" t="s">
        <v>252</v>
      </c>
      <c r="H161" s="4">
        <v>485.0</v>
      </c>
    </row>
    <row r="162">
      <c r="A162" s="4">
        <v>2.100305E7</v>
      </c>
      <c r="B162" s="4" t="s">
        <v>92</v>
      </c>
      <c r="C162" s="6">
        <v>44807.00069444445</v>
      </c>
      <c r="D162" s="4" t="str">
        <f t="shared" si="1"/>
        <v>2022-09</v>
      </c>
      <c r="E162" s="4">
        <v>35.818239</v>
      </c>
      <c r="F162" s="4">
        <v>139.095206</v>
      </c>
      <c r="G162" s="4" t="s">
        <v>253</v>
      </c>
      <c r="H162" s="4">
        <v>565.0</v>
      </c>
    </row>
    <row r="163">
      <c r="A163" s="4">
        <v>2.100305E7</v>
      </c>
      <c r="B163" s="4" t="s">
        <v>92</v>
      </c>
      <c r="C163" s="6">
        <v>44808.00069444445</v>
      </c>
      <c r="D163" s="4" t="str">
        <f t="shared" si="1"/>
        <v>2022-09</v>
      </c>
      <c r="E163" s="4">
        <v>35.810587</v>
      </c>
      <c r="F163" s="4">
        <v>139.089579</v>
      </c>
      <c r="G163" s="4" t="s">
        <v>254</v>
      </c>
      <c r="H163" s="4">
        <v>480.0</v>
      </c>
    </row>
    <row r="164">
      <c r="A164" s="4">
        <v>2.100305E7</v>
      </c>
      <c r="B164" s="4" t="s">
        <v>92</v>
      </c>
      <c r="C164" s="6">
        <v>44809.00069444445</v>
      </c>
      <c r="D164" s="4" t="str">
        <f t="shared" si="1"/>
        <v>2022-09</v>
      </c>
      <c r="E164" s="4">
        <v>35.806916</v>
      </c>
      <c r="F164" s="4">
        <v>139.088708</v>
      </c>
      <c r="G164" s="4" t="s">
        <v>255</v>
      </c>
      <c r="H164" s="4">
        <v>550.0</v>
      </c>
    </row>
    <row r="165">
      <c r="A165" s="4">
        <v>2.100305E7</v>
      </c>
      <c r="B165" s="4" t="s">
        <v>92</v>
      </c>
      <c r="C165" s="6">
        <v>44810.00069444445</v>
      </c>
      <c r="D165" s="4" t="str">
        <f t="shared" si="1"/>
        <v>2022-09</v>
      </c>
      <c r="E165" s="4">
        <v>35.827532</v>
      </c>
      <c r="F165" s="4">
        <v>139.07444</v>
      </c>
      <c r="G165" s="4" t="s">
        <v>256</v>
      </c>
      <c r="H165" s="4">
        <v>516.0</v>
      </c>
    </row>
    <row r="166">
      <c r="A166" s="4">
        <v>2.100305E7</v>
      </c>
      <c r="B166" s="4" t="s">
        <v>92</v>
      </c>
      <c r="C166" s="6">
        <v>44811.00069444445</v>
      </c>
      <c r="D166" s="4" t="str">
        <f t="shared" si="1"/>
        <v>2022-09</v>
      </c>
      <c r="E166" s="4">
        <v>35.812808</v>
      </c>
      <c r="F166" s="4">
        <v>139.104434</v>
      </c>
      <c r="G166" s="4" t="s">
        <v>257</v>
      </c>
      <c r="H166" s="4">
        <v>725.0</v>
      </c>
    </row>
    <row r="167">
      <c r="A167" s="4">
        <v>2.100305E7</v>
      </c>
      <c r="B167" s="4" t="s">
        <v>92</v>
      </c>
      <c r="C167" s="6">
        <v>44812.00069444445</v>
      </c>
      <c r="D167" s="4" t="str">
        <f t="shared" si="1"/>
        <v>2022-09</v>
      </c>
      <c r="E167" s="4">
        <v>35.812053</v>
      </c>
      <c r="F167" s="4">
        <v>139.111605</v>
      </c>
      <c r="G167" s="4" t="s">
        <v>258</v>
      </c>
      <c r="H167" s="4">
        <v>421.0</v>
      </c>
    </row>
    <row r="168">
      <c r="A168" s="4">
        <v>2.100305E7</v>
      </c>
      <c r="B168" s="4" t="s">
        <v>92</v>
      </c>
      <c r="C168" s="6">
        <v>44813.00069444445</v>
      </c>
      <c r="D168" s="4" t="str">
        <f t="shared" si="1"/>
        <v>2022-09</v>
      </c>
      <c r="E168" s="4">
        <v>35.803659</v>
      </c>
      <c r="F168" s="4">
        <v>139.106657</v>
      </c>
      <c r="G168" s="4" t="s">
        <v>259</v>
      </c>
      <c r="H168" s="4">
        <v>424.0</v>
      </c>
    </row>
    <row r="169">
      <c r="A169" s="4">
        <v>2.100305E7</v>
      </c>
      <c r="B169" s="4" t="s">
        <v>92</v>
      </c>
      <c r="C169" s="6">
        <v>44814.00069444445</v>
      </c>
      <c r="D169" s="4" t="str">
        <f t="shared" si="1"/>
        <v>2022-09</v>
      </c>
      <c r="E169" s="4">
        <v>35.831911</v>
      </c>
      <c r="F169" s="4">
        <v>139.097136</v>
      </c>
      <c r="G169" s="4" t="s">
        <v>260</v>
      </c>
      <c r="H169" s="4">
        <v>1120.0</v>
      </c>
    </row>
    <row r="170">
      <c r="A170" s="4">
        <v>2.100305E7</v>
      </c>
      <c r="B170" s="4" t="s">
        <v>92</v>
      </c>
      <c r="C170" s="6">
        <v>44815.00069444445</v>
      </c>
      <c r="D170" s="4" t="str">
        <f t="shared" si="1"/>
        <v>2022-09</v>
      </c>
      <c r="E170" s="4">
        <v>35.836872</v>
      </c>
      <c r="F170" s="4">
        <v>139.070658</v>
      </c>
      <c r="G170" s="4" t="s">
        <v>261</v>
      </c>
      <c r="H170" s="4">
        <v>573.0</v>
      </c>
    </row>
    <row r="171">
      <c r="A171" s="4">
        <v>2.100305E7</v>
      </c>
      <c r="B171" s="4" t="s">
        <v>92</v>
      </c>
      <c r="C171" s="6">
        <v>44816.00069444445</v>
      </c>
      <c r="D171" s="4" t="str">
        <f t="shared" si="1"/>
        <v>2022-09</v>
      </c>
      <c r="E171" s="4">
        <v>35.842946</v>
      </c>
      <c r="F171" s="4">
        <v>139.040447</v>
      </c>
      <c r="G171" s="4" t="s">
        <v>262</v>
      </c>
      <c r="H171" s="4">
        <v>746.0</v>
      </c>
    </row>
    <row r="172">
      <c r="A172" s="4">
        <v>2.100305E7</v>
      </c>
      <c r="B172" s="4" t="s">
        <v>92</v>
      </c>
      <c r="C172" s="6">
        <v>44817.00069444445</v>
      </c>
      <c r="D172" s="4" t="str">
        <f t="shared" si="1"/>
        <v>2022-09</v>
      </c>
      <c r="E172" s="4">
        <v>35.846294</v>
      </c>
      <c r="F172" s="4">
        <v>139.054734</v>
      </c>
      <c r="G172" s="4" t="s">
        <v>263</v>
      </c>
      <c r="H172" s="4">
        <v>925.0</v>
      </c>
    </row>
    <row r="173">
      <c r="A173" s="4">
        <v>2.100305E7</v>
      </c>
      <c r="B173" s="4" t="s">
        <v>92</v>
      </c>
      <c r="C173" s="6">
        <v>44818.00069444445</v>
      </c>
      <c r="D173" s="4" t="str">
        <f t="shared" si="1"/>
        <v>2022-09</v>
      </c>
      <c r="E173" s="4">
        <v>35.851674</v>
      </c>
      <c r="F173" s="4">
        <v>139.046545</v>
      </c>
      <c r="G173" s="4" t="s">
        <v>264</v>
      </c>
      <c r="H173" s="4">
        <v>1092.0</v>
      </c>
    </row>
    <row r="174">
      <c r="A174" s="4">
        <v>2.100305E7</v>
      </c>
      <c r="B174" s="4" t="s">
        <v>92</v>
      </c>
      <c r="C174" s="6">
        <v>44819.00069444445</v>
      </c>
      <c r="D174" s="4" t="str">
        <f t="shared" si="1"/>
        <v>2022-09</v>
      </c>
      <c r="E174" s="4">
        <v>35.828325</v>
      </c>
      <c r="F174" s="4">
        <v>139.084262</v>
      </c>
      <c r="G174" s="4" t="s">
        <v>265</v>
      </c>
      <c r="H174" s="4">
        <v>747.0</v>
      </c>
    </row>
    <row r="175">
      <c r="A175" s="4">
        <v>2.100305E7</v>
      </c>
      <c r="B175" s="4" t="s">
        <v>92</v>
      </c>
      <c r="C175" s="6">
        <v>44820.00069444445</v>
      </c>
      <c r="D175" s="4" t="str">
        <f t="shared" si="1"/>
        <v>2022-09</v>
      </c>
      <c r="E175" s="4">
        <v>35.831214</v>
      </c>
      <c r="F175" s="4">
        <v>139.102962</v>
      </c>
      <c r="G175" s="4" t="s">
        <v>266</v>
      </c>
      <c r="H175" s="4">
        <v>1181.0</v>
      </c>
    </row>
    <row r="176">
      <c r="A176" s="4">
        <v>2.100305E7</v>
      </c>
      <c r="B176" s="4" t="s">
        <v>92</v>
      </c>
      <c r="C176" s="6">
        <v>44821.00069444445</v>
      </c>
      <c r="D176" s="4" t="str">
        <f t="shared" si="1"/>
        <v>2022-09</v>
      </c>
      <c r="E176" s="4">
        <v>35.83157</v>
      </c>
      <c r="F176" s="4">
        <v>139.099934</v>
      </c>
      <c r="G176" s="4" t="s">
        <v>267</v>
      </c>
      <c r="H176" s="4">
        <v>1223.0</v>
      </c>
    </row>
    <row r="177">
      <c r="A177" s="4">
        <v>2.100305E7</v>
      </c>
      <c r="B177" s="4" t="s">
        <v>92</v>
      </c>
      <c r="C177" s="6">
        <v>44822.00069444445</v>
      </c>
      <c r="D177" s="4" t="str">
        <f t="shared" si="1"/>
        <v>2022-09</v>
      </c>
      <c r="E177" s="4">
        <v>35.821834</v>
      </c>
      <c r="F177" s="4">
        <v>139.092754</v>
      </c>
      <c r="G177" s="4" t="s">
        <v>268</v>
      </c>
      <c r="H177" s="4">
        <v>595.0</v>
      </c>
    </row>
    <row r="178">
      <c r="A178" s="4">
        <v>2.100305E7</v>
      </c>
      <c r="B178" s="4" t="s">
        <v>92</v>
      </c>
      <c r="C178" s="6">
        <v>44823.00069444445</v>
      </c>
      <c r="D178" s="4" t="str">
        <f t="shared" si="1"/>
        <v>2022-09</v>
      </c>
      <c r="E178" s="4">
        <v>35.835128</v>
      </c>
      <c r="F178" s="4">
        <v>139.088822</v>
      </c>
      <c r="G178" s="4" t="s">
        <v>269</v>
      </c>
      <c r="H178" s="4">
        <v>528.0</v>
      </c>
    </row>
    <row r="179">
      <c r="A179" s="4">
        <v>2.100305E7</v>
      </c>
      <c r="B179" s="4" t="s">
        <v>92</v>
      </c>
      <c r="C179" s="6">
        <v>44824.00069444445</v>
      </c>
      <c r="D179" s="4" t="str">
        <f t="shared" si="1"/>
        <v>2022-09</v>
      </c>
      <c r="E179" s="4">
        <v>35.824206</v>
      </c>
      <c r="F179" s="4">
        <v>139.107061</v>
      </c>
      <c r="G179" s="4" t="s">
        <v>270</v>
      </c>
      <c r="H179" s="4">
        <v>1038.0</v>
      </c>
    </row>
    <row r="180">
      <c r="A180" s="4">
        <v>2.100305E7</v>
      </c>
      <c r="B180" s="4" t="s">
        <v>92</v>
      </c>
      <c r="C180" s="6">
        <v>44825.00069444445</v>
      </c>
      <c r="D180" s="4" t="str">
        <f t="shared" si="1"/>
        <v>2022-09</v>
      </c>
      <c r="E180" s="4">
        <v>35.832428</v>
      </c>
      <c r="F180" s="4">
        <v>139.092393</v>
      </c>
      <c r="G180" s="4" t="s">
        <v>271</v>
      </c>
      <c r="H180" s="4">
        <v>1031.0</v>
      </c>
    </row>
    <row r="181">
      <c r="A181" s="4">
        <v>2.100305E7</v>
      </c>
      <c r="B181" s="4" t="s">
        <v>92</v>
      </c>
      <c r="C181" s="6">
        <v>44826.00069444445</v>
      </c>
      <c r="D181" s="4" t="str">
        <f t="shared" si="1"/>
        <v>2022-09</v>
      </c>
      <c r="E181" s="4">
        <v>35.834414</v>
      </c>
      <c r="F181" s="4">
        <v>139.0978</v>
      </c>
      <c r="G181" s="4" t="s">
        <v>272</v>
      </c>
      <c r="H181" s="4">
        <v>1024.0</v>
      </c>
    </row>
    <row r="182">
      <c r="A182" s="4">
        <v>2.100305E7</v>
      </c>
      <c r="B182" s="4" t="s">
        <v>92</v>
      </c>
      <c r="C182" s="6">
        <v>44827.00069444445</v>
      </c>
      <c r="D182" s="4" t="str">
        <f t="shared" si="1"/>
        <v>2022-09</v>
      </c>
      <c r="E182" s="4">
        <v>35.848577</v>
      </c>
      <c r="F182" s="4">
        <v>139.046503</v>
      </c>
      <c r="G182" s="4" t="s">
        <v>273</v>
      </c>
      <c r="H182" s="4">
        <v>1129.0</v>
      </c>
    </row>
    <row r="183">
      <c r="A183" s="4">
        <v>2.100305E7</v>
      </c>
      <c r="B183" s="4" t="s">
        <v>92</v>
      </c>
      <c r="C183" s="6">
        <v>44828.00069444445</v>
      </c>
      <c r="D183" s="4" t="str">
        <f t="shared" si="1"/>
        <v>2022-09</v>
      </c>
      <c r="E183" s="4">
        <v>35.851971</v>
      </c>
      <c r="F183" s="4">
        <v>139.057885</v>
      </c>
      <c r="G183" s="4" t="s">
        <v>274</v>
      </c>
      <c r="H183" s="4">
        <v>1079.0</v>
      </c>
    </row>
    <row r="184">
      <c r="A184" s="4">
        <v>2.100305E7</v>
      </c>
      <c r="B184" s="4" t="s">
        <v>92</v>
      </c>
      <c r="C184" s="6">
        <v>44829.00069444445</v>
      </c>
      <c r="D184" s="4" t="str">
        <f t="shared" si="1"/>
        <v>2022-09</v>
      </c>
      <c r="E184" s="4">
        <v>35.85384</v>
      </c>
      <c r="F184" s="4">
        <v>139.04724</v>
      </c>
      <c r="G184" s="4" t="s">
        <v>275</v>
      </c>
      <c r="H184" s="4">
        <v>1066.0</v>
      </c>
    </row>
    <row r="185">
      <c r="A185" s="4">
        <v>2.100305E7</v>
      </c>
      <c r="B185" s="4" t="s">
        <v>92</v>
      </c>
      <c r="C185" s="6">
        <v>44830.00069444445</v>
      </c>
      <c r="D185" s="4" t="str">
        <f t="shared" si="1"/>
        <v>2022-09</v>
      </c>
      <c r="E185" s="4">
        <v>35.850572</v>
      </c>
      <c r="F185" s="4">
        <v>139.051074</v>
      </c>
      <c r="G185" s="4" t="s">
        <v>276</v>
      </c>
      <c r="H185" s="4">
        <v>1074.0</v>
      </c>
    </row>
    <row r="186">
      <c r="A186" s="4">
        <v>2.100305E7</v>
      </c>
      <c r="B186" s="4" t="s">
        <v>92</v>
      </c>
      <c r="C186" s="6">
        <v>44831.00069444445</v>
      </c>
      <c r="D186" s="4" t="str">
        <f t="shared" si="1"/>
        <v>2022-09</v>
      </c>
      <c r="E186" s="4">
        <v>35.850915</v>
      </c>
      <c r="F186" s="4">
        <v>139.04844</v>
      </c>
      <c r="G186" s="4" t="s">
        <v>277</v>
      </c>
      <c r="H186" s="4">
        <v>1147.0</v>
      </c>
    </row>
    <row r="187">
      <c r="A187" s="4">
        <v>2.100305E7</v>
      </c>
      <c r="B187" s="4" t="s">
        <v>92</v>
      </c>
      <c r="C187" s="6">
        <v>44832.00069444445</v>
      </c>
      <c r="D187" s="4" t="str">
        <f t="shared" si="1"/>
        <v>2022-09</v>
      </c>
      <c r="E187" s="4">
        <v>35.853438</v>
      </c>
      <c r="F187" s="4">
        <v>139.058862</v>
      </c>
      <c r="G187" s="4" t="s">
        <v>278</v>
      </c>
      <c r="H187" s="4">
        <v>979.0</v>
      </c>
    </row>
    <row r="188">
      <c r="A188" s="4">
        <v>2.100305E7</v>
      </c>
      <c r="B188" s="4" t="s">
        <v>92</v>
      </c>
      <c r="C188" s="6">
        <v>44833.00069444445</v>
      </c>
      <c r="D188" s="4" t="str">
        <f t="shared" si="1"/>
        <v>2022-09</v>
      </c>
      <c r="E188" s="4">
        <v>35.827889</v>
      </c>
      <c r="F188" s="4">
        <v>139.056784</v>
      </c>
      <c r="G188" s="4" t="s">
        <v>279</v>
      </c>
      <c r="H188" s="4">
        <v>1158.0</v>
      </c>
    </row>
    <row r="189">
      <c r="A189" s="4">
        <v>2.100305E7</v>
      </c>
      <c r="B189" s="4" t="s">
        <v>92</v>
      </c>
      <c r="C189" s="6">
        <v>44834.00069444445</v>
      </c>
      <c r="D189" s="4" t="str">
        <f t="shared" si="1"/>
        <v>2022-09</v>
      </c>
      <c r="E189" s="4">
        <v>35.833792</v>
      </c>
      <c r="F189" s="4">
        <v>139.064217</v>
      </c>
      <c r="G189" s="4" t="s">
        <v>280</v>
      </c>
      <c r="H189" s="4">
        <v>844.0</v>
      </c>
    </row>
    <row r="190">
      <c r="A190" s="4">
        <v>2.100305E7</v>
      </c>
      <c r="B190" s="4" t="s">
        <v>92</v>
      </c>
      <c r="C190" s="6">
        <v>44835.00069444445</v>
      </c>
      <c r="D190" s="4" t="str">
        <f t="shared" si="1"/>
        <v>2022-10</v>
      </c>
      <c r="E190" s="4">
        <v>35.82935</v>
      </c>
      <c r="F190" s="4">
        <v>139.105849</v>
      </c>
      <c r="G190" s="4" t="s">
        <v>281</v>
      </c>
      <c r="H190" s="4">
        <v>1015.0</v>
      </c>
    </row>
    <row r="191">
      <c r="A191" s="4">
        <v>2.100305E7</v>
      </c>
      <c r="B191" s="4" t="s">
        <v>92</v>
      </c>
      <c r="C191" s="6">
        <v>44836.00069444445</v>
      </c>
      <c r="D191" s="4" t="str">
        <f t="shared" si="1"/>
        <v>2022-10</v>
      </c>
      <c r="E191" s="4">
        <v>35.8338</v>
      </c>
      <c r="F191" s="4">
        <v>139.104801</v>
      </c>
      <c r="G191" s="4" t="s">
        <v>282</v>
      </c>
      <c r="H191" s="4">
        <v>1099.0</v>
      </c>
    </row>
    <row r="192">
      <c r="A192" s="4">
        <v>2.100305E7</v>
      </c>
      <c r="B192" s="4" t="s">
        <v>92</v>
      </c>
      <c r="C192" s="6">
        <v>44837.00069444445</v>
      </c>
      <c r="D192" s="4" t="str">
        <f t="shared" si="1"/>
        <v>2022-10</v>
      </c>
      <c r="E192" s="4">
        <v>35.828051</v>
      </c>
      <c r="F192" s="4">
        <v>139.107078</v>
      </c>
      <c r="G192" s="4" t="s">
        <v>283</v>
      </c>
      <c r="H192" s="4">
        <v>1040.0</v>
      </c>
    </row>
    <row r="193">
      <c r="A193" s="4">
        <v>2.100305E7</v>
      </c>
      <c r="B193" s="4" t="s">
        <v>92</v>
      </c>
      <c r="C193" s="6">
        <v>44838.00069444445</v>
      </c>
      <c r="D193" s="4" t="str">
        <f t="shared" si="1"/>
        <v>2022-10</v>
      </c>
      <c r="E193" s="4">
        <v>35.83206</v>
      </c>
      <c r="F193" s="4">
        <v>139.097554</v>
      </c>
      <c r="G193" s="4" t="s">
        <v>284</v>
      </c>
      <c r="H193" s="4">
        <v>1143.0</v>
      </c>
    </row>
    <row r="194">
      <c r="A194" s="4">
        <v>2.100305E7</v>
      </c>
      <c r="B194" s="4" t="s">
        <v>92</v>
      </c>
      <c r="C194" s="6">
        <v>44839.00069444445</v>
      </c>
      <c r="D194" s="4" t="str">
        <f t="shared" si="1"/>
        <v>2022-10</v>
      </c>
      <c r="E194" s="4">
        <v>35.826422</v>
      </c>
      <c r="F194" s="4">
        <v>139.084308</v>
      </c>
      <c r="G194" s="4" t="s">
        <v>285</v>
      </c>
      <c r="H194" s="4">
        <v>690.0</v>
      </c>
    </row>
    <row r="195">
      <c r="A195" s="4">
        <v>2.100305E7</v>
      </c>
      <c r="B195" s="4" t="s">
        <v>92</v>
      </c>
      <c r="C195" s="6">
        <v>44840.00069444445</v>
      </c>
      <c r="D195" s="4" t="str">
        <f t="shared" si="1"/>
        <v>2022-10</v>
      </c>
      <c r="E195" s="4">
        <v>35.829585</v>
      </c>
      <c r="F195" s="4">
        <v>139.102229</v>
      </c>
      <c r="G195" s="4" t="s">
        <v>286</v>
      </c>
      <c r="H195" s="4">
        <v>1219.0</v>
      </c>
    </row>
    <row r="196">
      <c r="A196" s="4">
        <v>2.100305E7</v>
      </c>
      <c r="B196" s="4" t="s">
        <v>92</v>
      </c>
      <c r="C196" s="6">
        <v>44841.00069444445</v>
      </c>
      <c r="D196" s="4" t="str">
        <f t="shared" si="1"/>
        <v>2022-10</v>
      </c>
      <c r="E196" s="4">
        <v>35.830479</v>
      </c>
      <c r="F196" s="4">
        <v>139.102556</v>
      </c>
      <c r="G196" s="4" t="s">
        <v>287</v>
      </c>
      <c r="H196" s="4">
        <v>1196.0</v>
      </c>
    </row>
    <row r="197">
      <c r="A197" s="4">
        <v>2.100305E7</v>
      </c>
      <c r="B197" s="4" t="s">
        <v>92</v>
      </c>
      <c r="C197" s="6">
        <v>44842.00069444445</v>
      </c>
      <c r="D197" s="4" t="str">
        <f t="shared" si="1"/>
        <v>2022-10</v>
      </c>
      <c r="E197" s="4">
        <v>35.831728</v>
      </c>
      <c r="F197" s="4">
        <v>139.104548</v>
      </c>
      <c r="G197" s="4" t="s">
        <v>288</v>
      </c>
      <c r="H197" s="4">
        <v>1130.0</v>
      </c>
    </row>
    <row r="198">
      <c r="A198" s="4">
        <v>2.100305E7</v>
      </c>
      <c r="B198" s="4" t="s">
        <v>92</v>
      </c>
      <c r="C198" s="6">
        <v>44843.00069444445</v>
      </c>
      <c r="D198" s="4" t="str">
        <f t="shared" si="1"/>
        <v>2022-10</v>
      </c>
      <c r="E198" s="4">
        <v>35.83312</v>
      </c>
      <c r="F198" s="4">
        <v>139.099292</v>
      </c>
      <c r="G198" s="4" t="s">
        <v>289</v>
      </c>
      <c r="H198" s="4">
        <v>1111.0</v>
      </c>
    </row>
    <row r="199">
      <c r="A199" s="4">
        <v>2.100305E7</v>
      </c>
      <c r="B199" s="4" t="s">
        <v>92</v>
      </c>
      <c r="C199" s="6">
        <v>44844.00069444445</v>
      </c>
      <c r="D199" s="4" t="str">
        <f t="shared" si="1"/>
        <v>2022-10</v>
      </c>
      <c r="E199" s="4">
        <v>35.833877</v>
      </c>
      <c r="F199" s="4">
        <v>139.101552</v>
      </c>
      <c r="G199" s="4" t="s">
        <v>290</v>
      </c>
      <c r="H199" s="4">
        <v>1133.0</v>
      </c>
    </row>
    <row r="200">
      <c r="A200" s="4">
        <v>2.100305E7</v>
      </c>
      <c r="B200" s="4" t="s">
        <v>92</v>
      </c>
      <c r="C200" s="6">
        <v>44845.00069444445</v>
      </c>
      <c r="D200" s="4" t="str">
        <f t="shared" si="1"/>
        <v>2022-10</v>
      </c>
      <c r="E200" s="4">
        <v>35.83399</v>
      </c>
      <c r="F200" s="4">
        <v>139.090101</v>
      </c>
      <c r="G200" s="4" t="s">
        <v>291</v>
      </c>
      <c r="H200" s="4">
        <v>800.0</v>
      </c>
    </row>
    <row r="201">
      <c r="A201" s="4">
        <v>2.100305E7</v>
      </c>
      <c r="B201" s="4" t="s">
        <v>92</v>
      </c>
      <c r="C201" s="6">
        <v>44846.00069444445</v>
      </c>
      <c r="D201" s="4" t="str">
        <f t="shared" si="1"/>
        <v>2022-10</v>
      </c>
      <c r="E201" s="4">
        <v>35.831096</v>
      </c>
      <c r="F201" s="4">
        <v>139.097693</v>
      </c>
      <c r="G201" s="4" t="s">
        <v>292</v>
      </c>
      <c r="H201" s="4">
        <v>1088.0</v>
      </c>
    </row>
    <row r="202">
      <c r="A202" s="4">
        <v>2.100305E7</v>
      </c>
      <c r="B202" s="4" t="s">
        <v>92</v>
      </c>
      <c r="C202" s="6">
        <v>44847.00069444445</v>
      </c>
      <c r="D202" s="4" t="str">
        <f t="shared" si="1"/>
        <v>2022-10</v>
      </c>
      <c r="E202" s="4">
        <v>35.831099</v>
      </c>
      <c r="F202" s="4">
        <v>139.101947</v>
      </c>
      <c r="G202" s="4" t="s">
        <v>293</v>
      </c>
      <c r="H202" s="4">
        <v>1220.0</v>
      </c>
    </row>
    <row r="203">
      <c r="A203" s="4">
        <v>2.100305E7</v>
      </c>
      <c r="B203" s="4" t="s">
        <v>92</v>
      </c>
      <c r="C203" s="6">
        <v>44848.00069444445</v>
      </c>
      <c r="D203" s="4" t="str">
        <f t="shared" si="1"/>
        <v>2022-10</v>
      </c>
      <c r="E203" s="4">
        <v>35.831679</v>
      </c>
      <c r="F203" s="4">
        <v>139.102029</v>
      </c>
      <c r="G203" s="4" t="s">
        <v>294</v>
      </c>
      <c r="H203" s="4">
        <v>1207.0</v>
      </c>
    </row>
    <row r="204">
      <c r="A204" s="4">
        <v>2.100305E7</v>
      </c>
      <c r="B204" s="4" t="s">
        <v>92</v>
      </c>
      <c r="C204" s="6">
        <v>44849.00069444445</v>
      </c>
      <c r="D204" s="4" t="str">
        <f t="shared" si="1"/>
        <v>2022-10</v>
      </c>
      <c r="E204" s="4">
        <v>35.829536</v>
      </c>
      <c r="F204" s="4">
        <v>139.101753</v>
      </c>
      <c r="G204" s="4" t="s">
        <v>295</v>
      </c>
      <c r="H204" s="4">
        <v>1220.0</v>
      </c>
    </row>
    <row r="205">
      <c r="A205" s="4">
        <v>2.100305E7</v>
      </c>
      <c r="B205" s="4" t="s">
        <v>92</v>
      </c>
      <c r="C205" s="6">
        <v>44850.00069444445</v>
      </c>
      <c r="D205" s="4" t="str">
        <f t="shared" si="1"/>
        <v>2022-10</v>
      </c>
      <c r="E205" s="4">
        <v>35.829784</v>
      </c>
      <c r="F205" s="4">
        <v>139.101157</v>
      </c>
      <c r="G205" s="4" t="s">
        <v>296</v>
      </c>
      <c r="H205" s="4">
        <v>1225.0</v>
      </c>
    </row>
    <row r="206">
      <c r="A206" s="4">
        <v>2.100305E7</v>
      </c>
      <c r="B206" s="4" t="s">
        <v>92</v>
      </c>
      <c r="C206" s="6">
        <v>44851.00069444445</v>
      </c>
      <c r="D206" s="4" t="str">
        <f t="shared" si="1"/>
        <v>2022-10</v>
      </c>
      <c r="E206" s="4">
        <v>35.828074</v>
      </c>
      <c r="F206" s="4">
        <v>139.103258</v>
      </c>
      <c r="G206" s="4" t="s">
        <v>297</v>
      </c>
      <c r="H206" s="4">
        <v>1124.0</v>
      </c>
    </row>
    <row r="207">
      <c r="A207" s="4">
        <v>2.100305E7</v>
      </c>
      <c r="B207" s="4" t="s">
        <v>92</v>
      </c>
      <c r="C207" s="6">
        <v>44852.00069444445</v>
      </c>
      <c r="D207" s="4" t="str">
        <f t="shared" si="1"/>
        <v>2022-10</v>
      </c>
      <c r="E207" s="4">
        <v>35.827486</v>
      </c>
      <c r="F207" s="4">
        <v>139.106746</v>
      </c>
      <c r="G207" s="4" t="s">
        <v>298</v>
      </c>
      <c r="H207" s="4">
        <v>1034.0</v>
      </c>
    </row>
    <row r="208">
      <c r="A208" s="4">
        <v>2.100305E7</v>
      </c>
      <c r="B208" s="4" t="s">
        <v>92</v>
      </c>
      <c r="C208" s="6">
        <v>44853.00069444445</v>
      </c>
      <c r="D208" s="4" t="str">
        <f t="shared" si="1"/>
        <v>2022-10</v>
      </c>
      <c r="E208" s="4">
        <v>35.82733</v>
      </c>
      <c r="F208" s="4">
        <v>139.101395</v>
      </c>
      <c r="G208" s="4" t="s">
        <v>299</v>
      </c>
      <c r="H208" s="4">
        <v>1096.0</v>
      </c>
    </row>
    <row r="209">
      <c r="A209" s="4">
        <v>2.100305E7</v>
      </c>
      <c r="B209" s="4" t="s">
        <v>92</v>
      </c>
      <c r="C209" s="6">
        <v>44854.00069444445</v>
      </c>
      <c r="D209" s="4" t="str">
        <f t="shared" si="1"/>
        <v>2022-10</v>
      </c>
      <c r="E209" s="4">
        <v>35.829595</v>
      </c>
      <c r="F209" s="4">
        <v>139.099065</v>
      </c>
      <c r="G209" s="4" t="s">
        <v>300</v>
      </c>
      <c r="H209" s="4">
        <v>1050.0</v>
      </c>
    </row>
    <row r="210">
      <c r="A210" s="4">
        <v>2.100305E7</v>
      </c>
      <c r="B210" s="4" t="s">
        <v>92</v>
      </c>
      <c r="C210" s="6">
        <v>44855.00069444445</v>
      </c>
      <c r="D210" s="4" t="str">
        <f t="shared" si="1"/>
        <v>2022-10</v>
      </c>
      <c r="E210" s="4">
        <v>35.832093</v>
      </c>
      <c r="F210" s="4">
        <v>139.095972</v>
      </c>
      <c r="G210" s="4" t="s">
        <v>301</v>
      </c>
      <c r="H210" s="4">
        <v>1121.0</v>
      </c>
    </row>
    <row r="211">
      <c r="A211" s="4">
        <v>2.100305E7</v>
      </c>
      <c r="B211" s="4" t="s">
        <v>92</v>
      </c>
      <c r="C211" s="6">
        <v>44856.00069444445</v>
      </c>
      <c r="D211" s="4" t="str">
        <f t="shared" si="1"/>
        <v>2022-10</v>
      </c>
      <c r="E211" s="4">
        <v>35.832076</v>
      </c>
      <c r="F211" s="4">
        <v>139.083237</v>
      </c>
      <c r="G211" s="4" t="s">
        <v>302</v>
      </c>
      <c r="H211" s="4">
        <v>693.0</v>
      </c>
    </row>
    <row r="212">
      <c r="A212" s="4">
        <v>2.100305E7</v>
      </c>
      <c r="B212" s="4" t="s">
        <v>92</v>
      </c>
      <c r="C212" s="6">
        <v>44857.00069444445</v>
      </c>
      <c r="D212" s="4" t="str">
        <f t="shared" si="1"/>
        <v>2022-10</v>
      </c>
      <c r="E212" s="4">
        <v>35.827094</v>
      </c>
      <c r="F212" s="4">
        <v>139.077181</v>
      </c>
      <c r="G212" s="4" t="s">
        <v>303</v>
      </c>
      <c r="H212" s="4">
        <v>516.0</v>
      </c>
    </row>
    <row r="213">
      <c r="A213" s="4">
        <v>2.100305E7</v>
      </c>
      <c r="B213" s="4" t="s">
        <v>92</v>
      </c>
      <c r="C213" s="6">
        <v>44858.00069444445</v>
      </c>
      <c r="D213" s="4" t="str">
        <f t="shared" si="1"/>
        <v>2022-10</v>
      </c>
      <c r="E213" s="4">
        <v>35.82906</v>
      </c>
      <c r="F213" s="4">
        <v>139.070828</v>
      </c>
      <c r="G213" s="4" t="s">
        <v>304</v>
      </c>
      <c r="H213" s="4">
        <v>629.0</v>
      </c>
    </row>
    <row r="214">
      <c r="A214" s="4">
        <v>2.100305E7</v>
      </c>
      <c r="B214" s="4" t="s">
        <v>92</v>
      </c>
      <c r="C214" s="6">
        <v>44859.00069444445</v>
      </c>
      <c r="D214" s="4" t="str">
        <f t="shared" si="1"/>
        <v>2022-10</v>
      </c>
      <c r="E214" s="4">
        <v>35.833842</v>
      </c>
      <c r="F214" s="4">
        <v>139.056416</v>
      </c>
      <c r="G214" s="4" t="s">
        <v>305</v>
      </c>
      <c r="H214" s="4">
        <v>812.0</v>
      </c>
    </row>
    <row r="215">
      <c r="A215" s="4">
        <v>2.100305E7</v>
      </c>
      <c r="B215" s="4" t="s">
        <v>92</v>
      </c>
      <c r="C215" s="6">
        <v>44860.00069444445</v>
      </c>
      <c r="D215" s="4" t="str">
        <f t="shared" si="1"/>
        <v>2022-10</v>
      </c>
      <c r="E215" s="4">
        <v>35.852416</v>
      </c>
      <c r="F215" s="4">
        <v>139.050443</v>
      </c>
      <c r="G215" s="4" t="s">
        <v>306</v>
      </c>
      <c r="H215" s="4">
        <v>1180.0</v>
      </c>
    </row>
    <row r="216">
      <c r="A216" s="4">
        <v>2.100305E7</v>
      </c>
      <c r="B216" s="4" t="s">
        <v>92</v>
      </c>
      <c r="C216" s="6">
        <v>44861.00069444445</v>
      </c>
      <c r="D216" s="4" t="str">
        <f t="shared" si="1"/>
        <v>2022-10</v>
      </c>
      <c r="E216" s="4">
        <v>35.851299</v>
      </c>
      <c r="F216" s="4">
        <v>139.050324</v>
      </c>
      <c r="G216" s="4" t="s">
        <v>307</v>
      </c>
      <c r="H216" s="4">
        <v>1157.0</v>
      </c>
    </row>
    <row r="217">
      <c r="A217" s="4">
        <v>2.100305E7</v>
      </c>
      <c r="B217" s="4" t="s">
        <v>92</v>
      </c>
      <c r="C217" s="6">
        <v>44862.00069444445</v>
      </c>
      <c r="D217" s="4" t="str">
        <f t="shared" si="1"/>
        <v>2022-10</v>
      </c>
      <c r="E217" s="4">
        <v>35.85156</v>
      </c>
      <c r="F217" s="4">
        <v>139.052082</v>
      </c>
      <c r="G217" s="4" t="s">
        <v>308</v>
      </c>
      <c r="H217" s="4">
        <v>1119.0</v>
      </c>
    </row>
    <row r="218">
      <c r="A218" s="4">
        <v>2.100305E7</v>
      </c>
      <c r="B218" s="4" t="s">
        <v>92</v>
      </c>
      <c r="C218" s="6">
        <v>44863.00069444445</v>
      </c>
      <c r="D218" s="4" t="str">
        <f t="shared" si="1"/>
        <v>2022-10</v>
      </c>
      <c r="E218" s="4">
        <v>35.853623</v>
      </c>
      <c r="F218" s="4">
        <v>139.053485</v>
      </c>
      <c r="G218" s="4" t="s">
        <v>309</v>
      </c>
      <c r="H218" s="4">
        <v>1228.0</v>
      </c>
    </row>
    <row r="219">
      <c r="A219" s="4">
        <v>2.100305E7</v>
      </c>
      <c r="B219" s="4" t="s">
        <v>92</v>
      </c>
      <c r="C219" s="6">
        <v>44864.00069444445</v>
      </c>
      <c r="D219" s="4" t="str">
        <f t="shared" si="1"/>
        <v>2022-10</v>
      </c>
      <c r="E219" s="4">
        <v>35.852474</v>
      </c>
      <c r="F219" s="4">
        <v>139.055148</v>
      </c>
      <c r="G219" s="4" t="s">
        <v>310</v>
      </c>
      <c r="H219" s="4">
        <v>1202.0</v>
      </c>
    </row>
    <row r="220">
      <c r="A220" s="4">
        <v>2.100305E7</v>
      </c>
      <c r="B220" s="4" t="s">
        <v>92</v>
      </c>
      <c r="C220" s="6">
        <v>44865.00069444445</v>
      </c>
      <c r="D220" s="4" t="str">
        <f t="shared" si="1"/>
        <v>2022-10</v>
      </c>
      <c r="E220" s="4">
        <v>35.858602</v>
      </c>
      <c r="F220" s="4">
        <v>139.061661</v>
      </c>
      <c r="G220" s="4" t="s">
        <v>311</v>
      </c>
      <c r="H220" s="4">
        <v>1217.0</v>
      </c>
    </row>
    <row r="221">
      <c r="A221" s="4">
        <v>2.100305E7</v>
      </c>
      <c r="B221" s="4" t="s">
        <v>92</v>
      </c>
      <c r="C221" s="6">
        <v>44866.00069444445</v>
      </c>
      <c r="D221" s="4" t="str">
        <f t="shared" si="1"/>
        <v>2022-11</v>
      </c>
      <c r="E221" s="4">
        <v>35.861466</v>
      </c>
      <c r="F221" s="4">
        <v>139.054974</v>
      </c>
      <c r="G221" s="4" t="s">
        <v>312</v>
      </c>
      <c r="H221" s="4">
        <v>1179.0</v>
      </c>
    </row>
    <row r="222">
      <c r="A222" s="4">
        <v>2.100305E7</v>
      </c>
      <c r="B222" s="4" t="s">
        <v>92</v>
      </c>
      <c r="C222" s="6">
        <v>44867.00069444445</v>
      </c>
      <c r="D222" s="4" t="str">
        <f t="shared" si="1"/>
        <v>2022-11</v>
      </c>
      <c r="E222" s="4">
        <v>35.866444</v>
      </c>
      <c r="F222" s="4">
        <v>139.056583</v>
      </c>
      <c r="G222" s="4" t="s">
        <v>313</v>
      </c>
      <c r="H222" s="4">
        <v>1294.0</v>
      </c>
    </row>
    <row r="223">
      <c r="A223" s="4">
        <v>2.100305E7</v>
      </c>
      <c r="B223" s="4" t="s">
        <v>92</v>
      </c>
      <c r="C223" s="6">
        <v>44868.00069444445</v>
      </c>
      <c r="D223" s="4" t="str">
        <f t="shared" si="1"/>
        <v>2022-11</v>
      </c>
      <c r="E223" s="4">
        <v>35.862479</v>
      </c>
      <c r="F223" s="4">
        <v>139.05613</v>
      </c>
      <c r="G223" s="4" t="s">
        <v>314</v>
      </c>
      <c r="H223" s="4">
        <v>1250.0</v>
      </c>
    </row>
    <row r="224">
      <c r="A224" s="4">
        <v>2.100305E7</v>
      </c>
      <c r="B224" s="4" t="s">
        <v>92</v>
      </c>
      <c r="C224" s="6">
        <v>44869.00069444445</v>
      </c>
      <c r="D224" s="4" t="str">
        <f t="shared" si="1"/>
        <v>2022-11</v>
      </c>
      <c r="E224" s="4">
        <v>35.851996</v>
      </c>
      <c r="F224" s="4">
        <v>139.054855</v>
      </c>
      <c r="G224" s="4" t="s">
        <v>315</v>
      </c>
      <c r="H224" s="4">
        <v>1178.0</v>
      </c>
    </row>
    <row r="225">
      <c r="A225" s="4">
        <v>2.100305E7</v>
      </c>
      <c r="B225" s="4" t="s">
        <v>92</v>
      </c>
      <c r="C225" s="6">
        <v>44870.00069444445</v>
      </c>
      <c r="D225" s="4" t="str">
        <f t="shared" si="1"/>
        <v>2022-11</v>
      </c>
      <c r="E225" s="4">
        <v>35.850322</v>
      </c>
      <c r="F225" s="4">
        <v>139.050396</v>
      </c>
      <c r="G225" s="4" t="s">
        <v>316</v>
      </c>
      <c r="H225" s="4">
        <v>1072.0</v>
      </c>
    </row>
    <row r="226">
      <c r="A226" s="4">
        <v>2.100305E7</v>
      </c>
      <c r="B226" s="4" t="s">
        <v>92</v>
      </c>
      <c r="C226" s="6">
        <v>44871.00069444445</v>
      </c>
      <c r="D226" s="4" t="str">
        <f t="shared" si="1"/>
        <v>2022-11</v>
      </c>
      <c r="E226" s="4">
        <v>35.846338</v>
      </c>
      <c r="F226" s="4">
        <v>139.082658</v>
      </c>
      <c r="G226" s="4" t="s">
        <v>317</v>
      </c>
      <c r="H226" s="4">
        <v>976.0</v>
      </c>
    </row>
    <row r="227">
      <c r="A227" s="4">
        <v>2.100305E7</v>
      </c>
      <c r="B227" s="4" t="s">
        <v>92</v>
      </c>
      <c r="C227" s="6">
        <v>44872.00069444445</v>
      </c>
      <c r="D227" s="4" t="str">
        <f t="shared" si="1"/>
        <v>2022-11</v>
      </c>
      <c r="E227" s="4">
        <v>35.855857</v>
      </c>
      <c r="F227" s="4">
        <v>139.0758</v>
      </c>
      <c r="G227" s="4" t="s">
        <v>318</v>
      </c>
      <c r="H227" s="4">
        <v>902.0</v>
      </c>
    </row>
    <row r="228">
      <c r="A228" s="4">
        <v>2.100305E7</v>
      </c>
      <c r="B228" s="4" t="s">
        <v>92</v>
      </c>
      <c r="C228" s="6">
        <v>44873.00069444445</v>
      </c>
      <c r="D228" s="4" t="str">
        <f t="shared" si="1"/>
        <v>2022-11</v>
      </c>
      <c r="E228" s="4">
        <v>35.844988</v>
      </c>
      <c r="F228" s="4">
        <v>139.063892</v>
      </c>
      <c r="G228" s="4" t="s">
        <v>319</v>
      </c>
      <c r="H228" s="4">
        <v>632.0</v>
      </c>
    </row>
    <row r="229">
      <c r="A229" s="4">
        <v>2.100305E7</v>
      </c>
      <c r="B229" s="4" t="s">
        <v>92</v>
      </c>
      <c r="C229" s="6">
        <v>44874.00069444445</v>
      </c>
      <c r="D229" s="4" t="str">
        <f t="shared" si="1"/>
        <v>2022-11</v>
      </c>
      <c r="E229" s="4">
        <v>35.842367</v>
      </c>
      <c r="F229" s="4">
        <v>139.040264</v>
      </c>
      <c r="G229" s="4" t="s">
        <v>320</v>
      </c>
      <c r="H229" s="4">
        <v>705.0</v>
      </c>
    </row>
    <row r="230">
      <c r="A230" s="4">
        <v>2.100305E7</v>
      </c>
      <c r="B230" s="4" t="s">
        <v>92</v>
      </c>
      <c r="C230" s="6">
        <v>44875.00069444445</v>
      </c>
      <c r="D230" s="4" t="str">
        <f t="shared" si="1"/>
        <v>2022-11</v>
      </c>
      <c r="E230" s="4">
        <v>35.852982</v>
      </c>
      <c r="F230" s="4">
        <v>139.048834</v>
      </c>
      <c r="G230" s="4" t="s">
        <v>321</v>
      </c>
      <c r="H230" s="4">
        <v>1198.0</v>
      </c>
    </row>
    <row r="231">
      <c r="A231" s="4">
        <v>2.100305E7</v>
      </c>
      <c r="B231" s="4" t="s">
        <v>92</v>
      </c>
      <c r="C231" s="6">
        <v>44876.00069444445</v>
      </c>
      <c r="D231" s="4" t="str">
        <f t="shared" si="1"/>
        <v>2022-11</v>
      </c>
      <c r="E231" s="4">
        <v>35.850142</v>
      </c>
      <c r="F231" s="4">
        <v>139.056514</v>
      </c>
      <c r="G231" s="4" t="s">
        <v>322</v>
      </c>
      <c r="H231" s="4">
        <v>1102.0</v>
      </c>
    </row>
    <row r="232">
      <c r="A232" s="4">
        <v>2.100305E7</v>
      </c>
      <c r="B232" s="4" t="s">
        <v>92</v>
      </c>
      <c r="C232" s="6">
        <v>44877.00069444445</v>
      </c>
      <c r="D232" s="4" t="str">
        <f t="shared" si="1"/>
        <v>2022-11</v>
      </c>
      <c r="E232" s="4">
        <v>35.842971</v>
      </c>
      <c r="F232" s="4">
        <v>139.044571</v>
      </c>
      <c r="G232" s="4" t="s">
        <v>323</v>
      </c>
      <c r="H232" s="4">
        <v>740.0</v>
      </c>
    </row>
    <row r="233">
      <c r="A233" s="4">
        <v>2.100305E7</v>
      </c>
      <c r="B233" s="4" t="s">
        <v>92</v>
      </c>
      <c r="C233" s="6">
        <v>44878.00069444445</v>
      </c>
      <c r="D233" s="4" t="str">
        <f t="shared" si="1"/>
        <v>2022-11</v>
      </c>
      <c r="E233" s="4">
        <v>35.830212</v>
      </c>
      <c r="F233" s="4">
        <v>139.104772</v>
      </c>
      <c r="G233" s="4" t="s">
        <v>324</v>
      </c>
      <c r="H233" s="4">
        <v>1021.0</v>
      </c>
    </row>
    <row r="234">
      <c r="A234" s="4">
        <v>2.100305E7</v>
      </c>
      <c r="B234" s="4" t="s">
        <v>92</v>
      </c>
      <c r="C234" s="6">
        <v>44879.00069444445</v>
      </c>
      <c r="D234" s="4" t="str">
        <f t="shared" si="1"/>
        <v>2022-11</v>
      </c>
      <c r="E234" s="4">
        <v>35.828978</v>
      </c>
      <c r="F234" s="4">
        <v>139.107602</v>
      </c>
      <c r="G234" s="4" t="s">
        <v>325</v>
      </c>
      <c r="H234" s="4">
        <v>955.0</v>
      </c>
    </row>
    <row r="235">
      <c r="A235" s="4">
        <v>2.100305E7</v>
      </c>
      <c r="B235" s="4" t="s">
        <v>92</v>
      </c>
      <c r="C235" s="6">
        <v>44880.00069444445</v>
      </c>
      <c r="D235" s="4" t="str">
        <f t="shared" si="1"/>
        <v>2022-11</v>
      </c>
      <c r="E235" s="4">
        <v>35.824912</v>
      </c>
      <c r="F235" s="4">
        <v>139.106029</v>
      </c>
      <c r="G235" s="4" t="s">
        <v>326</v>
      </c>
      <c r="H235" s="4">
        <v>1039.0</v>
      </c>
    </row>
    <row r="236">
      <c r="A236" s="4">
        <v>2.100305E7</v>
      </c>
      <c r="B236" s="4" t="s">
        <v>92</v>
      </c>
      <c r="C236" s="6">
        <v>44881.00069444445</v>
      </c>
      <c r="D236" s="4" t="str">
        <f t="shared" si="1"/>
        <v>2022-11</v>
      </c>
      <c r="E236" s="4">
        <v>35.831564</v>
      </c>
      <c r="F236" s="4">
        <v>139.099672</v>
      </c>
      <c r="G236" s="4" t="s">
        <v>327</v>
      </c>
      <c r="H236" s="4">
        <v>1213.0</v>
      </c>
    </row>
    <row r="237">
      <c r="A237" s="4">
        <v>2.100305E7</v>
      </c>
      <c r="B237" s="4" t="s">
        <v>92</v>
      </c>
      <c r="C237" s="6">
        <v>44882.00069444445</v>
      </c>
      <c r="D237" s="4" t="str">
        <f t="shared" si="1"/>
        <v>2022-11</v>
      </c>
      <c r="E237" s="4">
        <v>35.833066</v>
      </c>
      <c r="F237" s="4">
        <v>139.100123</v>
      </c>
      <c r="G237" s="4" t="s">
        <v>328</v>
      </c>
      <c r="H237" s="4">
        <v>1118.0</v>
      </c>
    </row>
    <row r="238">
      <c r="A238" s="4">
        <v>2.100305E7</v>
      </c>
      <c r="B238" s="4" t="s">
        <v>92</v>
      </c>
      <c r="C238" s="6">
        <v>44883.00069444445</v>
      </c>
      <c r="D238" s="4" t="str">
        <f t="shared" si="1"/>
        <v>2022-11</v>
      </c>
      <c r="E238" s="4">
        <v>35.8318</v>
      </c>
      <c r="F238" s="4">
        <v>139.098859</v>
      </c>
      <c r="G238" s="4" t="s">
        <v>329</v>
      </c>
      <c r="H238" s="4">
        <v>1183.0</v>
      </c>
    </row>
    <row r="239">
      <c r="A239" s="4">
        <v>2.100305E7</v>
      </c>
      <c r="B239" s="4" t="s">
        <v>92</v>
      </c>
      <c r="C239" s="6">
        <v>44884.00069444445</v>
      </c>
      <c r="D239" s="4" t="str">
        <f t="shared" si="1"/>
        <v>2022-11</v>
      </c>
      <c r="E239" s="4">
        <v>35.833512</v>
      </c>
      <c r="F239" s="4">
        <v>139.097092</v>
      </c>
      <c r="G239" s="4" t="s">
        <v>330</v>
      </c>
      <c r="H239" s="4">
        <v>1093.0</v>
      </c>
    </row>
    <row r="240">
      <c r="A240" s="4">
        <v>2.100305E7</v>
      </c>
      <c r="B240" s="4" t="s">
        <v>92</v>
      </c>
      <c r="C240" s="6">
        <v>44885.00069444445</v>
      </c>
      <c r="D240" s="4" t="str">
        <f t="shared" si="1"/>
        <v>2022-11</v>
      </c>
      <c r="E240" s="4">
        <v>35.83165</v>
      </c>
      <c r="F240" s="4">
        <v>139.09196</v>
      </c>
      <c r="G240" s="4" t="s">
        <v>331</v>
      </c>
      <c r="H240" s="4">
        <v>1060.0</v>
      </c>
    </row>
    <row r="241">
      <c r="A241" s="4">
        <v>2.100305E7</v>
      </c>
      <c r="B241" s="4" t="s">
        <v>92</v>
      </c>
      <c r="C241" s="6">
        <v>44886.00069444445</v>
      </c>
      <c r="D241" s="4" t="str">
        <f t="shared" si="1"/>
        <v>2022-11</v>
      </c>
      <c r="E241" s="4">
        <v>35.834638</v>
      </c>
      <c r="F241" s="4">
        <v>139.087168</v>
      </c>
      <c r="G241" s="4" t="s">
        <v>332</v>
      </c>
      <c r="H241" s="4">
        <v>751.0</v>
      </c>
    </row>
    <row r="242">
      <c r="A242" s="4">
        <v>2.100305E7</v>
      </c>
      <c r="B242" s="4" t="s">
        <v>92</v>
      </c>
      <c r="C242" s="6">
        <v>44887.00069444445</v>
      </c>
      <c r="D242" s="4" t="str">
        <f t="shared" si="1"/>
        <v>2022-11</v>
      </c>
      <c r="E242" s="4">
        <v>35.841324</v>
      </c>
      <c r="F242" s="4">
        <v>139.055404</v>
      </c>
      <c r="G242" s="4" t="s">
        <v>333</v>
      </c>
      <c r="H242" s="4">
        <v>715.0</v>
      </c>
    </row>
    <row r="243">
      <c r="A243" s="4">
        <v>2.100305E7</v>
      </c>
      <c r="B243" s="4" t="s">
        <v>92</v>
      </c>
      <c r="C243" s="6">
        <v>44888.00069444445</v>
      </c>
      <c r="D243" s="4" t="str">
        <f t="shared" si="1"/>
        <v>2022-11</v>
      </c>
      <c r="E243" s="4">
        <v>35.860048</v>
      </c>
      <c r="F243" s="4">
        <v>139.059869</v>
      </c>
      <c r="G243" s="4" t="s">
        <v>334</v>
      </c>
      <c r="H243" s="4">
        <v>1211.0</v>
      </c>
    </row>
    <row r="244">
      <c r="A244" s="4">
        <v>2.100305E7</v>
      </c>
      <c r="B244" s="4" t="s">
        <v>92</v>
      </c>
      <c r="C244" s="6">
        <v>44889.00069444445</v>
      </c>
      <c r="D244" s="4" t="str">
        <f t="shared" si="1"/>
        <v>2022-11</v>
      </c>
      <c r="E244" s="4">
        <v>35.862783</v>
      </c>
      <c r="F244" s="4">
        <v>139.058987</v>
      </c>
      <c r="G244" s="4" t="s">
        <v>335</v>
      </c>
      <c r="H244" s="4">
        <v>1291.0</v>
      </c>
    </row>
    <row r="245">
      <c r="A245" s="4">
        <v>2.100305E7</v>
      </c>
      <c r="B245" s="4" t="s">
        <v>92</v>
      </c>
      <c r="C245" s="6">
        <v>44890.00069444445</v>
      </c>
      <c r="D245" s="4" t="str">
        <f t="shared" si="1"/>
        <v>2022-11</v>
      </c>
      <c r="E245" s="4">
        <v>35.86377</v>
      </c>
      <c r="F245" s="4">
        <v>139.057904</v>
      </c>
      <c r="G245" s="4" t="s">
        <v>336</v>
      </c>
      <c r="H245" s="4">
        <v>1272.0</v>
      </c>
    </row>
    <row r="246">
      <c r="A246" s="4">
        <v>2.100305E7</v>
      </c>
      <c r="B246" s="4" t="s">
        <v>92</v>
      </c>
      <c r="C246" s="6">
        <v>44891.00069444445</v>
      </c>
      <c r="D246" s="4" t="str">
        <f t="shared" si="1"/>
        <v>2022-11</v>
      </c>
      <c r="E246" s="4">
        <v>35.860354</v>
      </c>
      <c r="F246" s="4">
        <v>139.056273</v>
      </c>
      <c r="G246" s="4" t="s">
        <v>337</v>
      </c>
      <c r="H246" s="4">
        <v>1168.0</v>
      </c>
    </row>
    <row r="247">
      <c r="A247" s="4">
        <v>2.100305E7</v>
      </c>
      <c r="B247" s="4" t="s">
        <v>92</v>
      </c>
      <c r="C247" s="6">
        <v>44892.00069444445</v>
      </c>
      <c r="D247" s="4" t="str">
        <f t="shared" si="1"/>
        <v>2022-11</v>
      </c>
      <c r="E247" s="4">
        <v>35.850426</v>
      </c>
      <c r="F247" s="4">
        <v>139.046407</v>
      </c>
      <c r="G247" s="4" t="s">
        <v>338</v>
      </c>
      <c r="H247" s="4">
        <v>1100.0</v>
      </c>
    </row>
    <row r="248">
      <c r="A248" s="4">
        <v>2.100305E7</v>
      </c>
      <c r="B248" s="4" t="s">
        <v>92</v>
      </c>
      <c r="C248" s="6">
        <v>44893.00069444445</v>
      </c>
      <c r="D248" s="4" t="str">
        <f t="shared" si="1"/>
        <v>2022-11</v>
      </c>
      <c r="E248" s="4">
        <v>35.866096</v>
      </c>
      <c r="F248" s="4">
        <v>139.059896</v>
      </c>
      <c r="G248" s="4" t="s">
        <v>339</v>
      </c>
      <c r="H248" s="4">
        <v>1390.0</v>
      </c>
    </row>
    <row r="249">
      <c r="A249" s="4">
        <v>2.100305E7</v>
      </c>
      <c r="B249" s="4" t="s">
        <v>92</v>
      </c>
      <c r="C249" s="6">
        <v>44894.00069444445</v>
      </c>
      <c r="D249" s="4" t="str">
        <f t="shared" si="1"/>
        <v>2022-11</v>
      </c>
      <c r="E249" s="4">
        <v>35.862774</v>
      </c>
      <c r="F249" s="4">
        <v>139.061019</v>
      </c>
      <c r="G249" s="4" t="s">
        <v>340</v>
      </c>
      <c r="H249" s="4">
        <v>1192.0</v>
      </c>
    </row>
    <row r="250">
      <c r="A250" s="4">
        <v>2.100305E7</v>
      </c>
      <c r="B250" s="4" t="s">
        <v>92</v>
      </c>
      <c r="C250" s="6">
        <v>44895.00069444445</v>
      </c>
      <c r="D250" s="4" t="str">
        <f t="shared" si="1"/>
        <v>2022-11</v>
      </c>
      <c r="E250" s="4">
        <v>35.862211</v>
      </c>
      <c r="F250" s="4">
        <v>139.057438</v>
      </c>
      <c r="G250" s="4" t="s">
        <v>341</v>
      </c>
      <c r="H250" s="4">
        <v>1294.0</v>
      </c>
    </row>
    <row r="251">
      <c r="A251" s="4">
        <v>2.100305E7</v>
      </c>
      <c r="B251" s="4" t="s">
        <v>92</v>
      </c>
      <c r="C251" s="6">
        <v>44896.00069444445</v>
      </c>
      <c r="D251" s="4" t="str">
        <f t="shared" si="1"/>
        <v>2022-12</v>
      </c>
      <c r="E251" s="4">
        <v>35.85936</v>
      </c>
      <c r="F251" s="4">
        <v>139.061699</v>
      </c>
      <c r="G251" s="4" t="s">
        <v>342</v>
      </c>
      <c r="H251" s="4">
        <v>1216.0</v>
      </c>
    </row>
    <row r="252">
      <c r="A252" s="4">
        <v>2.100305E7</v>
      </c>
      <c r="B252" s="4" t="s">
        <v>92</v>
      </c>
      <c r="C252" s="6">
        <v>44897.00069444445</v>
      </c>
      <c r="D252" s="4" t="str">
        <f t="shared" si="1"/>
        <v>2022-12</v>
      </c>
      <c r="E252" s="4">
        <v>35.843528</v>
      </c>
      <c r="F252" s="4">
        <v>139.080894</v>
      </c>
      <c r="G252" s="4" t="s">
        <v>343</v>
      </c>
      <c r="H252" s="4">
        <v>894.0</v>
      </c>
    </row>
    <row r="253">
      <c r="A253" s="4">
        <v>2.100305E7</v>
      </c>
      <c r="B253" s="4" t="s">
        <v>92</v>
      </c>
      <c r="C253" s="6">
        <v>44898.00069444445</v>
      </c>
      <c r="D253" s="4" t="str">
        <f t="shared" si="1"/>
        <v>2022-12</v>
      </c>
      <c r="E253" s="4">
        <v>35.827952</v>
      </c>
      <c r="F253" s="4">
        <v>139.104247</v>
      </c>
      <c r="G253" s="4" t="s">
        <v>344</v>
      </c>
      <c r="H253" s="4">
        <v>1057.0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2.88"/>
    <col customWidth="1" min="3" max="3" width="18.25"/>
    <col customWidth="1" min="4" max="4" width="10.0"/>
    <col customWidth="1" min="5" max="5" width="16.0"/>
    <col customWidth="1" min="6" max="6" width="65.88"/>
    <col customWidth="1" min="9" max="9" width="8.5"/>
    <col customWidth="1" min="10" max="10" width="27.88"/>
    <col customWidth="1" min="11" max="16" width="12.63"/>
  </cols>
  <sheetData>
    <row r="1" ht="15.75" customHeight="1">
      <c r="A1" s="7" t="s">
        <v>345</v>
      </c>
      <c r="B1" s="8" t="s">
        <v>346</v>
      </c>
      <c r="C1" s="7" t="s">
        <v>347</v>
      </c>
      <c r="D1" s="1" t="s">
        <v>348</v>
      </c>
      <c r="E1" s="7" t="s">
        <v>1</v>
      </c>
      <c r="F1" s="8" t="s">
        <v>349</v>
      </c>
      <c r="G1" s="8" t="s">
        <v>350</v>
      </c>
      <c r="H1" s="8" t="s">
        <v>351</v>
      </c>
      <c r="I1" s="7" t="s">
        <v>352</v>
      </c>
      <c r="J1" s="8" t="s">
        <v>353</v>
      </c>
      <c r="K1" s="8" t="s">
        <v>354</v>
      </c>
      <c r="L1" s="7"/>
      <c r="M1" s="7"/>
      <c r="N1" s="7"/>
      <c r="O1" s="7"/>
      <c r="P1" s="7"/>
      <c r="Q1" s="7"/>
      <c r="R1" s="7" t="s">
        <v>355</v>
      </c>
      <c r="S1" s="7" t="s">
        <v>356</v>
      </c>
      <c r="T1" s="7" t="s">
        <v>357</v>
      </c>
      <c r="U1" s="7" t="s">
        <v>358</v>
      </c>
      <c r="V1" s="7" t="s">
        <v>359</v>
      </c>
    </row>
    <row r="2" ht="15.75" customHeight="1">
      <c r="A2" s="7">
        <f>'シート1'!A2</f>
        <v>3</v>
      </c>
      <c r="B2" s="9" t="str">
        <f>'シート1'!G2</f>
        <v>2023-03-08T21:38:05.884Z</v>
      </c>
      <c r="C2" s="10">
        <f t="shared" ref="C2:C101" si="1">DATEVALUE(MIDB(B2,1,10))+TIMEVALUE(MIDB(B2,12,8))+TIME(0,0,0)</f>
        <v>44993.90145</v>
      </c>
      <c r="D2" s="4" t="str">
        <f t="shared" ref="D2:D101" si="2">left(B2,10)</f>
        <v>2023-03-08</v>
      </c>
      <c r="E2" s="4" t="str">
        <f>substitute(substitute(substitute(SUBSTITUTE('シート1'!B2,'substitute参照用'!C$2,'substitute参照用'!B$2),'substitute参照用'!C$3,'substitute参照用'!B$3),'substitute参照用'!C$4,'substitute参照用'!B$4),'substitute参照用'!C$5,'substitute参照用'!B$5)</f>
        <v>イノシシ</v>
      </c>
      <c r="F2" s="8" t="str">
        <f> substitute(SUBSTITUTE('シート1'!C2,"東京都西多摩郡",""),"日本、〒","")</f>
        <v>198-0212 奥多摩町氷川２７２−１</v>
      </c>
      <c r="G2" s="7" t="str">
        <f>IFERROR(__xludf.DUMMYFUNCTION("iferror(REGEXEXTRACT(REGEXEXTRACT(F2,""奥多摩町.*""),""[^0-9０-９]*""),"""")"),"奥多摩町氷川")</f>
        <v>奥多摩町氷川</v>
      </c>
      <c r="H2" s="7">
        <f>'シート1'!D2</f>
        <v>35.811325</v>
      </c>
      <c r="I2" s="7">
        <f>'シート1'!E2</f>
        <v>139.097576</v>
      </c>
      <c r="J2" s="7" t="str">
        <f>IFERROR(__xludf.DUMMYFUNCTION("iferror(REGEXEXTRACT(L2,""[^0-9]*""),N2)"),"")</f>
        <v/>
      </c>
      <c r="K2" s="4" t="str">
        <f t="shared" ref="K2:K100" si="3">if(H2="","", reverseGeocoding2(H2,I2))</f>
        <v>#NAME?</v>
      </c>
      <c r="L2" s="7" t="str">
        <f>IFERROR(__xludf.DUMMYFUNCTION("SPLIT(K2,"","")"),"#NAME?")</f>
        <v>#NAME?</v>
      </c>
      <c r="M2" s="7"/>
      <c r="N2" s="7"/>
      <c r="O2" s="7"/>
      <c r="P2" s="7"/>
      <c r="Q2" s="7"/>
      <c r="R2" s="11" t="str">
        <f>'シート1'!F2</f>
        <v>https://vermin-network.s3.amazonaws.com/37922a14479b3b3434a8ec7f26892b4919f95a7e923b2e23caad3c5086787aef.jpg</v>
      </c>
      <c r="S2" s="7" t="b">
        <v>1</v>
      </c>
      <c r="T2" s="7" t="b">
        <v>1</v>
      </c>
      <c r="U2" s="7" t="b">
        <v>1</v>
      </c>
    </row>
    <row r="3" ht="15.75" customHeight="1">
      <c r="A3" s="7">
        <f>'シート1'!A3</f>
        <v>3</v>
      </c>
      <c r="B3" s="9" t="str">
        <f>'シート1'!G3</f>
        <v>2023-03-08T11:40:48.876Z</v>
      </c>
      <c r="C3" s="10">
        <f t="shared" si="1"/>
        <v>44993.48667</v>
      </c>
      <c r="D3" s="4" t="str">
        <f t="shared" si="2"/>
        <v>2023-03-08</v>
      </c>
      <c r="E3" s="4" t="str">
        <f>substitute(substitute(substitute(SUBSTITUTE('シート1'!B3,'substitute参照用'!C$2,'substitute参照用'!B$2),'substitute参照用'!C$3,'substitute参照用'!B$3),'substitute参照用'!C$4,'substitute参照用'!B$4),'substitute参照用'!C$5,'substitute参照用'!B$5)</f>
        <v>イノシシ</v>
      </c>
      <c r="F3" s="8" t="str">
        <f>substitute(SUBSTITUTE('シート1'!C3,"東京都西多摩郡",""),"日本、〒","")</f>
        <v>198-0225 奥多摩町川野１７４０</v>
      </c>
      <c r="G3" s="7" t="str">
        <f>IFERROR(__xludf.DUMMYFUNCTION("iferror(REGEXEXTRACT(REGEXEXTRACT(F3,""奥多摩町.*""),""[^0-9０-９]*""),"""")"),"奥多摩町川野")</f>
        <v>奥多摩町川野</v>
      </c>
      <c r="H3" s="7">
        <f>'シート1'!D3</f>
        <v>35.765868</v>
      </c>
      <c r="I3" s="7">
        <f>'シート1'!E3</f>
        <v>139.022288</v>
      </c>
      <c r="J3" s="7" t="str">
        <f>IFERROR(__xludf.DUMMYFUNCTION("iferror(REGEXEXTRACT(L3,""[^0-9]*""),N3)"),"")</f>
        <v/>
      </c>
      <c r="K3" s="4" t="str">
        <f t="shared" si="3"/>
        <v>#NAME?</v>
      </c>
      <c r="L3" s="7" t="str">
        <f>IFERROR(__xludf.DUMMYFUNCTION("SPLIT(K3,"","")"),"#NAME?")</f>
        <v>#NAME?</v>
      </c>
      <c r="M3" s="7"/>
      <c r="N3" s="7"/>
      <c r="O3" s="7"/>
      <c r="P3" s="7"/>
      <c r="Q3" s="7"/>
      <c r="R3" s="11" t="str">
        <f>'シート1'!F3</f>
        <v>https://vermin-network.s3.amazonaws.com/29a039e348aad8b595deffccd5d07fd471c1540d724f39dabb5fbdb9c80f1b1d.jpg</v>
      </c>
    </row>
    <row r="4" ht="15.75" customHeight="1">
      <c r="A4" s="7">
        <f>'シート1'!A4</f>
        <v>6</v>
      </c>
      <c r="B4" s="9" t="str">
        <f>'シート1'!G4</f>
        <v>2023-03-07T13:00:47.501Z</v>
      </c>
      <c r="C4" s="10">
        <f t="shared" si="1"/>
        <v>44992.54221</v>
      </c>
      <c r="D4" s="4" t="str">
        <f t="shared" si="2"/>
        <v>2023-03-07</v>
      </c>
      <c r="E4" s="4" t="str">
        <f>substitute(substitute(substitute(SUBSTITUTE('シート1'!B4,'substitute参照用'!C$2,'substitute参照用'!B$2),'substitute参照用'!C$3,'substitute参照用'!B$3),'substitute参照用'!C$4,'substitute参照用'!B$4),'substitute参照用'!C$5,'substitute参照用'!B$5)</f>
        <v>サル</v>
      </c>
      <c r="F4" s="8" t="str">
        <f>substitute(SUBSTITUTE('シート1'!C4,"東京都西多摩郡",""),"日本、〒","")</f>
        <v>198-0212 奥多摩町氷川７０２</v>
      </c>
      <c r="G4" s="7" t="str">
        <f>IFERROR(__xludf.DUMMYFUNCTION("iferror(REGEXEXTRACT(REGEXEXTRACT(F4,""奥多摩町.*""),""[^0-9０-９]*""),"""")"),"奥多摩町氷川")</f>
        <v>奥多摩町氷川</v>
      </c>
      <c r="H4" s="7">
        <f>'シート1'!D4</f>
        <v>35.807221</v>
      </c>
      <c r="I4" s="7">
        <f>'シート1'!E4</f>
        <v>139.09918</v>
      </c>
      <c r="J4" s="7" t="str">
        <f>IFERROR(__xludf.DUMMYFUNCTION("iferror(REGEXEXTRACT(L4,""[^0-9]*""),N4)"),"")</f>
        <v/>
      </c>
      <c r="K4" s="4" t="str">
        <f t="shared" si="3"/>
        <v>#NAME?</v>
      </c>
      <c r="L4" s="7" t="str">
        <f>IFERROR(__xludf.DUMMYFUNCTION("SPLIT(K4,"","")"),"#NAME?")</f>
        <v>#NAME?</v>
      </c>
      <c r="M4" s="7"/>
      <c r="N4" s="7"/>
      <c r="O4" s="7"/>
      <c r="P4" s="7"/>
      <c r="Q4" s="7"/>
      <c r="R4" s="11" t="str">
        <f>'シート1'!F4</f>
        <v>https://vermin-network.s3.amazonaws.com/b397cf706ab952fc182ede84a902b5ce485677e4540b7d13d5a97dace5cd564b.jpg</v>
      </c>
    </row>
    <row r="5" ht="15.75" customHeight="1">
      <c r="A5" s="7">
        <f>'シート1'!A5</f>
        <v>7</v>
      </c>
      <c r="B5" s="9" t="str">
        <f>'シート1'!G5</f>
        <v>2023-03-07T10:52:56.765Z</v>
      </c>
      <c r="C5" s="10">
        <f t="shared" si="1"/>
        <v>44992.45343</v>
      </c>
      <c r="D5" s="4" t="str">
        <f t="shared" si="2"/>
        <v>2023-03-07</v>
      </c>
      <c r="E5" s="4" t="str">
        <f>substitute(substitute(substitute(SUBSTITUTE('シート1'!B5,'substitute参照用'!C$2,'substitute参照用'!B$2),'substitute参照用'!C$3,'substitute参照用'!B$3),'substitute参照用'!C$4,'substitute参照用'!B$4),'substitute参照用'!C$5,'substitute参照用'!B$5)</f>
        <v>シカ</v>
      </c>
      <c r="F5" s="8" t="str">
        <f>substitute(SUBSTITUTE('シート1'!C5,"東京都西多摩郡",""),"日本、〒","")</f>
        <v>198-0106 奥多摩町棚澤５６５</v>
      </c>
      <c r="G5" s="7" t="str">
        <f>IFERROR(__xludf.DUMMYFUNCTION("iferror(REGEXEXTRACT(REGEXEXTRACT(F5,""奥多摩町.*""),""[^0-9０-９]*""),"""")"),"奥多摩町棚澤")</f>
        <v>奥多摩町棚澤</v>
      </c>
      <c r="H5" s="7">
        <f>'シート1'!D5</f>
        <v>35.816883</v>
      </c>
      <c r="I5" s="7">
        <f>'シート1'!E5</f>
        <v>139.126606</v>
      </c>
      <c r="J5" s="7" t="str">
        <f>IFERROR(__xludf.DUMMYFUNCTION("iferror(REGEXEXTRACT(L5,""[^0-9]*""),N5)"),"")</f>
        <v/>
      </c>
      <c r="K5" s="4" t="str">
        <f t="shared" si="3"/>
        <v>#NAME?</v>
      </c>
      <c r="L5" s="7" t="str">
        <f>IFERROR(__xludf.DUMMYFUNCTION("SPLIT(K5,"","")"),"#NAME?")</f>
        <v>#NAME?</v>
      </c>
      <c r="M5" s="7"/>
      <c r="N5" s="7"/>
      <c r="O5" s="7"/>
      <c r="P5" s="7"/>
      <c r="Q5" s="7"/>
      <c r="R5" s="11" t="str">
        <f>'シート1'!F5</f>
        <v>https://vermin-network.s3.amazonaws.com/b4a2bc9e9d7fc6c8117a2b1eda811d1bb53238ac3c0f6423b3c1bd719ba2770e.jpg</v>
      </c>
    </row>
    <row r="6" ht="15.75" customHeight="1">
      <c r="A6" s="7">
        <f>'シート1'!A6</f>
        <v>6</v>
      </c>
      <c r="B6" s="9" t="str">
        <f>'シート1'!G6</f>
        <v>2023-03-07T08:34:04.219Z</v>
      </c>
      <c r="C6" s="10">
        <f t="shared" si="1"/>
        <v>44992.35699</v>
      </c>
      <c r="D6" s="4" t="str">
        <f t="shared" si="2"/>
        <v>2023-03-07</v>
      </c>
      <c r="E6" s="4" t="str">
        <f>substitute(substitute(substitute(SUBSTITUTE('シート1'!B6,'substitute参照用'!C$2,'substitute参照用'!B$2),'substitute参照用'!C$3,'substitute参照用'!B$3),'substitute参照用'!C$4,'substitute参照用'!B$4),'substitute参照用'!C$5,'substitute参照用'!B$5)</f>
        <v>サル</v>
      </c>
      <c r="F6" s="8" t="str">
        <f>substitute(SUBSTITUTE('シート1'!C6,"東京都西多摩郡",""),"日本、〒","")</f>
        <v>198-0212 奥多摩町氷川２７８</v>
      </c>
      <c r="G6" s="7" t="str">
        <f>IFERROR(__xludf.DUMMYFUNCTION("iferror(REGEXEXTRACT(REGEXEXTRACT(F6,""奥多摩町.*""),""[^0-9０-９]*""),"""")"),"奥多摩町氷川")</f>
        <v>奥多摩町氷川</v>
      </c>
      <c r="H6" s="7">
        <f>'シート1'!D6</f>
        <v>35.810529</v>
      </c>
      <c r="I6" s="7">
        <f>'シート1'!E6</f>
        <v>139.097299</v>
      </c>
      <c r="J6" s="7" t="str">
        <f>IFERROR(__xludf.DUMMYFUNCTION("iferror(REGEXEXTRACT(L6,""[^0-9]*""),N6)"),"")</f>
        <v/>
      </c>
      <c r="K6" s="4" t="str">
        <f t="shared" si="3"/>
        <v>#NAME?</v>
      </c>
      <c r="L6" s="7" t="str">
        <f>IFERROR(__xludf.DUMMYFUNCTION("SPLIT(K6,"","")"),"#NAME?")</f>
        <v>#NAME?</v>
      </c>
      <c r="M6" s="7"/>
      <c r="N6" s="7"/>
      <c r="O6" s="7"/>
      <c r="P6" s="7"/>
      <c r="Q6" s="7"/>
      <c r="R6" s="7" t="str">
        <f>'シート1'!F6</f>
        <v/>
      </c>
    </row>
    <row r="7" ht="15.75" customHeight="1">
      <c r="A7" s="7">
        <f>'シート1'!A7</f>
        <v>4</v>
      </c>
      <c r="B7" s="9" t="str">
        <f>'シート1'!G7</f>
        <v>2023-03-07T01:05:33.621Z</v>
      </c>
      <c r="C7" s="10">
        <f t="shared" si="1"/>
        <v>44992.04552</v>
      </c>
      <c r="D7" s="4" t="str">
        <f t="shared" si="2"/>
        <v>2023-03-07</v>
      </c>
      <c r="E7" s="4" t="str">
        <f>substitute(substitute(substitute(SUBSTITUTE('シート1'!B7,'substitute参照用'!C$2,'substitute参照用'!B$2),'substitute参照用'!C$3,'substitute参照用'!B$3),'substitute参照用'!C$4,'substitute参照用'!B$4),'substitute参照用'!C$5,'substitute参照用'!B$5)</f>
        <v>シカ</v>
      </c>
      <c r="F7" s="8" t="str">
        <f>substitute(SUBSTITUTE('シート1'!C7,"東京都西多摩郡",""),"日本、〒","")</f>
        <v>198-0212 奥多摩町氷川１７９９</v>
      </c>
      <c r="G7" s="7" t="str">
        <f>IFERROR(__xludf.DUMMYFUNCTION("iferror(REGEXEXTRACT(REGEXEXTRACT(F7,""奥多摩町.*""),""[^0-9０-９]*""),"""")"),"奥多摩町氷川")</f>
        <v>奥多摩町氷川</v>
      </c>
      <c r="H7" s="7">
        <f>'シート1'!D7</f>
        <v>35.812596</v>
      </c>
      <c r="I7" s="7">
        <f>'シート1'!E7</f>
        <v>139.09451</v>
      </c>
      <c r="J7" s="7" t="str">
        <f>IFERROR(__xludf.DUMMYFUNCTION("iferror(REGEXEXTRACT(L7,""[^0-9]*""),N7)"),"")</f>
        <v/>
      </c>
      <c r="K7" s="4" t="str">
        <f t="shared" si="3"/>
        <v>#NAME?</v>
      </c>
      <c r="L7" s="7" t="str">
        <f>IFERROR(__xludf.DUMMYFUNCTION("SPLIT(K7,"","")"),"#NAME?")</f>
        <v>#NAME?</v>
      </c>
      <c r="M7" s="7"/>
      <c r="N7" s="7"/>
      <c r="O7" s="7"/>
      <c r="P7" s="7"/>
      <c r="Q7" s="7"/>
      <c r="R7" s="7" t="str">
        <f>'シート1'!F7</f>
        <v/>
      </c>
    </row>
    <row r="8" ht="15.75" customHeight="1">
      <c r="A8" s="7">
        <f>'シート1'!A8</f>
        <v>3</v>
      </c>
      <c r="B8" s="9" t="str">
        <f>'シート1'!G8</f>
        <v>2023-03-06T23:21:35.442Z</v>
      </c>
      <c r="C8" s="10">
        <f t="shared" si="1"/>
        <v>44991.97332</v>
      </c>
      <c r="D8" s="4" t="str">
        <f t="shared" si="2"/>
        <v>2023-03-06</v>
      </c>
      <c r="E8" s="4" t="str">
        <f>substitute(substitute(substitute(SUBSTITUTE('シート1'!B8,'substitute参照用'!C$2,'substitute参照用'!B$2),'substitute参照用'!C$3,'substitute参照用'!B$3),'substitute参照用'!C$4,'substitute参照用'!B$4),'substitute参照用'!C$5,'substitute参照用'!B$5)</f>
        <v>サル</v>
      </c>
      <c r="F8" s="8" t="str">
        <f>substitute(SUBSTITUTE('シート1'!C8,"東京都西多摩郡",""),"日本、〒","")</f>
        <v>Japan, 〒198-0212 Tokyo, Nishitama District, Tokyo, Okutama, Hikawa, 神庭沢（バス）</v>
      </c>
      <c r="G8" s="7" t="str">
        <f>IFERROR(__xludf.DUMMYFUNCTION("iferror(REGEXEXTRACT(REGEXEXTRACT(F8,""奥多摩町.*""),""[^0-9０-９]*""),"""")"),"")</f>
        <v/>
      </c>
      <c r="H8" s="7">
        <f>'シート1'!D8</f>
        <v>35.839032</v>
      </c>
      <c r="I8" s="7">
        <f>'シート1'!E8</f>
        <v>139.074801</v>
      </c>
      <c r="J8" s="7" t="str">
        <f>IFERROR(__xludf.DUMMYFUNCTION("iferror(REGEXEXTRACT(L8,""[^0-9]*""),N8)"),"")</f>
        <v/>
      </c>
      <c r="K8" s="4" t="str">
        <f t="shared" si="3"/>
        <v>#NAME?</v>
      </c>
      <c r="L8" s="7" t="str">
        <f>IFERROR(__xludf.DUMMYFUNCTION("SPLIT(K8,"","")"),"#NAME?")</f>
        <v>#NAME?</v>
      </c>
      <c r="M8" s="7"/>
      <c r="N8" s="7"/>
      <c r="O8" s="7"/>
      <c r="P8" s="7"/>
      <c r="Q8" s="7"/>
      <c r="R8" s="11" t="str">
        <f>'シート1'!F8</f>
        <v>https://vermin-network.s3.amazonaws.com/a0210e8d03a9e32f111e5b19e93f54f8753b8762998fa1ff44cd82edf16bccae.jpg</v>
      </c>
    </row>
    <row r="9" ht="15.75" customHeight="1">
      <c r="A9" s="7">
        <f>'シート1'!A9</f>
        <v>4</v>
      </c>
      <c r="B9" s="9" t="str">
        <f>'シート1'!G9</f>
        <v>2023-03-06T01:36:23.771Z</v>
      </c>
      <c r="C9" s="10">
        <f t="shared" si="1"/>
        <v>44991.06693</v>
      </c>
      <c r="D9" s="4" t="str">
        <f t="shared" si="2"/>
        <v>2023-03-06</v>
      </c>
      <c r="E9" s="4" t="str">
        <f>substitute(substitute(substitute(SUBSTITUTE('シート1'!B9,'substitute参照用'!C$2,'substitute参照用'!B$2),'substitute参照用'!C$3,'substitute参照用'!B$3),'substitute参照用'!C$4,'substitute参照用'!B$4),'substitute参照用'!C$5,'substitute参照用'!B$5)</f>
        <v>イノシシ</v>
      </c>
      <c r="F9" s="8" t="str">
        <f>substitute(SUBSTITUTE('シート1'!C9,"東京都西多摩郡",""),"日本、〒","")</f>
        <v>奥多摩町氷川177</v>
      </c>
      <c r="G9" s="7" t="str">
        <f>IFERROR(__xludf.DUMMYFUNCTION("iferror(REGEXEXTRACT(REGEXEXTRACT(F9,""奥多摩町.*""),""[^0-9０-９]*""),"""")"),"奥多摩町氷川")</f>
        <v>奥多摩町氷川</v>
      </c>
      <c r="H9" s="7">
        <f>'シート1'!D9</f>
        <v>35.807999</v>
      </c>
      <c r="I9" s="7">
        <f>'シート1'!E9</f>
        <v>139.097741</v>
      </c>
      <c r="J9" s="7" t="str">
        <f>IFERROR(__xludf.DUMMYFUNCTION("iferror(REGEXEXTRACT(L9,""[^0-9]*""),N9)"),"")</f>
        <v/>
      </c>
      <c r="K9" s="4" t="str">
        <f t="shared" si="3"/>
        <v>#NAME?</v>
      </c>
      <c r="L9" s="7" t="str">
        <f>IFERROR(__xludf.DUMMYFUNCTION("SPLIT(K9,"","")"),"#NAME?")</f>
        <v>#NAME?</v>
      </c>
      <c r="M9" s="7"/>
      <c r="N9" s="7"/>
      <c r="O9" s="7"/>
      <c r="P9" s="7"/>
      <c r="Q9" s="7"/>
      <c r="R9" s="7" t="str">
        <f>'シート1'!F9</f>
        <v/>
      </c>
    </row>
    <row r="10" ht="15.75" customHeight="1">
      <c r="A10" s="7">
        <f>'シート1'!A10</f>
        <v>4</v>
      </c>
      <c r="B10" s="9" t="str">
        <f>'シート1'!G10</f>
        <v>2023-03-06T01:31:55.555Z</v>
      </c>
      <c r="C10" s="10">
        <f t="shared" si="1"/>
        <v>44991.06383</v>
      </c>
      <c r="D10" s="4" t="str">
        <f t="shared" si="2"/>
        <v>2023-03-06</v>
      </c>
      <c r="E10" s="4" t="str">
        <f>substitute(substitute(substitute(SUBSTITUTE('シート1'!B10,'substitute参照用'!C$2,'substitute参照用'!B$2),'substitute参照用'!C$3,'substitute参照用'!B$3),'substitute参照用'!C$4,'substitute参照用'!B$4),'substitute参照用'!C$5,'substitute参照用'!B$5)</f>
        <v>イノシシ</v>
      </c>
      <c r="F10" s="8" t="str">
        <f>substitute(SUBSTITUTE('シート1'!C10,"東京都西多摩郡",""),"日本、〒","")</f>
        <v>奥多摩町氷川210</v>
      </c>
      <c r="G10" s="7" t="str">
        <f>IFERROR(__xludf.DUMMYFUNCTION("iferror(REGEXEXTRACT(REGEXEXTRACT(F10,""奥多摩町.*""),""[^0-9０-９]*""),"""")"),"奥多摩町氷川")</f>
        <v>奥多摩町氷川</v>
      </c>
      <c r="H10" s="7">
        <f>'シート1'!D10</f>
        <v>35.809215</v>
      </c>
      <c r="I10" s="7">
        <f>'シート1'!E10</f>
        <v>139.09666</v>
      </c>
      <c r="J10" s="7" t="str">
        <f>IFERROR(__xludf.DUMMYFUNCTION("iferror(REGEXEXTRACT(L10,""[^0-9]*""),N10)"),"")</f>
        <v/>
      </c>
      <c r="K10" s="4" t="str">
        <f t="shared" si="3"/>
        <v>#NAME?</v>
      </c>
      <c r="L10" s="7" t="str">
        <f>IFERROR(__xludf.DUMMYFUNCTION("SPLIT(K10,"","")"),"#NAME?")</f>
        <v>#NAME?</v>
      </c>
      <c r="M10" s="7"/>
      <c r="N10" s="7"/>
      <c r="O10" s="7"/>
      <c r="P10" s="7"/>
      <c r="Q10" s="7"/>
      <c r="R10" s="11" t="str">
        <f>'シート1'!F10</f>
        <v>https://vermin-network.s3.amazonaws.com/548f9545f7516cad8b2c6e4b7594530ea639e371d8658198888c9fec90fb4893.jpg</v>
      </c>
    </row>
    <row r="11" ht="15.75" customHeight="1">
      <c r="A11" s="7">
        <f>'シート1'!A11</f>
        <v>4</v>
      </c>
      <c r="B11" s="9" t="str">
        <f>'シート1'!G11</f>
        <v>2023-03-06T00:38:07.444Z</v>
      </c>
      <c r="C11" s="10">
        <f t="shared" si="1"/>
        <v>44991.02647</v>
      </c>
      <c r="D11" s="4" t="str">
        <f t="shared" si="2"/>
        <v>2023-03-06</v>
      </c>
      <c r="E11" s="4" t="str">
        <f>substitute(substitute(substitute(SUBSTITUTE('シート1'!B11,'substitute参照用'!C$2,'substitute参照用'!B$2),'substitute参照用'!C$3,'substitute参照用'!B$3),'substitute参照用'!C$4,'substitute参照用'!B$4),'substitute参照用'!C$5,'substitute参照用'!B$5)</f>
        <v>イノシシ</v>
      </c>
      <c r="F11" s="8" t="str">
        <f>substitute(SUBSTITUTE('シート1'!C11,"東京都西多摩郡",""),"日本、〒","")</f>
        <v>奥多摩町氷川177</v>
      </c>
      <c r="G11" s="7" t="str">
        <f>IFERROR(__xludf.DUMMYFUNCTION("iferror(REGEXEXTRACT(REGEXEXTRACT(F11,""奥多摩町.*""),""[^0-9０-９]*""),"""")"),"奥多摩町氷川")</f>
        <v>奥多摩町氷川</v>
      </c>
      <c r="H11" s="7">
        <f>'シート1'!D11</f>
        <v>35.807999</v>
      </c>
      <c r="I11" s="7">
        <f>'シート1'!E11</f>
        <v>139.097741</v>
      </c>
      <c r="J11" s="7" t="str">
        <f>IFERROR(__xludf.DUMMYFUNCTION("iferror(REGEXEXTRACT(L11,""[^0-9]*""),N11)"),"")</f>
        <v/>
      </c>
      <c r="K11" s="4" t="str">
        <f t="shared" si="3"/>
        <v>#NAME?</v>
      </c>
      <c r="L11" s="7" t="str">
        <f>IFERROR(__xludf.DUMMYFUNCTION("SPLIT(K11,"","")"),"#NAME?")</f>
        <v>#NAME?</v>
      </c>
      <c r="M11" s="7"/>
      <c r="N11" s="7"/>
      <c r="O11" s="7"/>
      <c r="P11" s="7"/>
      <c r="Q11" s="7"/>
      <c r="R11" s="7" t="str">
        <f>'シート1'!F11</f>
        <v/>
      </c>
    </row>
    <row r="12" ht="15.75" customHeight="1">
      <c r="A12" s="7">
        <f>'シート1'!A12</f>
        <v>3</v>
      </c>
      <c r="B12" s="9" t="str">
        <f>'シート1'!G12</f>
        <v>2023-03-05T22:14:04.852Z</v>
      </c>
      <c r="C12" s="10">
        <f t="shared" si="1"/>
        <v>44990.92644</v>
      </c>
      <c r="D12" s="4" t="str">
        <f t="shared" si="2"/>
        <v>2023-03-05</v>
      </c>
      <c r="E12" s="4" t="str">
        <f>substitute(substitute(substitute(SUBSTITUTE('シート1'!B12,'substitute参照用'!C$2,'substitute参照用'!B$2),'substitute参照用'!C$3,'substitute参照用'!B$3),'substitute参照用'!C$4,'substitute参照用'!B$4),'substitute参照用'!C$5,'substitute参照用'!B$5)</f>
        <v>イノシシ</v>
      </c>
      <c r="F12" s="8" t="str">
        <f>substitute(SUBSTITUTE('シート1'!C12,"東京都西多摩郡",""),"日本、〒","")</f>
        <v>958 Sakai, Okutama, Nishitama District, Tokyo, Tokyo 198-0222, Japan</v>
      </c>
      <c r="G12" s="7" t="str">
        <f>IFERROR(__xludf.DUMMYFUNCTION("iferror(REGEXEXTRACT(REGEXEXTRACT(F12,""奥多摩町.*""),""[^0-9０-９]*""),"""")"),"")</f>
        <v/>
      </c>
      <c r="H12" s="7">
        <f>'シート1'!D12</f>
        <v>35.792433</v>
      </c>
      <c r="I12" s="7">
        <f>'シート1'!E12</f>
        <v>139.055598</v>
      </c>
      <c r="J12" s="7" t="str">
        <f>IFERROR(__xludf.DUMMYFUNCTION("iferror(REGEXEXTRACT(L12,""[^0-9]*""),N12)"),"")</f>
        <v/>
      </c>
      <c r="K12" s="4" t="str">
        <f t="shared" si="3"/>
        <v>#NAME?</v>
      </c>
      <c r="L12" s="7" t="str">
        <f>IFERROR(__xludf.DUMMYFUNCTION("SPLIT(K12,"","")"),"#NAME?")</f>
        <v>#NAME?</v>
      </c>
      <c r="M12" s="7"/>
      <c r="N12" s="7"/>
      <c r="O12" s="7"/>
      <c r="P12" s="7"/>
      <c r="Q12" s="7"/>
      <c r="R12" s="11" t="str">
        <f>'シート1'!F12</f>
        <v>https://vermin-network.s3.amazonaws.com/ff444f80356ef93414b8f1760e1bcc9b1d1bec463787b552b9299c54af394895.jpg</v>
      </c>
    </row>
    <row r="13" ht="15.75" customHeight="1">
      <c r="A13" s="7">
        <f>'シート1'!A13</f>
        <v>3</v>
      </c>
      <c r="B13" s="9" t="str">
        <f>'シート1'!G13</f>
        <v>2023-03-05T22:00:46.684Z</v>
      </c>
      <c r="C13" s="10">
        <f t="shared" si="1"/>
        <v>44990.9172</v>
      </c>
      <c r="D13" s="4" t="str">
        <f t="shared" si="2"/>
        <v>2023-03-05</v>
      </c>
      <c r="E13" s="4" t="str">
        <f>substitute(substitute(substitute(SUBSTITUTE('シート1'!B13,'substitute参照用'!C$2,'substitute参照用'!B$2),'substitute参照用'!C$3,'substitute参照用'!B$3),'substitute参照用'!C$4,'substitute参照用'!B$4),'substitute参照用'!C$5,'substitute参照用'!B$5)</f>
        <v>サル</v>
      </c>
      <c r="F13" s="8" t="str">
        <f>substitute(SUBSTITUTE('シート1'!C13,"東京都西多摩郡",""),"日本、〒","")</f>
        <v>Japan, 〒198-0212 Tokyo, Nishitama District, Tokyo, Okutama, Hikawa, 川乗橋（バス）</v>
      </c>
      <c r="G13" s="7" t="str">
        <f>IFERROR(__xludf.DUMMYFUNCTION("iferror(REGEXEXTRACT(REGEXEXTRACT(F13,""奥多摩町.*""),""[^0-9０-９]*""),"""")"),"")</f>
        <v/>
      </c>
      <c r="H13" s="7">
        <f>'シート1'!D13</f>
        <v>35.832806</v>
      </c>
      <c r="I13" s="7">
        <f>'シート1'!E13</f>
        <v>139.076509</v>
      </c>
      <c r="J13" s="7" t="str">
        <f>IFERROR(__xludf.DUMMYFUNCTION("iferror(REGEXEXTRACT(L13,""[^0-9]*""),N13)"),"")</f>
        <v/>
      </c>
      <c r="K13" s="4" t="str">
        <f t="shared" si="3"/>
        <v>#NAME?</v>
      </c>
      <c r="L13" s="7" t="str">
        <f>IFERROR(__xludf.DUMMYFUNCTION("SPLIT(K13,"","")"),"#NAME?")</f>
        <v>#NAME?</v>
      </c>
      <c r="M13" s="7"/>
      <c r="N13" s="7"/>
      <c r="O13" s="7"/>
      <c r="P13" s="7"/>
      <c r="Q13" s="7"/>
      <c r="R13" s="11" t="str">
        <f>'シート1'!F13</f>
        <v>https://vermin-network.s3.amazonaws.com/fd0b9607beac2a516ffd167d86d162552f6c86c54bd9be033caeafb572e0a1a6.jpg</v>
      </c>
    </row>
    <row r="14" ht="15.75" customHeight="1">
      <c r="A14" s="7">
        <f>'シート1'!A14</f>
        <v>4</v>
      </c>
      <c r="B14" s="9" t="str">
        <f>'シート1'!G14</f>
        <v>2023-03-05T21:28:57.861Z</v>
      </c>
      <c r="C14" s="10">
        <f t="shared" si="1"/>
        <v>44990.8951</v>
      </c>
      <c r="D14" s="4" t="str">
        <f t="shared" si="2"/>
        <v>2023-03-05</v>
      </c>
      <c r="E14" s="4" t="str">
        <f>substitute(substitute(substitute(SUBSTITUTE('シート1'!B14,'substitute参照用'!C$2,'substitute参照用'!B$2),'substitute参照用'!C$3,'substitute参照用'!B$3),'substitute参照用'!C$4,'substitute参照用'!B$4),'substitute参照用'!C$5,'substitute参照用'!B$5)</f>
        <v>その他、わからない</v>
      </c>
      <c r="F14" s="8" t="str">
        <f>substitute(SUBSTITUTE('シート1'!C14,"東京都西多摩郡",""),"日本、〒","")</f>
        <v>奥多摩町氷川760</v>
      </c>
      <c r="G14" s="7" t="str">
        <f>IFERROR(__xludf.DUMMYFUNCTION("iferror(REGEXEXTRACT(REGEXEXTRACT(F14,""奥多摩町.*""),""[^0-9０-９]*""),"""")"),"奥多摩町氷川")</f>
        <v>奥多摩町氷川</v>
      </c>
      <c r="H14" s="7">
        <f>'シート1'!D14</f>
        <v>35.803722</v>
      </c>
      <c r="I14" s="7">
        <f>'シート1'!E14</f>
        <v>139.101138</v>
      </c>
      <c r="J14" s="7" t="str">
        <f>IFERROR(__xludf.DUMMYFUNCTION("iferror(REGEXEXTRACT(L14,""[^0-9]*""),N14)"),"")</f>
        <v/>
      </c>
      <c r="K14" s="4" t="str">
        <f t="shared" si="3"/>
        <v>#NAME?</v>
      </c>
      <c r="L14" s="7" t="str">
        <f>IFERROR(__xludf.DUMMYFUNCTION("SPLIT(K14,"","")"),"#NAME?")</f>
        <v>#NAME?</v>
      </c>
      <c r="M14" s="7"/>
      <c r="N14" s="7"/>
      <c r="O14" s="7"/>
      <c r="P14" s="7"/>
      <c r="Q14" s="7"/>
      <c r="R14" s="7" t="str">
        <f>'シート1'!F14</f>
        <v/>
      </c>
    </row>
    <row r="15" ht="15.75" customHeight="1">
      <c r="A15" s="7">
        <f>'シート1'!A15</f>
        <v>4</v>
      </c>
      <c r="B15" s="9" t="str">
        <f>'シート1'!G15</f>
        <v>2023-03-05T19:26:18.674Z</v>
      </c>
      <c r="C15" s="10">
        <f t="shared" si="1"/>
        <v>44990.80993</v>
      </c>
      <c r="D15" s="4" t="str">
        <f t="shared" si="2"/>
        <v>2023-03-05</v>
      </c>
      <c r="E15" s="4" t="str">
        <f>substitute(substitute(substitute(SUBSTITUTE('シート1'!B15,'substitute参照用'!C$2,'substitute参照用'!B$2),'substitute参照用'!C$3,'substitute参照用'!B$3),'substitute参照用'!C$4,'substitute参照用'!B$4),'substitute参照用'!C$5,'substitute参照用'!B$5)</f>
        <v>イノシシ</v>
      </c>
      <c r="F15" s="8" t="str">
        <f>substitute(SUBSTITUTE('シート1'!C15,"東京都西多摩郡",""),"日本、〒","")</f>
        <v>奥多摩町氷川760</v>
      </c>
      <c r="G15" s="7" t="str">
        <f>IFERROR(__xludf.DUMMYFUNCTION("iferror(REGEXEXTRACT(REGEXEXTRACT(F15,""奥多摩町.*""),""[^0-9０-９]*""),"""")"),"奥多摩町氷川")</f>
        <v>奥多摩町氷川</v>
      </c>
      <c r="H15" s="7">
        <f>'シート1'!D15</f>
        <v>35.803722</v>
      </c>
      <c r="I15" s="7">
        <f>'シート1'!E15</f>
        <v>139.101138</v>
      </c>
      <c r="J15" s="7" t="str">
        <f>IFERROR(__xludf.DUMMYFUNCTION("iferror(REGEXEXTRACT(L15,""[^0-9]*""),N15)"),"")</f>
        <v/>
      </c>
      <c r="K15" s="4" t="str">
        <f t="shared" si="3"/>
        <v>#NAME?</v>
      </c>
      <c r="L15" s="7" t="str">
        <f>IFERROR(__xludf.DUMMYFUNCTION("SPLIT(K15,"","")"),"#NAME?")</f>
        <v>#NAME?</v>
      </c>
      <c r="M15" s="7"/>
      <c r="N15" s="7"/>
      <c r="O15" s="7"/>
      <c r="P15" s="7"/>
      <c r="Q15" s="7"/>
      <c r="R15" s="7" t="str">
        <f>'シート1'!F15</f>
        <v/>
      </c>
    </row>
    <row r="16" ht="15.75" customHeight="1">
      <c r="A16" s="7">
        <f>'シート1'!A16</f>
        <v>4</v>
      </c>
      <c r="B16" s="9" t="str">
        <f>'シート1'!G16</f>
        <v>2023-03-05T18:42:55.884Z</v>
      </c>
      <c r="C16" s="10">
        <f t="shared" si="1"/>
        <v>44990.7798</v>
      </c>
      <c r="D16" s="4" t="str">
        <f t="shared" si="2"/>
        <v>2023-03-05</v>
      </c>
      <c r="E16" s="4" t="str">
        <f>substitute(substitute(substitute(SUBSTITUTE('シート1'!B16,'substitute参照用'!C$2,'substitute参照用'!B$2),'substitute参照用'!C$3,'substitute参照用'!B$3),'substitute参照用'!C$4,'substitute参照用'!B$4),'substitute参照用'!C$5,'substitute参照用'!B$5)</f>
        <v>イノシシ</v>
      </c>
      <c r="F16" s="8" t="str">
        <f>substitute(SUBSTITUTE('シート1'!C16,"東京都西多摩郡",""),"日本、〒","")</f>
        <v>198-0212 奥多摩町氷川７０２</v>
      </c>
      <c r="G16" s="7" t="str">
        <f>IFERROR(__xludf.DUMMYFUNCTION("iferror(REGEXEXTRACT(REGEXEXTRACT(F16,""奥多摩町.*""),""[^0-9０-９]*""),"""")"),"奥多摩町氷川")</f>
        <v>奥多摩町氷川</v>
      </c>
      <c r="H16" s="7">
        <f>'シート1'!D16</f>
        <v>35.807168</v>
      </c>
      <c r="I16" s="7">
        <f>'シート1'!E16</f>
        <v>139.099335</v>
      </c>
      <c r="J16" s="7" t="str">
        <f>IFERROR(__xludf.DUMMYFUNCTION("iferror(REGEXEXTRACT(L16,""[^0-9]*""),N16)"),"")</f>
        <v/>
      </c>
      <c r="K16" s="4" t="str">
        <f t="shared" si="3"/>
        <v>#NAME?</v>
      </c>
      <c r="L16" s="7" t="str">
        <f>IFERROR(__xludf.DUMMYFUNCTION("SPLIT(K16,"","")"),"#NAME?")</f>
        <v>#NAME?</v>
      </c>
      <c r="M16" s="7"/>
      <c r="N16" s="7"/>
      <c r="O16" s="7"/>
      <c r="P16" s="7"/>
      <c r="Q16" s="7"/>
      <c r="R16" s="7" t="str">
        <f>'シート1'!F16</f>
        <v/>
      </c>
    </row>
    <row r="17" ht="15.75" customHeight="1">
      <c r="A17" s="7">
        <f>'シート1'!A17</f>
        <v>1</v>
      </c>
      <c r="B17" s="9" t="str">
        <f>'シート1'!G17</f>
        <v>2023-03-05T17:00:16.211Z</v>
      </c>
      <c r="C17" s="10">
        <f t="shared" si="1"/>
        <v>44990.70852</v>
      </c>
      <c r="D17" s="4" t="str">
        <f t="shared" si="2"/>
        <v>2023-03-05</v>
      </c>
      <c r="E17" s="4" t="str">
        <f>substitute(substitute(substitute(SUBSTITUTE('シート1'!B17,'substitute参照用'!C$2,'substitute参照用'!B$2),'substitute参照用'!C$3,'substitute参照用'!B$3),'substitute参照用'!C$4,'substitute参照用'!B$4),'substitute参照用'!C$5,'substitute参照用'!B$5)</f>
        <v>サル</v>
      </c>
      <c r="F17" s="8" t="str">
        <f>substitute(SUBSTITUTE('シート1'!C17,"東京都西多摩郡",""),"日本、〒","")</f>
        <v>198-0225 奥多摩町川野１１２５</v>
      </c>
      <c r="G17" s="7" t="str">
        <f>IFERROR(__xludf.DUMMYFUNCTION("iferror(REGEXEXTRACT(REGEXEXTRACT(F17,""奥多摩町.*""),""[^0-9０-９]*""),"""")"),"奥多摩町川野")</f>
        <v>奥多摩町川野</v>
      </c>
      <c r="H17" s="7">
        <f>'シート1'!D17</f>
        <v>35.793181</v>
      </c>
      <c r="I17" s="7">
        <f>'シート1'!E17</f>
        <v>139.003091</v>
      </c>
      <c r="J17" s="7" t="str">
        <f>IFERROR(__xludf.DUMMYFUNCTION("iferror(REGEXEXTRACT(L17,""[^0-9]*""),N17)"),"")</f>
        <v/>
      </c>
      <c r="K17" s="4" t="str">
        <f t="shared" si="3"/>
        <v>#NAME?</v>
      </c>
      <c r="L17" s="7" t="str">
        <f>IFERROR(__xludf.DUMMYFUNCTION("SPLIT(K17,"","")"),"#NAME?")</f>
        <v>#NAME?</v>
      </c>
      <c r="M17" s="7"/>
      <c r="N17" s="7"/>
      <c r="O17" s="7"/>
      <c r="P17" s="7"/>
      <c r="Q17" s="7"/>
      <c r="R17" s="11" t="str">
        <f>'シート1'!F17</f>
        <v>https://vermin-network.s3.amazonaws.com/09f07886eed2429f3c8930b764ae2e26c6e82628f08d4dcf93ee8ae7f6665425.jpg</v>
      </c>
    </row>
    <row r="18" ht="15.75" customHeight="1">
      <c r="A18" s="7">
        <f>'シート1'!A18</f>
        <v>4</v>
      </c>
      <c r="B18" s="9" t="str">
        <f>'シート1'!G18</f>
        <v>2023-03-05T13:47:11.296Z</v>
      </c>
      <c r="C18" s="10">
        <f t="shared" si="1"/>
        <v>44990.57443</v>
      </c>
      <c r="D18" s="4" t="str">
        <f t="shared" si="2"/>
        <v>2023-03-05</v>
      </c>
      <c r="E18" s="4" t="str">
        <f>substitute(substitute(substitute(SUBSTITUTE('シート1'!B18,'substitute参照用'!C$2,'substitute参照用'!B$2),'substitute参照用'!C$3,'substitute参照用'!B$3),'substitute参照用'!C$4,'substitute参照用'!B$4),'substitute参照用'!C$5,'substitute参照用'!B$5)</f>
        <v>イノシシ</v>
      </c>
      <c r="F18" s="8" t="str">
        <f>substitute(SUBSTITUTE('シート1'!C18,"東京都西多摩郡",""),"日本、〒","")</f>
        <v>奥多摩町</v>
      </c>
      <c r="G18" s="7" t="str">
        <f>IFERROR(__xludf.DUMMYFUNCTION("iferror(REGEXEXTRACT(REGEXEXTRACT(F18,""奥多摩町.*""),""[^0-9０-９]*""),"""")"),"奥多摩町")</f>
        <v>奥多摩町</v>
      </c>
      <c r="H18" s="7">
        <f>'シート1'!D18</f>
        <v>35.814096</v>
      </c>
      <c r="I18" s="7">
        <f>'シート1'!E18</f>
        <v>139.129062</v>
      </c>
      <c r="J18" s="7" t="str">
        <f>IFERROR(__xludf.DUMMYFUNCTION("iferror(REGEXEXTRACT(L18,""[^0-9]*""),N18)"),"")</f>
        <v/>
      </c>
      <c r="K18" s="4" t="str">
        <f t="shared" si="3"/>
        <v>#NAME?</v>
      </c>
      <c r="L18" s="7" t="str">
        <f>IFERROR(__xludf.DUMMYFUNCTION("SPLIT(K18,"","")"),"#NAME?")</f>
        <v>#NAME?</v>
      </c>
      <c r="M18" s="7"/>
      <c r="N18" s="7"/>
      <c r="O18" s="7"/>
      <c r="P18" s="7"/>
      <c r="Q18" s="7"/>
      <c r="R18" s="7" t="str">
        <f>'シート1'!F18</f>
        <v/>
      </c>
    </row>
    <row r="19" ht="15.75" customHeight="1">
      <c r="A19" s="7">
        <f>'シート1'!A19</f>
        <v>4</v>
      </c>
      <c r="B19" s="9" t="str">
        <f>'シート1'!G19</f>
        <v>2023-03-05T13:29:38.283Z</v>
      </c>
      <c r="C19" s="10">
        <f t="shared" si="1"/>
        <v>44990.56225</v>
      </c>
      <c r="D19" s="4" t="str">
        <f t="shared" si="2"/>
        <v>2023-03-05</v>
      </c>
      <c r="E19" s="4" t="str">
        <f>substitute(substitute(substitute(SUBSTITUTE('シート1'!B19,'substitute参照用'!C$2,'substitute参照用'!B$2),'substitute参照用'!C$3,'substitute参照用'!B$3),'substitute参照用'!C$4,'substitute参照用'!B$4),'substitute参照用'!C$5,'substitute参照用'!B$5)</f>
        <v>サル</v>
      </c>
      <c r="F19" s="8" t="str">
        <f>substitute(SUBSTITUTE('シート1'!C19,"東京都西多摩郡",""),"日本、〒","")</f>
        <v>奥多摩町氷川177</v>
      </c>
      <c r="G19" s="7" t="str">
        <f>IFERROR(__xludf.DUMMYFUNCTION("iferror(REGEXEXTRACT(REGEXEXTRACT(F19,""奥多摩町.*""),""[^0-9０-９]*""),"""")"),"奥多摩町氷川")</f>
        <v>奥多摩町氷川</v>
      </c>
      <c r="H19" s="7">
        <f>'シート1'!D19</f>
        <v>35.807999</v>
      </c>
      <c r="I19" s="7">
        <f>'シート1'!E19</f>
        <v>139.097741</v>
      </c>
      <c r="J19" s="7" t="str">
        <f>IFERROR(__xludf.DUMMYFUNCTION("iferror(REGEXEXTRACT(L19,""[^0-9]*""),N19)"),"")</f>
        <v/>
      </c>
      <c r="K19" s="4" t="str">
        <f t="shared" si="3"/>
        <v>#NAME?</v>
      </c>
      <c r="L19" s="7" t="str">
        <f>IFERROR(__xludf.DUMMYFUNCTION("SPLIT(K19,"","")"),"#NAME?")</f>
        <v>#NAME?</v>
      </c>
      <c r="M19" s="7"/>
      <c r="N19" s="7"/>
      <c r="O19" s="7"/>
      <c r="P19" s="7"/>
      <c r="Q19" s="7"/>
      <c r="R19" s="7" t="str">
        <f>'シート1'!F19</f>
        <v/>
      </c>
    </row>
    <row r="20" ht="15.75" customHeight="1">
      <c r="A20" s="7">
        <f>'シート1'!A20</f>
        <v>1</v>
      </c>
      <c r="B20" s="9" t="str">
        <f>'シート1'!G20</f>
        <v>2023-03-05T13:18:48.757Z</v>
      </c>
      <c r="C20" s="10">
        <f t="shared" si="1"/>
        <v>44990.55472</v>
      </c>
      <c r="D20" s="4" t="str">
        <f t="shared" si="2"/>
        <v>2023-03-05</v>
      </c>
      <c r="E20" s="4" t="str">
        <f>substitute(substitute(substitute(SUBSTITUTE('シート1'!B20,'substitute参照用'!C$2,'substitute参照用'!B$2),'substitute参照用'!C$3,'substitute参照用'!B$3),'substitute参照用'!C$4,'substitute参照用'!B$4),'substitute参照用'!C$5,'substitute参照用'!B$5)</f>
        <v>サル</v>
      </c>
      <c r="F20" s="8" t="str">
        <f>substitute(SUBSTITUTE('シート1'!C20,"東京都西多摩郡",""),"日本、〒","")</f>
        <v>198-0212 奥多摩町氷川１１８４−２</v>
      </c>
      <c r="G20" s="7" t="str">
        <f>IFERROR(__xludf.DUMMYFUNCTION("iferror(REGEXEXTRACT(REGEXEXTRACT(F20,""奥多摩町.*""),""[^0-9０-９]*""),"""")"),"奥多摩町氷川")</f>
        <v>奥多摩町氷川</v>
      </c>
      <c r="H20" s="7">
        <f>'シート1'!D20</f>
        <v>35.802011</v>
      </c>
      <c r="I20" s="7">
        <f>'シート1'!E20</f>
        <v>139.085947</v>
      </c>
      <c r="J20" s="7" t="str">
        <f>IFERROR(__xludf.DUMMYFUNCTION("iferror(REGEXEXTRACT(L20,""[^0-9]*""),N20)"),"")</f>
        <v/>
      </c>
      <c r="K20" s="4" t="str">
        <f t="shared" si="3"/>
        <v>#NAME?</v>
      </c>
      <c r="L20" s="7" t="str">
        <f>IFERROR(__xludf.DUMMYFUNCTION("SPLIT(K20,"","")"),"#NAME?")</f>
        <v>#NAME?</v>
      </c>
      <c r="M20" s="7"/>
      <c r="N20" s="7"/>
      <c r="O20" s="7"/>
      <c r="P20" s="7"/>
      <c r="Q20" s="7"/>
      <c r="R20" s="11" t="str">
        <f>'シート1'!F20</f>
        <v>https://vermin-network.s3.amazonaws.com/18057449d44811e865d19ab051d5a63b2bb0711c179d62d7368d0ff751b04f0c.jpg</v>
      </c>
    </row>
    <row r="21" ht="15.75" customHeight="1">
      <c r="A21" s="7">
        <f>'シート1'!A21</f>
        <v>1</v>
      </c>
      <c r="B21" s="9" t="str">
        <f>'シート1'!G21</f>
        <v>2023-03-05T13:17:52.693Z</v>
      </c>
      <c r="C21" s="10">
        <f t="shared" si="1"/>
        <v>44990.55407</v>
      </c>
      <c r="D21" s="4" t="str">
        <f t="shared" si="2"/>
        <v>2023-03-05</v>
      </c>
      <c r="E21" s="4" t="str">
        <f>substitute(substitute(substitute(SUBSTITUTE('シート1'!B21,'substitute参照用'!C$2,'substitute参照用'!B$2),'substitute参照用'!C$3,'substitute参照用'!B$3),'substitute参照用'!C$4,'substitute参照用'!B$4),'substitute参照用'!C$5,'substitute参照用'!B$5)</f>
        <v>その他、わからない</v>
      </c>
      <c r="F21" s="8" t="str">
        <f>substitute(SUBSTITUTE('シート1'!C21,"東京都西多摩郡",""),"日本、〒","")</f>
        <v>198-0212 奥多摩町氷川２７８−１ 奥多摩町立氷川小学校</v>
      </c>
      <c r="G21" s="7" t="str">
        <f>IFERROR(__xludf.DUMMYFUNCTION("iferror(REGEXEXTRACT(REGEXEXTRACT(F21,""奥多摩町.*""),""[^0-9０-９]*""),"""")"),"奥多摩町氷川")</f>
        <v>奥多摩町氷川</v>
      </c>
      <c r="H21" s="7">
        <f>'シート1'!D21</f>
        <v>35.810169</v>
      </c>
      <c r="I21" s="7">
        <f>'シート1'!E21</f>
        <v>139.097288</v>
      </c>
      <c r="J21" s="7" t="str">
        <f>IFERROR(__xludf.DUMMYFUNCTION("iferror(REGEXEXTRACT(L21,""[^0-9]*""),N21)"),"")</f>
        <v/>
      </c>
      <c r="K21" s="4" t="str">
        <f t="shared" si="3"/>
        <v>#NAME?</v>
      </c>
      <c r="L21" s="7" t="str">
        <f>IFERROR(__xludf.DUMMYFUNCTION("SPLIT(K21,"","")"),"#NAME?")</f>
        <v>#NAME?</v>
      </c>
      <c r="M21" s="7"/>
      <c r="N21" s="7"/>
      <c r="O21" s="7"/>
      <c r="P21" s="7"/>
      <c r="Q21" s="7"/>
      <c r="R21" s="7" t="str">
        <f>'シート1'!F21</f>
        <v/>
      </c>
    </row>
    <row r="22" ht="15.75" customHeight="1">
      <c r="A22" s="7">
        <f>'シート1'!A22</f>
        <v>4</v>
      </c>
      <c r="B22" s="9" t="str">
        <f>'シート1'!G22</f>
        <v>2023-03-05T13:16:26.805Z</v>
      </c>
      <c r="C22" s="10">
        <f t="shared" si="1"/>
        <v>44990.55308</v>
      </c>
      <c r="D22" s="4" t="str">
        <f t="shared" si="2"/>
        <v>2023-03-05</v>
      </c>
      <c r="E22" s="4" t="str">
        <f>substitute(substitute(substitute(SUBSTITUTE('シート1'!B22,'substitute参照用'!C$2,'substitute参照用'!B$2),'substitute参照用'!C$3,'substitute参照用'!B$3),'substitute参照用'!C$4,'substitute参照用'!B$4),'substitute参照用'!C$5,'substitute参照用'!B$5)</f>
        <v>イノシシ</v>
      </c>
      <c r="F22" s="8" t="str">
        <f>substitute(SUBSTITUTE('シート1'!C22,"東京都西多摩郡",""),"日本、〒","")</f>
        <v>奥多摩町氷川７６０</v>
      </c>
      <c r="G22" s="7" t="str">
        <f>IFERROR(__xludf.DUMMYFUNCTION("iferror(REGEXEXTRACT(REGEXEXTRACT(F22,""奥多摩町.*""),""[^0-9０-９]*""),"""")"),"奥多摩町氷川")</f>
        <v>奥多摩町氷川</v>
      </c>
      <c r="H22" s="7">
        <f>'シート1'!D22</f>
        <v>35.803733</v>
      </c>
      <c r="I22" s="7">
        <f>'シート1'!E22</f>
        <v>139.101163</v>
      </c>
      <c r="J22" s="7" t="str">
        <f>IFERROR(__xludf.DUMMYFUNCTION("iferror(REGEXEXTRACT(L22,""[^0-9]*""),N22)"),"")</f>
        <v/>
      </c>
      <c r="K22" s="4" t="str">
        <f t="shared" si="3"/>
        <v>#NAME?</v>
      </c>
      <c r="L22" s="7" t="str">
        <f>IFERROR(__xludf.DUMMYFUNCTION("SPLIT(K22,"","")"),"#NAME?")</f>
        <v>#NAME?</v>
      </c>
      <c r="M22" s="7"/>
      <c r="N22" s="7"/>
      <c r="O22" s="7"/>
      <c r="P22" s="7"/>
      <c r="Q22" s="7"/>
      <c r="R22" s="7" t="str">
        <f>'シート1'!F22</f>
        <v/>
      </c>
    </row>
    <row r="23" ht="15.75" customHeight="1">
      <c r="A23" s="7">
        <f>'シート1'!A23</f>
        <v>4</v>
      </c>
      <c r="B23" s="9" t="str">
        <f>'シート1'!G23</f>
        <v>2023-03-05T13:10:42.113Z</v>
      </c>
      <c r="C23" s="10">
        <f t="shared" si="1"/>
        <v>44990.5491</v>
      </c>
      <c r="D23" s="4" t="str">
        <f t="shared" si="2"/>
        <v>2023-03-05</v>
      </c>
      <c r="E23" s="4" t="str">
        <f>substitute(substitute(substitute(SUBSTITUTE('シート1'!B23,'substitute参照用'!C$2,'substitute参照用'!B$2),'substitute参照用'!C$3,'substitute参照用'!B$3),'substitute参照用'!C$4,'substitute参照用'!B$4),'substitute参照用'!C$5,'substitute参照用'!B$5)</f>
        <v>シカ</v>
      </c>
      <c r="F23" s="8" t="str">
        <f>substitute(SUBSTITUTE('シート1'!C23,"東京都西多摩郡",""),"日本、〒","")</f>
        <v>奥多摩町境６５４</v>
      </c>
      <c r="G23" s="7" t="str">
        <f>IFERROR(__xludf.DUMMYFUNCTION("iferror(REGEXEXTRACT(REGEXEXTRACT(F23,""奥多摩町.*""),""[^0-9０-９]*""),"""")"),"奥多摩町境")</f>
        <v>奥多摩町境</v>
      </c>
      <c r="H23" s="7">
        <f>'シート1'!D23</f>
        <v>35.787492</v>
      </c>
      <c r="I23" s="7">
        <f>'シート1'!E23</f>
        <v>139.076863</v>
      </c>
      <c r="J23" s="7" t="str">
        <f>IFERROR(__xludf.DUMMYFUNCTION("iferror(REGEXEXTRACT(L23,""[^0-9]*""),N23)"),"")</f>
        <v/>
      </c>
      <c r="K23" s="4" t="str">
        <f t="shared" si="3"/>
        <v>#NAME?</v>
      </c>
      <c r="L23" s="7" t="str">
        <f>IFERROR(__xludf.DUMMYFUNCTION("SPLIT(K23,"","")"),"#NAME?")</f>
        <v>#NAME?</v>
      </c>
      <c r="M23" s="7"/>
      <c r="N23" s="7"/>
      <c r="O23" s="7"/>
      <c r="P23" s="7"/>
      <c r="Q23" s="7"/>
      <c r="R23" s="7" t="str">
        <f>'シート1'!F23</f>
        <v/>
      </c>
    </row>
    <row r="24" ht="15.75" customHeight="1">
      <c r="A24" s="7">
        <f>'シート1'!A24</f>
        <v>1</v>
      </c>
      <c r="B24" s="9" t="str">
        <f>'シート1'!G24</f>
        <v>2023-03-05T11:35:37.299Z</v>
      </c>
      <c r="C24" s="10">
        <f t="shared" si="1"/>
        <v>44990.48307</v>
      </c>
      <c r="D24" s="4" t="str">
        <f t="shared" si="2"/>
        <v>2023-03-05</v>
      </c>
      <c r="E24" s="4" t="str">
        <f>substitute(substitute(substitute(SUBSTITUTE('シート1'!B24,'substitute参照用'!C$2,'substitute参照用'!B$2),'substitute参照用'!C$3,'substitute参照用'!B$3),'substitute参照用'!C$4,'substitute参照用'!B$4),'substitute参照用'!C$5,'substitute参照用'!B$5)</f>
        <v>その他、わからない</v>
      </c>
      <c r="F24" s="8" t="str">
        <f>substitute(SUBSTITUTE('シート1'!C24,"東京都西多摩郡",""),"日本、〒","")</f>
        <v>409-0318 山梨県北都留郡丹波山村鴨沢５０６２</v>
      </c>
      <c r="G24" s="7" t="str">
        <f>IFERROR(__xludf.DUMMYFUNCTION("iferror(REGEXEXTRACT(REGEXEXTRACT(F24,""奥多摩町.*""),""[^0-9０-９]*""),"""")"),"")</f>
        <v/>
      </c>
      <c r="H24" s="7">
        <f>'シート1'!D24</f>
        <v>35.783773</v>
      </c>
      <c r="I24" s="7">
        <f>'シート1'!E24</f>
        <v>138.985761</v>
      </c>
      <c r="J24" s="7" t="str">
        <f>IFERROR(__xludf.DUMMYFUNCTION("iferror(REGEXEXTRACT(L24,""[^0-9]*""),N24)"),"")</f>
        <v/>
      </c>
      <c r="K24" s="4" t="str">
        <f t="shared" si="3"/>
        <v>#NAME?</v>
      </c>
      <c r="L24" s="7" t="str">
        <f>IFERROR(__xludf.DUMMYFUNCTION("SPLIT(K24,"","")"),"#NAME?")</f>
        <v>#NAME?</v>
      </c>
      <c r="M24" s="7"/>
      <c r="N24" s="7"/>
      <c r="O24" s="7"/>
      <c r="P24" s="7"/>
      <c r="Q24" s="7"/>
      <c r="R24" s="11" t="str">
        <f>'シート1'!F24</f>
        <v>https://vermin-network.s3.amazonaws.com/12a9ebc432f4252081b052a0ea78a936f93134a47f221bafe39cfba5f5ab759a.jpg</v>
      </c>
    </row>
    <row r="25" ht="15.75" customHeight="1">
      <c r="A25" s="7">
        <f>'シート1'!A25</f>
        <v>5</v>
      </c>
      <c r="B25" s="9" t="str">
        <f>'シート1'!G25</f>
        <v>2023-03-05T10:25:25.333Z</v>
      </c>
      <c r="C25" s="10">
        <f t="shared" si="1"/>
        <v>44990.43432</v>
      </c>
      <c r="D25" s="4" t="str">
        <f t="shared" si="2"/>
        <v>2023-03-05</v>
      </c>
      <c r="E25" s="4" t="str">
        <f>substitute(substitute(substitute(SUBSTITUTE('シート1'!B25,'substitute参照用'!C$2,'substitute参照用'!B$2),'substitute参照用'!C$3,'substitute参照用'!B$3),'substitute参照用'!C$4,'substitute参照用'!B$4),'substitute参照用'!C$5,'substitute参照用'!B$5)</f>
        <v>サル</v>
      </c>
      <c r="F25" s="8" t="str">
        <f>substitute(SUBSTITUTE('シート1'!C25,"東京都西多摩郡",""),"日本、〒","")</f>
        <v>奥多摩町氷川215-6</v>
      </c>
      <c r="G25" s="7" t="str">
        <f>IFERROR(__xludf.DUMMYFUNCTION("iferror(REGEXEXTRACT(REGEXEXTRACT(F25,""奥多摩町.*""),""[^0-9０-９]*""),"""")"),"奥多摩町氷川")</f>
        <v>奥多摩町氷川</v>
      </c>
      <c r="H25" s="7">
        <f>'シート1'!D25</f>
        <v>35.809542</v>
      </c>
      <c r="I25" s="7">
        <f>'シート1'!E25</f>
        <v>139.096196</v>
      </c>
      <c r="J25" s="7" t="str">
        <f>IFERROR(__xludf.DUMMYFUNCTION("iferror(REGEXEXTRACT(L25,""[^0-9]*""),N25)"),"")</f>
        <v/>
      </c>
      <c r="K25" s="4" t="str">
        <f t="shared" si="3"/>
        <v>#NAME?</v>
      </c>
      <c r="L25" s="7" t="str">
        <f>IFERROR(__xludf.DUMMYFUNCTION("SPLIT(K25,"","")"),"#NAME?")</f>
        <v>#NAME?</v>
      </c>
      <c r="M25" s="7"/>
      <c r="N25" s="7"/>
      <c r="O25" s="7"/>
      <c r="P25" s="7"/>
      <c r="Q25" s="7"/>
      <c r="R25" s="7" t="str">
        <f>'シート1'!F25</f>
        <v/>
      </c>
    </row>
    <row r="26" ht="15.75" customHeight="1">
      <c r="A26" s="7">
        <f>'シート1'!A26</f>
        <v>1</v>
      </c>
      <c r="B26" s="9" t="str">
        <f>'シート1'!G26</f>
        <v>2023-03-05T08:57:58.779Z</v>
      </c>
      <c r="C26" s="10">
        <f t="shared" si="1"/>
        <v>44990.37359</v>
      </c>
      <c r="D26" s="4" t="str">
        <f t="shared" si="2"/>
        <v>2023-03-05</v>
      </c>
      <c r="E26" s="4" t="str">
        <f>substitute(substitute(substitute(SUBSTITUTE('シート1'!B26,'substitute参照用'!C$2,'substitute参照用'!B$2),'substitute参照用'!C$3,'substitute参照用'!B$3),'substitute参照用'!C$4,'substitute参照用'!B$4),'substitute参照用'!C$5,'substitute参照用'!B$5)</f>
        <v>サル</v>
      </c>
      <c r="F26" s="8" t="str">
        <f>substitute(SUBSTITUTE('シート1'!C26,"東京都西多摩郡",""),"日本、〒","")</f>
        <v>198-0221 奥多摩町留浦１３３７</v>
      </c>
      <c r="G26" s="7" t="str">
        <f>IFERROR(__xludf.DUMMYFUNCTION("iferror(REGEXEXTRACT(REGEXEXTRACT(F26,""奥多摩町.*""),""[^0-9０-９]*""),"""")"),"奥多摩町留浦")</f>
        <v>奥多摩町留浦</v>
      </c>
      <c r="H26" s="7">
        <f>'シート1'!D26</f>
        <v>35.793302</v>
      </c>
      <c r="I26" s="7">
        <f>'シート1'!E26</f>
        <v>139.010745</v>
      </c>
      <c r="J26" s="7" t="str">
        <f>IFERROR(__xludf.DUMMYFUNCTION("iferror(REGEXEXTRACT(L26,""[^0-9]*""),N26)"),"")</f>
        <v/>
      </c>
      <c r="K26" s="4" t="str">
        <f t="shared" si="3"/>
        <v>#NAME?</v>
      </c>
      <c r="L26" s="7" t="str">
        <f>IFERROR(__xludf.DUMMYFUNCTION("SPLIT(K26,"","")"),"#NAME?")</f>
        <v>#NAME?</v>
      </c>
      <c r="M26" s="7"/>
      <c r="N26" s="7"/>
      <c r="O26" s="7"/>
      <c r="P26" s="7"/>
      <c r="Q26" s="7"/>
      <c r="R26" s="11" t="str">
        <f>'シート1'!F26</f>
        <v>https://vermin-network.s3.amazonaws.com/bf73553ef65830fc746ed96a860bf91acc1cf1f61124bd5425f8a918085aa4a5.jpg</v>
      </c>
    </row>
    <row r="27" ht="15.75" customHeight="1">
      <c r="A27" s="7">
        <f>'シート1'!A27</f>
        <v>1</v>
      </c>
      <c r="B27" s="9" t="str">
        <f>'シート1'!G27</f>
        <v>2023-03-05T06:33:16.568Z</v>
      </c>
      <c r="C27" s="10">
        <f t="shared" si="1"/>
        <v>44990.2731</v>
      </c>
      <c r="D27" s="4" t="str">
        <f t="shared" si="2"/>
        <v>2023-03-05</v>
      </c>
      <c r="E27" s="4" t="str">
        <f>substitute(substitute(substitute(SUBSTITUTE('シート1'!B27,'substitute参照用'!C$2,'substitute参照用'!B$2),'substitute参照用'!C$3,'substitute参照用'!B$3),'substitute参照用'!C$4,'substitute参照用'!B$4),'substitute参照用'!C$5,'substitute参照用'!B$5)</f>
        <v>サル</v>
      </c>
      <c r="F27" s="8" t="str">
        <f>substitute(SUBSTITUTE('シート1'!C27,"東京都西多摩郡",""),"日本、〒","")</f>
        <v>198-0221 奥多摩町留浦１３２０−１０</v>
      </c>
      <c r="G27" s="7" t="str">
        <f>IFERROR(__xludf.DUMMYFUNCTION("iferror(REGEXEXTRACT(REGEXEXTRACT(F27,""奥多摩町.*""),""[^0-9０-９]*""),"""")"),"奥多摩町留浦")</f>
        <v>奥多摩町留浦</v>
      </c>
      <c r="H27" s="7">
        <f>'シート1'!D27</f>
        <v>35.793244</v>
      </c>
      <c r="I27" s="7">
        <f>'シート1'!E27</f>
        <v>139.01164</v>
      </c>
      <c r="J27" s="7" t="str">
        <f>IFERROR(__xludf.DUMMYFUNCTION("iferror(REGEXEXTRACT(L27,""[^0-9]*""),N27)"),"")</f>
        <v/>
      </c>
      <c r="K27" s="4" t="str">
        <f t="shared" si="3"/>
        <v>#NAME?</v>
      </c>
      <c r="L27" s="7" t="str">
        <f>IFERROR(__xludf.DUMMYFUNCTION("SPLIT(K27,"","")"),"#NAME?")</f>
        <v>#NAME?</v>
      </c>
      <c r="M27" s="7"/>
      <c r="N27" s="7"/>
      <c r="O27" s="7"/>
      <c r="P27" s="7"/>
      <c r="Q27" s="7"/>
      <c r="R27" s="11" t="str">
        <f>'シート1'!F27</f>
        <v>https://vermin-network.s3.amazonaws.com/6f60da840f111a2b4c38e6ce0b02f68397d83a4e9adf7ebdfd470e5dc813dbba.jpg</v>
      </c>
    </row>
    <row r="28" ht="15.75" customHeight="1">
      <c r="A28" s="7">
        <f>'シート1'!A28</f>
        <v>4</v>
      </c>
      <c r="B28" s="9" t="str">
        <f>'シート1'!G28</f>
        <v>2023-03-05T02:20:42.766Z</v>
      </c>
      <c r="C28" s="10">
        <f t="shared" si="1"/>
        <v>44990.09771</v>
      </c>
      <c r="D28" s="4" t="str">
        <f t="shared" si="2"/>
        <v>2023-03-05</v>
      </c>
      <c r="E28" s="4" t="str">
        <f>substitute(substitute(substitute(SUBSTITUTE('シート1'!B28,'substitute参照用'!C$2,'substitute参照用'!B$2),'substitute参照用'!C$3,'substitute参照用'!B$3),'substitute参照用'!C$4,'substitute参照用'!B$4),'substitute参照用'!C$5,'substitute参照用'!B$5)</f>
        <v>イノシシ</v>
      </c>
      <c r="F28" s="8" t="str">
        <f>substitute(SUBSTITUTE('シート1'!C28,"東京都西多摩郡",""),"日本、〒","")</f>
        <v>奥多摩町氷川210</v>
      </c>
      <c r="G28" s="7" t="str">
        <f>IFERROR(__xludf.DUMMYFUNCTION("iferror(REGEXEXTRACT(REGEXEXTRACT(F28,""奥多摩町.*""),""[^0-9０-９]*""),"""")"),"奥多摩町氷川")</f>
        <v>奥多摩町氷川</v>
      </c>
      <c r="H28" s="7">
        <f>'シート1'!D28</f>
        <v>35.809215</v>
      </c>
      <c r="I28" s="7">
        <f>'シート1'!E28</f>
        <v>139.09666</v>
      </c>
      <c r="J28" s="7" t="str">
        <f>IFERROR(__xludf.DUMMYFUNCTION("iferror(REGEXEXTRACT(L28,""[^0-9]*""),N28)"),"")</f>
        <v/>
      </c>
      <c r="K28" s="4" t="str">
        <f t="shared" si="3"/>
        <v>#NAME?</v>
      </c>
      <c r="L28" s="7" t="str">
        <f>IFERROR(__xludf.DUMMYFUNCTION("SPLIT(K28,"","")"),"#NAME?")</f>
        <v>#NAME?</v>
      </c>
      <c r="M28" s="7"/>
      <c r="N28" s="7"/>
      <c r="O28" s="7"/>
      <c r="P28" s="7"/>
      <c r="Q28" s="7"/>
      <c r="R28" s="11" t="str">
        <f>'シート1'!F28</f>
        <v>https://vermin-network.s3.amazonaws.com/a8b6836130f7d10c803553a8c16ebb8241345e3a4a22c7edc9cb5c7b02b8c081.jpg</v>
      </c>
    </row>
    <row r="29" ht="15.75" customHeight="1">
      <c r="A29" s="7">
        <f>'シート1'!A29</f>
        <v>3</v>
      </c>
      <c r="B29" s="9" t="str">
        <f>'シート1'!G29</f>
        <v>2023-03-05T00:05:53.269Z</v>
      </c>
      <c r="C29" s="10">
        <f t="shared" si="1"/>
        <v>44990.00409</v>
      </c>
      <c r="D29" s="4" t="str">
        <f t="shared" si="2"/>
        <v>2023-03-05</v>
      </c>
      <c r="E29" s="4" t="str">
        <f>substitute(substitute(substitute(SUBSTITUTE('シート1'!B29,'substitute参照用'!C$2,'substitute参照用'!B$2),'substitute参照用'!C$3,'substitute参照用'!B$3),'substitute参照用'!C$4,'substitute参照用'!B$4),'substitute参照用'!C$5,'substitute参照用'!B$5)</f>
        <v>イノシシ</v>
      </c>
      <c r="F29" s="8" t="str">
        <f>substitute(SUBSTITUTE('シート1'!C29,"東京都西多摩郡",""),"日本、〒","")</f>
        <v>79 Sakai, Okutama, Nishitama District, Tokyo, Tokyo 198-0222, Japan</v>
      </c>
      <c r="G29" s="7" t="str">
        <f>IFERROR(__xludf.DUMMYFUNCTION("iferror(REGEXEXTRACT(REGEXEXTRACT(F29,""奥多摩町.*""),""[^0-9０-９]*""),"""")"),"")</f>
        <v/>
      </c>
      <c r="H29" s="7">
        <f>'シート1'!D29</f>
        <v>35.799994</v>
      </c>
      <c r="I29" s="7">
        <f>'シート1'!E29</f>
        <v>139.07954</v>
      </c>
      <c r="J29" s="7" t="str">
        <f>IFERROR(__xludf.DUMMYFUNCTION("iferror(REGEXEXTRACT(L29,""[^0-9]*""),N29)"),"")</f>
        <v/>
      </c>
      <c r="K29" s="4" t="str">
        <f t="shared" si="3"/>
        <v>#NAME?</v>
      </c>
      <c r="L29" s="7" t="str">
        <f>IFERROR(__xludf.DUMMYFUNCTION("SPLIT(K29,"","")"),"#NAME?")</f>
        <v>#NAME?</v>
      </c>
      <c r="M29" s="7"/>
      <c r="N29" s="7"/>
      <c r="O29" s="7"/>
      <c r="P29" s="7"/>
      <c r="Q29" s="7"/>
      <c r="R29" s="7" t="str">
        <f>'シート1'!F29</f>
        <v/>
      </c>
    </row>
    <row r="30" ht="15.75" customHeight="1">
      <c r="A30" s="7">
        <f>'シート1'!A30</f>
        <v>4</v>
      </c>
      <c r="B30" s="9" t="str">
        <f>'シート1'!G30</f>
        <v>2023-03-04T21:27:21.090Z</v>
      </c>
      <c r="C30" s="10">
        <f t="shared" si="1"/>
        <v>44989.89399</v>
      </c>
      <c r="D30" s="4" t="str">
        <f t="shared" si="2"/>
        <v>2023-03-04</v>
      </c>
      <c r="E30" s="4" t="str">
        <f>substitute(substitute(substitute(SUBSTITUTE('シート1'!B30,'substitute参照用'!C$2,'substitute参照用'!B$2),'substitute参照用'!C$3,'substitute参照用'!B$3),'substitute参照用'!C$4,'substitute参照用'!B$4),'substitute参照用'!C$5,'substitute参照用'!B$5)</f>
        <v>シカ</v>
      </c>
      <c r="F30" s="8" t="str">
        <f>substitute(SUBSTITUTE('シート1'!C30,"東京都西多摩郡",""),"日本、〒","")</f>
        <v>奥多摩町氷川760</v>
      </c>
      <c r="G30" s="7" t="str">
        <f>IFERROR(__xludf.DUMMYFUNCTION("iferror(REGEXEXTRACT(REGEXEXTRACT(F30,""奥多摩町.*""),""[^0-9０-９]*""),"""")"),"奥多摩町氷川")</f>
        <v>奥多摩町氷川</v>
      </c>
      <c r="H30" s="7">
        <f>'シート1'!D30</f>
        <v>35.803722</v>
      </c>
      <c r="I30" s="7">
        <f>'シート1'!E30</f>
        <v>139.101138</v>
      </c>
      <c r="J30" s="7" t="str">
        <f>IFERROR(__xludf.DUMMYFUNCTION("iferror(REGEXEXTRACT(L30,""[^0-9]*""),N30)"),"")</f>
        <v/>
      </c>
      <c r="K30" s="4" t="str">
        <f t="shared" si="3"/>
        <v>#NAME?</v>
      </c>
      <c r="L30" s="7" t="str">
        <f>IFERROR(__xludf.DUMMYFUNCTION("SPLIT(K30,"","")"),"#NAME?")</f>
        <v>#NAME?</v>
      </c>
      <c r="R30" s="7" t="str">
        <f>'シート1'!F30</f>
        <v/>
      </c>
    </row>
    <row r="31" ht="15.75" customHeight="1">
      <c r="A31" s="7">
        <f>'シート1'!A31</f>
        <v>3</v>
      </c>
      <c r="B31" s="9" t="str">
        <f>'シート1'!G31</f>
        <v>2023-03-04T20:55:17.572Z</v>
      </c>
      <c r="C31" s="10">
        <f t="shared" si="1"/>
        <v>44989.87172</v>
      </c>
      <c r="D31" s="4" t="str">
        <f t="shared" si="2"/>
        <v>2023-03-04</v>
      </c>
      <c r="E31" s="4" t="str">
        <f>substitute(substitute(substitute(SUBSTITUTE('シート1'!B31,'substitute参照用'!C$2,'substitute参照用'!B$2),'substitute参照用'!C$3,'substitute参照用'!B$3),'substitute参照用'!C$4,'substitute参照用'!B$4),'substitute参照用'!C$5,'substitute参照用'!B$5)</f>
        <v>イノシシ</v>
      </c>
      <c r="F31" s="8" t="str">
        <f>substitute(SUBSTITUTE('シート1'!C31,"東京都西多摩郡",""),"日本、〒","")</f>
        <v/>
      </c>
      <c r="G31" s="7" t="str">
        <f>IFERROR(__xludf.DUMMYFUNCTION("iferror(REGEXEXTRACT(REGEXEXTRACT(F31,""奥多摩町.*""),""[^0-9０-９]*""),"""")"),"")</f>
        <v/>
      </c>
      <c r="H31" s="7">
        <f>'シート1'!D31</f>
        <v>35.78823</v>
      </c>
      <c r="I31" s="7">
        <f>'シート1'!E31</f>
        <v>139.037461</v>
      </c>
      <c r="J31" s="7" t="str">
        <f>IFERROR(__xludf.DUMMYFUNCTION("iferror(REGEXEXTRACT(L31,""[^0-9]*""),N31)"),"")</f>
        <v/>
      </c>
      <c r="K31" s="4" t="str">
        <f t="shared" si="3"/>
        <v>#NAME?</v>
      </c>
      <c r="L31" s="7" t="str">
        <f>IFERROR(__xludf.DUMMYFUNCTION("SPLIT(K31,"","")"),"#NAME?")</f>
        <v>#NAME?</v>
      </c>
      <c r="R31" s="7" t="str">
        <f>'シート1'!F31</f>
        <v/>
      </c>
    </row>
    <row r="32" ht="15.75" customHeight="1">
      <c r="A32" s="7">
        <f>'シート1'!A32</f>
        <v>4</v>
      </c>
      <c r="B32" s="9" t="str">
        <f>'シート1'!G32</f>
        <v>2023-03-04T20:54:59.284Z</v>
      </c>
      <c r="C32" s="10">
        <f t="shared" si="1"/>
        <v>44989.87152</v>
      </c>
      <c r="D32" s="4" t="str">
        <f t="shared" si="2"/>
        <v>2023-03-04</v>
      </c>
      <c r="E32" s="4" t="str">
        <f>substitute(substitute(substitute(SUBSTITUTE('シート1'!B32,'substitute参照用'!C$2,'substitute参照用'!B$2),'substitute参照用'!C$3,'substitute参照用'!B$3),'substitute参照用'!C$4,'substitute参照用'!B$4),'substitute参照用'!C$5,'substitute参照用'!B$5)</f>
        <v>イノシシ</v>
      </c>
      <c r="F32" s="8" t="str">
        <f>substitute(SUBSTITUTE('シート1'!C32,"東京都西多摩郡",""),"日本、〒","")</f>
        <v/>
      </c>
      <c r="G32" s="7" t="str">
        <f>IFERROR(__xludf.DUMMYFUNCTION("iferror(REGEXEXTRACT(REGEXEXTRACT(F32,""奥多摩町.*""),""[^0-9０-９]*""),"""")"),"")</f>
        <v/>
      </c>
      <c r="H32" s="7">
        <f>'シート1'!D32</f>
        <v>35.803349</v>
      </c>
      <c r="I32" s="7">
        <f>'シート1'!E32</f>
        <v>139.094333</v>
      </c>
      <c r="J32" s="7" t="str">
        <f>IFERROR(__xludf.DUMMYFUNCTION("iferror(REGEXEXTRACT(L32,""[^0-9]*""),N32)"),"")</f>
        <v/>
      </c>
      <c r="K32" s="4" t="str">
        <f t="shared" si="3"/>
        <v>#NAME?</v>
      </c>
      <c r="L32" s="7" t="str">
        <f>IFERROR(__xludf.DUMMYFUNCTION("SPLIT(K32,"","")"),"#NAME?")</f>
        <v>#NAME?</v>
      </c>
      <c r="R32" s="7" t="str">
        <f>'シート1'!F32</f>
        <v/>
      </c>
    </row>
    <row r="33" ht="15.75" customHeight="1">
      <c r="A33" s="7">
        <f>'シート1'!A33</f>
        <v>1</v>
      </c>
      <c r="B33" s="9" t="str">
        <f>'シート1'!G33</f>
        <v>2023-03-04T20:54:32.172Z</v>
      </c>
      <c r="C33" s="10">
        <f t="shared" si="1"/>
        <v>44989.8712</v>
      </c>
      <c r="D33" s="4" t="str">
        <f t="shared" si="2"/>
        <v>2023-03-04</v>
      </c>
      <c r="E33" s="4" t="str">
        <f>substitute(substitute(substitute(SUBSTITUTE('シート1'!B33,'substitute参照用'!C$2,'substitute参照用'!B$2),'substitute参照用'!C$3,'substitute参照用'!B$3),'substitute参照用'!C$4,'substitute参照用'!B$4),'substitute参照用'!C$5,'substitute参照用'!B$5)</f>
        <v>サル</v>
      </c>
      <c r="F33" s="8" t="str">
        <f>substitute(SUBSTITUTE('シート1'!C33,"東京都西多摩郡",""),"日本、〒","")</f>
        <v/>
      </c>
      <c r="G33" s="7" t="str">
        <f>IFERROR(__xludf.DUMMYFUNCTION("iferror(REGEXEXTRACT(REGEXEXTRACT(F33,""奥多摩町.*""),""[^0-9０-９]*""),"""")"),"")</f>
        <v/>
      </c>
      <c r="H33" s="7">
        <f>'シート1'!D33</f>
        <v>35.798689</v>
      </c>
      <c r="I33" s="7">
        <f>'シート1'!E33</f>
        <v>139.053983</v>
      </c>
      <c r="J33" s="7" t="str">
        <f>IFERROR(__xludf.DUMMYFUNCTION("iferror(REGEXEXTRACT(L33,""[^0-9]*""),N33)"),"")</f>
        <v/>
      </c>
      <c r="K33" s="4" t="str">
        <f t="shared" si="3"/>
        <v>#NAME?</v>
      </c>
      <c r="L33" s="7" t="str">
        <f>IFERROR(__xludf.DUMMYFUNCTION("SPLIT(K33,"","")"),"#NAME?")</f>
        <v>#NAME?</v>
      </c>
      <c r="R33" s="7" t="str">
        <f>'シート1'!F33</f>
        <v/>
      </c>
    </row>
    <row r="34" ht="15.75" customHeight="1">
      <c r="A34" s="7" t="str">
        <f>'シート1'!A34</f>
        <v/>
      </c>
      <c r="B34" s="9" t="str">
        <f>'シート1'!G34</f>
        <v/>
      </c>
      <c r="C34" s="10" t="str">
        <f t="shared" si="1"/>
        <v>#VALUE!</v>
      </c>
      <c r="D34" s="4" t="str">
        <f t="shared" si="2"/>
        <v/>
      </c>
      <c r="E34" s="4" t="str">
        <f>substitute(substitute(substitute(SUBSTITUTE('シート1'!B34,'substitute参照用'!C$2,'substitute参照用'!B$2),'substitute参照用'!C$3,'substitute参照用'!B$3),'substitute参照用'!C$4,'substitute参照用'!B$4),'substitute参照用'!C$5,'substitute参照用'!B$5)</f>
        <v/>
      </c>
      <c r="F34" s="8" t="str">
        <f>substitute(SUBSTITUTE('シート1'!C34,"東京都西多摩郡",""),"日本、〒","")</f>
        <v/>
      </c>
      <c r="G34" s="7" t="str">
        <f>IFERROR(__xludf.DUMMYFUNCTION("iferror(REGEXEXTRACT(REGEXEXTRACT(F34,""奥多摩町.*""),""[^0-9０-９]*""),"""")"),"")</f>
        <v/>
      </c>
      <c r="H34" s="7" t="str">
        <f>'シート1'!D34</f>
        <v/>
      </c>
      <c r="I34" s="7" t="str">
        <f>'シート1'!E34</f>
        <v/>
      </c>
      <c r="J34" s="7" t="str">
        <f>IFERROR(__xludf.DUMMYFUNCTION("iferror(REGEXEXTRACT(L34,""[^0-9]*""),N34)"),"")</f>
        <v/>
      </c>
      <c r="K34" s="4" t="str">
        <f t="shared" si="3"/>
        <v/>
      </c>
      <c r="L34" s="7" t="str">
        <f>IFERROR(__xludf.DUMMYFUNCTION("SPLIT(K34,"","")"),"#VALUE!")</f>
        <v>#VALUE!</v>
      </c>
      <c r="R34" s="7" t="str">
        <f>'シート1'!F34</f>
        <v/>
      </c>
    </row>
    <row r="35" ht="15.75" customHeight="1">
      <c r="A35" s="7" t="str">
        <f>'シート1'!A35</f>
        <v/>
      </c>
      <c r="B35" s="9" t="str">
        <f>'シート1'!G35</f>
        <v/>
      </c>
      <c r="C35" s="10" t="str">
        <f t="shared" si="1"/>
        <v>#VALUE!</v>
      </c>
      <c r="D35" s="4" t="str">
        <f t="shared" si="2"/>
        <v/>
      </c>
      <c r="E35" s="4" t="str">
        <f>substitute(substitute(substitute(SUBSTITUTE('シート1'!B35,'substitute参照用'!C$2,'substitute参照用'!B$2),'substitute参照用'!C$3,'substitute参照用'!B$3),'substitute参照用'!C$4,'substitute参照用'!B$4),'substitute参照用'!C$5,'substitute参照用'!B$5)</f>
        <v/>
      </c>
      <c r="F35" s="8" t="str">
        <f>substitute(SUBSTITUTE('シート1'!C35,"東京都西多摩郡",""),"日本、〒","")</f>
        <v/>
      </c>
      <c r="G35" s="7" t="str">
        <f>IFERROR(__xludf.DUMMYFUNCTION("iferror(REGEXEXTRACT(REGEXEXTRACT(F35,""奥多摩町.*""),""[^0-9０-９]*""),"""")"),"")</f>
        <v/>
      </c>
      <c r="H35" s="7" t="str">
        <f>'シート1'!D35</f>
        <v/>
      </c>
      <c r="I35" s="7" t="str">
        <f>'シート1'!E35</f>
        <v/>
      </c>
      <c r="J35" s="7" t="str">
        <f>IFERROR(__xludf.DUMMYFUNCTION("iferror(REGEXEXTRACT(L35,""[^0-9]*""),N35)"),"")</f>
        <v/>
      </c>
      <c r="K35" s="4" t="str">
        <f t="shared" si="3"/>
        <v/>
      </c>
      <c r="L35" s="7" t="str">
        <f>IFERROR(__xludf.DUMMYFUNCTION("SPLIT(K35,"","")"),"#VALUE!")</f>
        <v>#VALUE!</v>
      </c>
      <c r="R35" s="7" t="str">
        <f>'シート1'!F35</f>
        <v/>
      </c>
    </row>
    <row r="36" ht="15.75" customHeight="1">
      <c r="A36" s="7" t="str">
        <f>'シート1'!A36</f>
        <v/>
      </c>
      <c r="B36" s="9" t="str">
        <f>'シート1'!G36</f>
        <v/>
      </c>
      <c r="C36" s="10" t="str">
        <f t="shared" si="1"/>
        <v>#VALUE!</v>
      </c>
      <c r="D36" s="4" t="str">
        <f t="shared" si="2"/>
        <v/>
      </c>
      <c r="E36" s="4" t="str">
        <f>substitute(substitute(substitute(SUBSTITUTE('シート1'!B36,'substitute参照用'!C$2,'substitute参照用'!B$2),'substitute参照用'!C$3,'substitute参照用'!B$3),'substitute参照用'!C$4,'substitute参照用'!B$4),'substitute参照用'!C$5,'substitute参照用'!B$5)</f>
        <v/>
      </c>
      <c r="F36" s="8" t="str">
        <f>substitute(SUBSTITUTE('シート1'!C36,"東京都西多摩郡",""),"日本、〒","")</f>
        <v/>
      </c>
      <c r="G36" s="7" t="str">
        <f>IFERROR(__xludf.DUMMYFUNCTION("iferror(REGEXEXTRACT(REGEXEXTRACT(F36,""奥多摩町.*""),""[^0-9０-９]*""),"""")"),"")</f>
        <v/>
      </c>
      <c r="H36" s="7" t="str">
        <f>'シート1'!D36</f>
        <v/>
      </c>
      <c r="I36" s="7" t="str">
        <f>'シート1'!E36</f>
        <v/>
      </c>
      <c r="J36" s="7" t="str">
        <f>IFERROR(__xludf.DUMMYFUNCTION("iferror(REGEXEXTRACT(L36,""[^0-9]*""),N36)"),"")</f>
        <v/>
      </c>
      <c r="K36" s="4" t="str">
        <f t="shared" si="3"/>
        <v/>
      </c>
      <c r="L36" s="7" t="str">
        <f>IFERROR(__xludf.DUMMYFUNCTION("SPLIT(K36,"","")"),"#VALUE!")</f>
        <v>#VALUE!</v>
      </c>
      <c r="R36" s="7" t="str">
        <f>'シート1'!F36</f>
        <v/>
      </c>
    </row>
    <row r="37" ht="15.75" customHeight="1">
      <c r="A37" s="7" t="str">
        <f>'シート1'!A37</f>
        <v/>
      </c>
      <c r="B37" s="9" t="str">
        <f>'シート1'!G37</f>
        <v/>
      </c>
      <c r="C37" s="10" t="str">
        <f t="shared" si="1"/>
        <v>#VALUE!</v>
      </c>
      <c r="D37" s="4" t="str">
        <f t="shared" si="2"/>
        <v/>
      </c>
      <c r="E37" s="4" t="str">
        <f>substitute(substitute(substitute(SUBSTITUTE('シート1'!B37,'substitute参照用'!C$2,'substitute参照用'!B$2),'substitute参照用'!C$3,'substitute参照用'!B$3),'substitute参照用'!C$4,'substitute参照用'!B$4),'substitute参照用'!C$5,'substitute参照用'!B$5)</f>
        <v/>
      </c>
      <c r="F37" s="8" t="str">
        <f>substitute(SUBSTITUTE('シート1'!C37,"東京都西多摩郡",""),"日本、〒","")</f>
        <v/>
      </c>
      <c r="G37" s="7" t="str">
        <f>IFERROR(__xludf.DUMMYFUNCTION("iferror(REGEXEXTRACT(REGEXEXTRACT(F37,""奥多摩町.*""),""[^0-9０-９]*""),"""")"),"")</f>
        <v/>
      </c>
      <c r="H37" s="7" t="str">
        <f>'シート1'!D37</f>
        <v/>
      </c>
      <c r="I37" s="7" t="str">
        <f>'シート1'!E37</f>
        <v/>
      </c>
      <c r="J37" s="7" t="str">
        <f>IFERROR(__xludf.DUMMYFUNCTION("iferror(REGEXEXTRACT(L37,""[^0-9]*""),N37)"),"")</f>
        <v/>
      </c>
      <c r="K37" s="4" t="str">
        <f t="shared" si="3"/>
        <v/>
      </c>
      <c r="L37" s="7" t="str">
        <f>IFERROR(__xludf.DUMMYFUNCTION("SPLIT(K37,"","")"),"#VALUE!")</f>
        <v>#VALUE!</v>
      </c>
      <c r="R37" s="7" t="str">
        <f>'シート1'!F37</f>
        <v/>
      </c>
    </row>
    <row r="38" ht="15.75" customHeight="1">
      <c r="A38" s="7" t="str">
        <f>'シート1'!A38</f>
        <v/>
      </c>
      <c r="B38" s="9" t="str">
        <f>'シート1'!G38</f>
        <v/>
      </c>
      <c r="C38" s="10" t="str">
        <f t="shared" si="1"/>
        <v>#VALUE!</v>
      </c>
      <c r="D38" s="4" t="str">
        <f t="shared" si="2"/>
        <v/>
      </c>
      <c r="E38" s="4" t="str">
        <f>substitute(substitute(substitute(SUBSTITUTE('シート1'!B38,'substitute参照用'!C$2,'substitute参照用'!B$2),'substitute参照用'!C$3,'substitute参照用'!B$3),'substitute参照用'!C$4,'substitute参照用'!B$4),'substitute参照用'!C$5,'substitute参照用'!B$5)</f>
        <v/>
      </c>
      <c r="F38" s="8" t="str">
        <f>substitute(SUBSTITUTE('シート1'!C38,"東京都西多摩郡",""),"日本、〒","")</f>
        <v/>
      </c>
      <c r="G38" s="7" t="str">
        <f>IFERROR(__xludf.DUMMYFUNCTION("iferror(REGEXEXTRACT(REGEXEXTRACT(F38,""奥多摩町.*""),""[^0-9０-９]*""),"""")"),"")</f>
        <v/>
      </c>
      <c r="H38" s="7" t="str">
        <f>'シート1'!D38</f>
        <v/>
      </c>
      <c r="I38" s="7" t="str">
        <f>'シート1'!E38</f>
        <v/>
      </c>
      <c r="J38" s="7" t="str">
        <f>IFERROR(__xludf.DUMMYFUNCTION("iferror(REGEXEXTRACT(L38,""[^0-9]*""),N38)"),"")</f>
        <v/>
      </c>
      <c r="K38" s="4" t="str">
        <f t="shared" si="3"/>
        <v/>
      </c>
      <c r="L38" s="7" t="str">
        <f>IFERROR(__xludf.DUMMYFUNCTION("SPLIT(K38,"","")"),"#VALUE!")</f>
        <v>#VALUE!</v>
      </c>
      <c r="R38" s="7" t="str">
        <f>'シート1'!F38</f>
        <v/>
      </c>
    </row>
    <row r="39" ht="15.75" customHeight="1">
      <c r="A39" s="7" t="str">
        <f>'シート1'!A39</f>
        <v/>
      </c>
      <c r="B39" s="9" t="str">
        <f>'シート1'!G39</f>
        <v/>
      </c>
      <c r="C39" s="10" t="str">
        <f t="shared" si="1"/>
        <v>#VALUE!</v>
      </c>
      <c r="D39" s="4" t="str">
        <f t="shared" si="2"/>
        <v/>
      </c>
      <c r="E39" s="4" t="str">
        <f>substitute(substitute(substitute(SUBSTITUTE('シート1'!B39,'substitute参照用'!C$2,'substitute参照用'!B$2),'substitute参照用'!C$3,'substitute参照用'!B$3),'substitute参照用'!C$4,'substitute参照用'!B$4),'substitute参照用'!C$5,'substitute参照用'!B$5)</f>
        <v/>
      </c>
      <c r="F39" s="8" t="str">
        <f>substitute(SUBSTITUTE('シート1'!C39,"東京都西多摩郡",""),"日本、〒","")</f>
        <v/>
      </c>
      <c r="G39" s="7" t="str">
        <f>IFERROR(__xludf.DUMMYFUNCTION("iferror(REGEXEXTRACT(REGEXEXTRACT(F39,""奥多摩町.*""),""[^0-9０-９]*""),"""")"),"")</f>
        <v/>
      </c>
      <c r="H39" s="7" t="str">
        <f>'シート1'!D39</f>
        <v/>
      </c>
      <c r="I39" s="7" t="str">
        <f>'シート1'!E39</f>
        <v/>
      </c>
      <c r="J39" s="7" t="str">
        <f>IFERROR(__xludf.DUMMYFUNCTION("iferror(REGEXEXTRACT(L39,""[^0-9]*""),N39)"),"")</f>
        <v/>
      </c>
      <c r="K39" s="4" t="str">
        <f t="shared" si="3"/>
        <v/>
      </c>
      <c r="L39" s="7" t="str">
        <f>IFERROR(__xludf.DUMMYFUNCTION("SPLIT(K39,"","")"),"#VALUE!")</f>
        <v>#VALUE!</v>
      </c>
      <c r="R39" s="7" t="str">
        <f>'シート1'!F39</f>
        <v/>
      </c>
    </row>
    <row r="40" ht="15.75" customHeight="1">
      <c r="A40" s="7" t="str">
        <f>'シート1'!A40</f>
        <v/>
      </c>
      <c r="B40" s="9" t="str">
        <f>'シート1'!G40</f>
        <v/>
      </c>
      <c r="C40" s="10" t="str">
        <f t="shared" si="1"/>
        <v>#VALUE!</v>
      </c>
      <c r="D40" s="4" t="str">
        <f t="shared" si="2"/>
        <v/>
      </c>
      <c r="E40" s="4" t="str">
        <f>substitute(substitute(substitute(SUBSTITUTE('シート1'!B40,'substitute参照用'!C$2,'substitute参照用'!B$2),'substitute参照用'!C$3,'substitute参照用'!B$3),'substitute参照用'!C$4,'substitute参照用'!B$4),'substitute参照用'!C$5,'substitute参照用'!B$5)</f>
        <v/>
      </c>
      <c r="F40" s="8" t="str">
        <f>substitute(SUBSTITUTE('シート1'!C40,"東京都西多摩郡",""),"日本、〒","")</f>
        <v/>
      </c>
      <c r="G40" s="7" t="str">
        <f>IFERROR(__xludf.DUMMYFUNCTION("iferror(REGEXEXTRACT(REGEXEXTRACT(F40,""奥多摩町.*""),""[^0-9０-９]*""),"""")"),"")</f>
        <v/>
      </c>
      <c r="H40" s="7" t="str">
        <f>'シート1'!D40</f>
        <v/>
      </c>
      <c r="I40" s="7" t="str">
        <f>'シート1'!E40</f>
        <v/>
      </c>
      <c r="J40" s="7" t="str">
        <f>IFERROR(__xludf.DUMMYFUNCTION("iferror(REGEXEXTRACT(L40,""[^0-9]*""),N40)"),"")</f>
        <v/>
      </c>
      <c r="K40" s="4" t="str">
        <f t="shared" si="3"/>
        <v/>
      </c>
      <c r="L40" s="7" t="str">
        <f>IFERROR(__xludf.DUMMYFUNCTION("SPLIT(K40,"","")"),"#VALUE!")</f>
        <v>#VALUE!</v>
      </c>
      <c r="R40" s="7" t="str">
        <f>'シート1'!F40</f>
        <v/>
      </c>
    </row>
    <row r="41" ht="15.75" customHeight="1">
      <c r="A41" s="7" t="str">
        <f>'シート1'!A41</f>
        <v/>
      </c>
      <c r="B41" s="9" t="str">
        <f>'シート1'!G41</f>
        <v/>
      </c>
      <c r="C41" s="10" t="str">
        <f t="shared" si="1"/>
        <v>#VALUE!</v>
      </c>
      <c r="D41" s="4" t="str">
        <f t="shared" si="2"/>
        <v/>
      </c>
      <c r="E41" s="4" t="str">
        <f>substitute(substitute(substitute(SUBSTITUTE('シート1'!B41,'substitute参照用'!C$2,'substitute参照用'!B$2),'substitute参照用'!C$3,'substitute参照用'!B$3),'substitute参照用'!C$4,'substitute参照用'!B$4),'substitute参照用'!C$5,'substitute参照用'!B$5)</f>
        <v/>
      </c>
      <c r="F41" s="8" t="str">
        <f>substitute(SUBSTITUTE('シート1'!C41,"東京都西多摩郡",""),"日本、〒","")</f>
        <v/>
      </c>
      <c r="G41" s="7" t="str">
        <f>IFERROR(__xludf.DUMMYFUNCTION("iferror(REGEXEXTRACT(REGEXEXTRACT(F41,""奥多摩町.*""),""[^0-9０-９]*""),"""")"),"")</f>
        <v/>
      </c>
      <c r="H41" s="7" t="str">
        <f>'シート1'!D41</f>
        <v/>
      </c>
      <c r="I41" s="7" t="str">
        <f>'シート1'!E41</f>
        <v/>
      </c>
      <c r="J41" s="7" t="str">
        <f>IFERROR(__xludf.DUMMYFUNCTION("iferror(REGEXEXTRACT(L41,""[^0-9]*""),N41)"),"")</f>
        <v/>
      </c>
      <c r="K41" s="4" t="str">
        <f t="shared" si="3"/>
        <v/>
      </c>
      <c r="L41" s="7" t="str">
        <f>IFERROR(__xludf.DUMMYFUNCTION("SPLIT(K41,"","")"),"#VALUE!")</f>
        <v>#VALUE!</v>
      </c>
      <c r="R41" s="7" t="str">
        <f>'シート1'!F41</f>
        <v/>
      </c>
    </row>
    <row r="42" ht="15.75" customHeight="1">
      <c r="A42" s="7" t="str">
        <f>'シート1'!A42</f>
        <v/>
      </c>
      <c r="B42" s="9" t="str">
        <f>'シート1'!G42</f>
        <v/>
      </c>
      <c r="C42" s="10" t="str">
        <f t="shared" si="1"/>
        <v>#VALUE!</v>
      </c>
      <c r="D42" s="4" t="str">
        <f t="shared" si="2"/>
        <v/>
      </c>
      <c r="E42" s="4" t="str">
        <f>substitute(substitute(substitute(SUBSTITUTE('シート1'!B42,'substitute参照用'!C$2,'substitute参照用'!B$2),'substitute参照用'!C$3,'substitute参照用'!B$3),'substitute参照用'!C$4,'substitute参照用'!B$4),'substitute参照用'!C$5,'substitute参照用'!B$5)</f>
        <v/>
      </c>
      <c r="F42" s="8" t="str">
        <f>substitute(SUBSTITUTE('シート1'!C42,"東京都西多摩郡",""),"日本、〒","")</f>
        <v/>
      </c>
      <c r="G42" s="7" t="str">
        <f>IFERROR(__xludf.DUMMYFUNCTION("iferror(REGEXEXTRACT(REGEXEXTRACT(F42,""奥多摩町.*""),""[^0-9０-９]*""),"""")"),"")</f>
        <v/>
      </c>
      <c r="H42" s="7" t="str">
        <f>'シート1'!D42</f>
        <v/>
      </c>
      <c r="I42" s="7" t="str">
        <f>'シート1'!E42</f>
        <v/>
      </c>
      <c r="J42" s="7" t="str">
        <f>IFERROR(__xludf.DUMMYFUNCTION("iferror(REGEXEXTRACT(L42,""[^0-9]*""),N42)"),"")</f>
        <v/>
      </c>
      <c r="K42" s="4" t="str">
        <f t="shared" si="3"/>
        <v/>
      </c>
      <c r="L42" s="7" t="str">
        <f>IFERROR(__xludf.DUMMYFUNCTION("SPLIT(K42,"","")"),"#VALUE!")</f>
        <v>#VALUE!</v>
      </c>
      <c r="R42" s="7" t="str">
        <f>'シート1'!F42</f>
        <v/>
      </c>
    </row>
    <row r="43" ht="15.75" customHeight="1">
      <c r="A43" s="7" t="str">
        <f>'シート1'!A43</f>
        <v/>
      </c>
      <c r="B43" s="9" t="str">
        <f>'シート1'!G43</f>
        <v/>
      </c>
      <c r="C43" s="10" t="str">
        <f t="shared" si="1"/>
        <v>#VALUE!</v>
      </c>
      <c r="D43" s="4" t="str">
        <f t="shared" si="2"/>
        <v/>
      </c>
      <c r="E43" s="4" t="str">
        <f>substitute(substitute(substitute(SUBSTITUTE('シート1'!B43,'substitute参照用'!C$2,'substitute参照用'!B$2),'substitute参照用'!C$3,'substitute参照用'!B$3),'substitute参照用'!C$4,'substitute参照用'!B$4),'substitute参照用'!C$5,'substitute参照用'!B$5)</f>
        <v/>
      </c>
      <c r="F43" s="8" t="str">
        <f>substitute(SUBSTITUTE('シート1'!C43,"東京都西多摩郡",""),"日本、〒","")</f>
        <v/>
      </c>
      <c r="G43" s="7" t="str">
        <f>IFERROR(__xludf.DUMMYFUNCTION("iferror(REGEXEXTRACT(REGEXEXTRACT(F43,""奥多摩町.*""),""[^0-9０-９]*""),"""")"),"")</f>
        <v/>
      </c>
      <c r="H43" s="7" t="str">
        <f>'シート1'!D43</f>
        <v/>
      </c>
      <c r="I43" s="7" t="str">
        <f>'シート1'!E43</f>
        <v/>
      </c>
      <c r="J43" s="7" t="str">
        <f>IFERROR(__xludf.DUMMYFUNCTION("iferror(REGEXEXTRACT(L43,""[^0-9]*""),N43)"),"")</f>
        <v/>
      </c>
      <c r="K43" s="4" t="str">
        <f t="shared" si="3"/>
        <v/>
      </c>
      <c r="L43" s="7" t="str">
        <f>IFERROR(__xludf.DUMMYFUNCTION("SPLIT(K43,"","")"),"#VALUE!")</f>
        <v>#VALUE!</v>
      </c>
      <c r="R43" s="7" t="str">
        <f>'シート1'!F43</f>
        <v/>
      </c>
    </row>
    <row r="44" ht="15.75" customHeight="1">
      <c r="A44" s="7" t="str">
        <f>'シート1'!A44</f>
        <v/>
      </c>
      <c r="B44" s="9" t="str">
        <f>'シート1'!G44</f>
        <v/>
      </c>
      <c r="C44" s="10" t="str">
        <f t="shared" si="1"/>
        <v>#VALUE!</v>
      </c>
      <c r="D44" s="4" t="str">
        <f t="shared" si="2"/>
        <v/>
      </c>
      <c r="E44" s="4" t="str">
        <f>substitute(substitute(substitute(SUBSTITUTE('シート1'!B44,'substitute参照用'!C$2,'substitute参照用'!B$2),'substitute参照用'!C$3,'substitute参照用'!B$3),'substitute参照用'!C$4,'substitute参照用'!B$4),'substitute参照用'!C$5,'substitute参照用'!B$5)</f>
        <v/>
      </c>
      <c r="F44" s="8" t="str">
        <f>substitute(SUBSTITUTE('シート1'!C44,"東京都西多摩郡",""),"日本、〒","")</f>
        <v/>
      </c>
      <c r="G44" s="7" t="str">
        <f>IFERROR(__xludf.DUMMYFUNCTION("iferror(REGEXEXTRACT(REGEXEXTRACT(F44,""奥多摩町.*""),""[^0-9０-９]*""),"""")"),"")</f>
        <v/>
      </c>
      <c r="H44" s="7" t="str">
        <f>'シート1'!D44</f>
        <v/>
      </c>
      <c r="I44" s="7" t="str">
        <f>'シート1'!E44</f>
        <v/>
      </c>
      <c r="J44" s="7" t="str">
        <f>IFERROR(__xludf.DUMMYFUNCTION("iferror(REGEXEXTRACT(L44,""[^0-9]*""),N44)"),"")</f>
        <v/>
      </c>
      <c r="K44" s="4" t="str">
        <f t="shared" si="3"/>
        <v/>
      </c>
      <c r="L44" s="7" t="str">
        <f>IFERROR(__xludf.DUMMYFUNCTION("SPLIT(K44,"","")"),"#VALUE!")</f>
        <v>#VALUE!</v>
      </c>
      <c r="R44" s="7" t="str">
        <f>'シート1'!F44</f>
        <v/>
      </c>
    </row>
    <row r="45" ht="15.75" customHeight="1">
      <c r="A45" s="7" t="str">
        <f>'シート1'!A45</f>
        <v/>
      </c>
      <c r="B45" s="9" t="str">
        <f>'シート1'!G45</f>
        <v/>
      </c>
      <c r="C45" s="10" t="str">
        <f t="shared" si="1"/>
        <v>#VALUE!</v>
      </c>
      <c r="D45" s="4" t="str">
        <f t="shared" si="2"/>
        <v/>
      </c>
      <c r="E45" s="4" t="str">
        <f>substitute(substitute(substitute(SUBSTITUTE('シート1'!B45,'substitute参照用'!C$2,'substitute参照用'!B$2),'substitute参照用'!C$3,'substitute参照用'!B$3),'substitute参照用'!C$4,'substitute参照用'!B$4),'substitute参照用'!C$5,'substitute参照用'!B$5)</f>
        <v/>
      </c>
      <c r="F45" s="8" t="str">
        <f>substitute(SUBSTITUTE('シート1'!C45,"東京都西多摩郡",""),"日本、〒","")</f>
        <v/>
      </c>
      <c r="G45" s="7" t="str">
        <f>IFERROR(__xludf.DUMMYFUNCTION("iferror(REGEXEXTRACT(REGEXEXTRACT(F45,""奥多摩町.*""),""[^0-9０-９]*""),"""")"),"")</f>
        <v/>
      </c>
      <c r="H45" s="7" t="str">
        <f>'シート1'!D45</f>
        <v/>
      </c>
      <c r="I45" s="7" t="str">
        <f>'シート1'!E45</f>
        <v/>
      </c>
      <c r="J45" s="7" t="str">
        <f>IFERROR(__xludf.DUMMYFUNCTION("iferror(REGEXEXTRACT(L45,""[^0-9]*""),N45)"),"")</f>
        <v/>
      </c>
      <c r="K45" s="4" t="str">
        <f t="shared" si="3"/>
        <v/>
      </c>
      <c r="L45" s="7" t="str">
        <f>IFERROR(__xludf.DUMMYFUNCTION("SPLIT(K45,"","")"),"#VALUE!")</f>
        <v>#VALUE!</v>
      </c>
      <c r="R45" s="7" t="str">
        <f>'シート1'!F45</f>
        <v/>
      </c>
    </row>
    <row r="46" ht="15.75" customHeight="1">
      <c r="A46" s="7" t="str">
        <f>'シート1'!A46</f>
        <v/>
      </c>
      <c r="B46" s="9" t="str">
        <f>'シート1'!G46</f>
        <v/>
      </c>
      <c r="C46" s="10" t="str">
        <f t="shared" si="1"/>
        <v>#VALUE!</v>
      </c>
      <c r="D46" s="4" t="str">
        <f t="shared" si="2"/>
        <v/>
      </c>
      <c r="E46" s="4" t="str">
        <f>substitute(substitute(substitute(SUBSTITUTE('シート1'!B46,'substitute参照用'!C$2,'substitute参照用'!B$2),'substitute参照用'!C$3,'substitute参照用'!B$3),'substitute参照用'!C$4,'substitute参照用'!B$4),'substitute参照用'!C$5,'substitute参照用'!B$5)</f>
        <v/>
      </c>
      <c r="F46" s="8" t="str">
        <f>substitute(SUBSTITUTE('シート1'!C46,"東京都西多摩郡",""),"日本、〒","")</f>
        <v/>
      </c>
      <c r="G46" s="7" t="str">
        <f>IFERROR(__xludf.DUMMYFUNCTION("iferror(REGEXEXTRACT(REGEXEXTRACT(F46,""奥多摩町.*""),""[^0-9０-９]*""),"""")"),"")</f>
        <v/>
      </c>
      <c r="H46" s="7" t="str">
        <f>'シート1'!D46</f>
        <v/>
      </c>
      <c r="I46" s="7" t="str">
        <f>'シート1'!E46</f>
        <v/>
      </c>
      <c r="J46" s="7" t="str">
        <f>IFERROR(__xludf.DUMMYFUNCTION("iferror(REGEXEXTRACT(L46,""[^0-9]*""),N46)"),"")</f>
        <v/>
      </c>
      <c r="K46" s="4" t="str">
        <f t="shared" si="3"/>
        <v/>
      </c>
      <c r="L46" s="7" t="str">
        <f>IFERROR(__xludf.DUMMYFUNCTION("SPLIT(K46,"","")"),"#VALUE!")</f>
        <v>#VALUE!</v>
      </c>
      <c r="R46" s="7" t="str">
        <f>'シート1'!F46</f>
        <v/>
      </c>
    </row>
    <row r="47" ht="15.75" customHeight="1">
      <c r="A47" s="7" t="str">
        <f>'シート1'!A47</f>
        <v/>
      </c>
      <c r="B47" s="9" t="str">
        <f>'シート1'!G47</f>
        <v/>
      </c>
      <c r="C47" s="10" t="str">
        <f t="shared" si="1"/>
        <v>#VALUE!</v>
      </c>
      <c r="D47" s="4" t="str">
        <f t="shared" si="2"/>
        <v/>
      </c>
      <c r="E47" s="4" t="str">
        <f>substitute(substitute(substitute(SUBSTITUTE('シート1'!B47,'substitute参照用'!C$2,'substitute参照用'!B$2),'substitute参照用'!C$3,'substitute参照用'!B$3),'substitute参照用'!C$4,'substitute参照用'!B$4),'substitute参照用'!C$5,'substitute参照用'!B$5)</f>
        <v/>
      </c>
      <c r="F47" s="8" t="str">
        <f>substitute(SUBSTITUTE('シート1'!C47,"東京都西多摩郡",""),"日本、〒","")</f>
        <v/>
      </c>
      <c r="G47" s="7" t="str">
        <f>IFERROR(__xludf.DUMMYFUNCTION("iferror(REGEXEXTRACT(REGEXEXTRACT(F47,""奥多摩町.*""),""[^0-9０-９]*""),"""")"),"")</f>
        <v/>
      </c>
      <c r="H47" s="7" t="str">
        <f>'シート1'!D47</f>
        <v/>
      </c>
      <c r="I47" s="7" t="str">
        <f>'シート1'!E47</f>
        <v/>
      </c>
      <c r="J47" s="7" t="str">
        <f>IFERROR(__xludf.DUMMYFUNCTION("iferror(REGEXEXTRACT(L47,""[^0-9]*""),N47)"),"")</f>
        <v/>
      </c>
      <c r="K47" s="4" t="str">
        <f t="shared" si="3"/>
        <v/>
      </c>
      <c r="L47" s="7" t="str">
        <f>IFERROR(__xludf.DUMMYFUNCTION("SPLIT(K47,"","")"),"#VALUE!")</f>
        <v>#VALUE!</v>
      </c>
      <c r="R47" s="7" t="str">
        <f>'シート1'!F47</f>
        <v/>
      </c>
    </row>
    <row r="48" ht="15.75" customHeight="1">
      <c r="A48" s="7" t="str">
        <f>'シート1'!A48</f>
        <v/>
      </c>
      <c r="B48" s="9" t="str">
        <f>'シート1'!G48</f>
        <v/>
      </c>
      <c r="C48" s="10" t="str">
        <f t="shared" si="1"/>
        <v>#VALUE!</v>
      </c>
      <c r="D48" s="4" t="str">
        <f t="shared" si="2"/>
        <v/>
      </c>
      <c r="E48" s="4" t="str">
        <f>substitute(substitute(substitute(SUBSTITUTE('シート1'!B48,'substitute参照用'!C$2,'substitute参照用'!B$2),'substitute参照用'!C$3,'substitute参照用'!B$3),'substitute参照用'!C$4,'substitute参照用'!B$4),'substitute参照用'!C$5,'substitute参照用'!B$5)</f>
        <v/>
      </c>
      <c r="F48" s="8" t="str">
        <f>substitute(SUBSTITUTE('シート1'!C48,"東京都西多摩郡",""),"日本、〒","")</f>
        <v/>
      </c>
      <c r="G48" s="7" t="str">
        <f>IFERROR(__xludf.DUMMYFUNCTION("iferror(REGEXEXTRACT(REGEXEXTRACT(F48,""奥多摩町.*""),""[^0-9０-９]*""),"""")"),"")</f>
        <v/>
      </c>
      <c r="H48" s="7" t="str">
        <f>'シート1'!D48</f>
        <v/>
      </c>
      <c r="I48" s="7" t="str">
        <f>'シート1'!E48</f>
        <v/>
      </c>
      <c r="J48" s="7" t="str">
        <f>IFERROR(__xludf.DUMMYFUNCTION("iferror(REGEXEXTRACT(L48,""[^0-9]*""),N48)"),"")</f>
        <v/>
      </c>
      <c r="K48" s="4" t="str">
        <f t="shared" si="3"/>
        <v/>
      </c>
      <c r="L48" s="7" t="str">
        <f>IFERROR(__xludf.DUMMYFUNCTION("SPLIT(K48,"","")"),"#VALUE!")</f>
        <v>#VALUE!</v>
      </c>
      <c r="R48" s="7" t="str">
        <f>'シート1'!F48</f>
        <v/>
      </c>
    </row>
    <row r="49" ht="15.75" customHeight="1">
      <c r="A49" s="7" t="str">
        <f>'シート1'!A49</f>
        <v/>
      </c>
      <c r="B49" s="9" t="str">
        <f>'シート1'!G49</f>
        <v/>
      </c>
      <c r="C49" s="10" t="str">
        <f t="shared" si="1"/>
        <v>#VALUE!</v>
      </c>
      <c r="D49" s="4" t="str">
        <f t="shared" si="2"/>
        <v/>
      </c>
      <c r="E49" s="4" t="str">
        <f>substitute(substitute(substitute(SUBSTITUTE('シート1'!B49,'substitute参照用'!C$2,'substitute参照用'!B$2),'substitute参照用'!C$3,'substitute参照用'!B$3),'substitute参照用'!C$4,'substitute参照用'!B$4),'substitute参照用'!C$5,'substitute参照用'!B$5)</f>
        <v/>
      </c>
      <c r="F49" s="8" t="str">
        <f>substitute(SUBSTITUTE('シート1'!C49,"東京都西多摩郡",""),"日本、〒","")</f>
        <v/>
      </c>
      <c r="G49" s="7" t="str">
        <f>IFERROR(__xludf.DUMMYFUNCTION("iferror(REGEXEXTRACT(REGEXEXTRACT(F49,""奥多摩町.*""),""[^0-9０-９]*""),"""")"),"")</f>
        <v/>
      </c>
      <c r="H49" s="7" t="str">
        <f>'シート1'!D49</f>
        <v/>
      </c>
      <c r="I49" s="7" t="str">
        <f>'シート1'!E49</f>
        <v/>
      </c>
      <c r="J49" s="7" t="str">
        <f>IFERROR(__xludf.DUMMYFUNCTION("iferror(REGEXEXTRACT(L49,""[^0-9]*""),N49)"),"")</f>
        <v/>
      </c>
      <c r="K49" s="4" t="str">
        <f t="shared" si="3"/>
        <v/>
      </c>
      <c r="L49" s="7" t="str">
        <f>IFERROR(__xludf.DUMMYFUNCTION("SPLIT(K49,"","")"),"#VALUE!")</f>
        <v>#VALUE!</v>
      </c>
      <c r="R49" s="7" t="str">
        <f>'シート1'!F49</f>
        <v/>
      </c>
    </row>
    <row r="50" ht="15.75" customHeight="1">
      <c r="A50" s="7" t="str">
        <f>'シート1'!A50</f>
        <v/>
      </c>
      <c r="B50" s="9" t="str">
        <f>'シート1'!G50</f>
        <v/>
      </c>
      <c r="C50" s="10" t="str">
        <f t="shared" si="1"/>
        <v>#VALUE!</v>
      </c>
      <c r="D50" s="4" t="str">
        <f t="shared" si="2"/>
        <v/>
      </c>
      <c r="E50" s="4" t="str">
        <f>substitute(substitute(substitute(SUBSTITUTE('シート1'!B50,'substitute参照用'!C$2,'substitute参照用'!B$2),'substitute参照用'!C$3,'substitute参照用'!B$3),'substitute参照用'!C$4,'substitute参照用'!B$4),'substitute参照用'!C$5,'substitute参照用'!B$5)</f>
        <v/>
      </c>
      <c r="F50" s="8" t="str">
        <f>substitute(SUBSTITUTE('シート1'!C50,"東京都西多摩郡",""),"日本、〒","")</f>
        <v/>
      </c>
      <c r="G50" s="7" t="str">
        <f>IFERROR(__xludf.DUMMYFUNCTION("iferror(REGEXEXTRACT(REGEXEXTRACT(F50,""奥多摩町.*""),""[^0-9０-９]*""),"""")"),"")</f>
        <v/>
      </c>
      <c r="H50" s="7" t="str">
        <f>'シート1'!D50</f>
        <v/>
      </c>
      <c r="I50" s="7" t="str">
        <f>'シート1'!E50</f>
        <v/>
      </c>
      <c r="J50" s="7" t="str">
        <f>IFERROR(__xludf.DUMMYFUNCTION("iferror(REGEXEXTRACT(L50,""[^0-9]*""),N50)"),"")</f>
        <v/>
      </c>
      <c r="K50" s="4" t="str">
        <f t="shared" si="3"/>
        <v/>
      </c>
      <c r="L50" s="7" t="str">
        <f>IFERROR(__xludf.DUMMYFUNCTION("SPLIT(K50,"","")"),"#VALUE!")</f>
        <v>#VALUE!</v>
      </c>
      <c r="R50" s="7" t="str">
        <f>'シート1'!F50</f>
        <v/>
      </c>
    </row>
    <row r="51" ht="15.75" customHeight="1">
      <c r="A51" s="7" t="str">
        <f>'シート1'!A51</f>
        <v/>
      </c>
      <c r="B51" s="9" t="str">
        <f>'シート1'!G51</f>
        <v/>
      </c>
      <c r="C51" s="10" t="str">
        <f t="shared" si="1"/>
        <v>#VALUE!</v>
      </c>
      <c r="D51" s="4" t="str">
        <f t="shared" si="2"/>
        <v/>
      </c>
      <c r="E51" s="4" t="str">
        <f>substitute(substitute(substitute(SUBSTITUTE('シート1'!B51,'substitute参照用'!C$2,'substitute参照用'!B$2),'substitute参照用'!C$3,'substitute参照用'!B$3),'substitute参照用'!C$4,'substitute参照用'!B$4),'substitute参照用'!C$5,'substitute参照用'!B$5)</f>
        <v/>
      </c>
      <c r="F51" s="8" t="str">
        <f>substitute(SUBSTITUTE('シート1'!C51,"東京都西多摩郡",""),"日本、〒","")</f>
        <v/>
      </c>
      <c r="G51" s="7" t="str">
        <f>IFERROR(__xludf.DUMMYFUNCTION("iferror(REGEXEXTRACT(REGEXEXTRACT(F51,""奥多摩町.*""),""[^0-9０-９]*""),"""")"),"")</f>
        <v/>
      </c>
      <c r="H51" s="7" t="str">
        <f>'シート1'!D51</f>
        <v/>
      </c>
      <c r="I51" s="7" t="str">
        <f>'シート1'!E51</f>
        <v/>
      </c>
      <c r="J51" s="7" t="str">
        <f>IFERROR(__xludf.DUMMYFUNCTION("iferror(REGEXEXTRACT(L51,""[^0-9]*""),N51)"),"")</f>
        <v/>
      </c>
      <c r="K51" s="4" t="str">
        <f t="shared" si="3"/>
        <v/>
      </c>
      <c r="L51" s="7" t="str">
        <f>IFERROR(__xludf.DUMMYFUNCTION("SPLIT(K51,"","")"),"#VALUE!")</f>
        <v>#VALUE!</v>
      </c>
      <c r="R51" s="7" t="str">
        <f>'シート1'!F51</f>
        <v/>
      </c>
    </row>
    <row r="52" ht="15.75" customHeight="1">
      <c r="A52" s="7" t="str">
        <f>'シート1'!A52</f>
        <v/>
      </c>
      <c r="B52" s="9" t="str">
        <f>'シート1'!G52</f>
        <v/>
      </c>
      <c r="C52" s="10" t="str">
        <f t="shared" si="1"/>
        <v>#VALUE!</v>
      </c>
      <c r="D52" s="4" t="str">
        <f t="shared" si="2"/>
        <v/>
      </c>
      <c r="E52" s="4" t="str">
        <f>substitute(substitute(substitute(SUBSTITUTE('シート1'!B52,'substitute参照用'!C$2,'substitute参照用'!B$2),'substitute参照用'!C$3,'substitute参照用'!B$3),'substitute参照用'!C$4,'substitute参照用'!B$4),'substitute参照用'!C$5,'substitute参照用'!B$5)</f>
        <v/>
      </c>
      <c r="F52" s="8" t="str">
        <f>substitute(SUBSTITUTE('シート1'!C52,"東京都西多摩郡",""),"日本、〒","")</f>
        <v/>
      </c>
      <c r="G52" s="7" t="str">
        <f>IFERROR(__xludf.DUMMYFUNCTION("iferror(REGEXEXTRACT(REGEXEXTRACT(F52,""奥多摩町.*""),""[^0-9０-９]*""),"""")"),"")</f>
        <v/>
      </c>
      <c r="H52" s="7" t="str">
        <f>'シート1'!D52</f>
        <v/>
      </c>
      <c r="I52" s="7" t="str">
        <f>'シート1'!E52</f>
        <v/>
      </c>
      <c r="J52" s="7" t="str">
        <f>IFERROR(__xludf.DUMMYFUNCTION("iferror(REGEXEXTRACT(L52,""[^0-9]*""),N52)"),"")</f>
        <v/>
      </c>
      <c r="K52" s="4" t="str">
        <f t="shared" si="3"/>
        <v/>
      </c>
      <c r="L52" s="7" t="str">
        <f>IFERROR(__xludf.DUMMYFUNCTION("SPLIT(K52,"","")"),"#VALUE!")</f>
        <v>#VALUE!</v>
      </c>
      <c r="R52" s="7" t="str">
        <f>'シート1'!F52</f>
        <v/>
      </c>
    </row>
    <row r="53" ht="15.75" customHeight="1">
      <c r="A53" s="7" t="str">
        <f>'シート1'!A53</f>
        <v/>
      </c>
      <c r="B53" s="9" t="str">
        <f>'シート1'!G53</f>
        <v/>
      </c>
      <c r="C53" s="10" t="str">
        <f t="shared" si="1"/>
        <v>#VALUE!</v>
      </c>
      <c r="D53" s="4" t="str">
        <f t="shared" si="2"/>
        <v/>
      </c>
      <c r="E53" s="4" t="str">
        <f>substitute(substitute(substitute(SUBSTITUTE('シート1'!B53,'substitute参照用'!C$2,'substitute参照用'!B$2),'substitute参照用'!C$3,'substitute参照用'!B$3),'substitute参照用'!C$4,'substitute参照用'!B$4),'substitute参照用'!C$5,'substitute参照用'!B$5)</f>
        <v/>
      </c>
      <c r="F53" s="8" t="str">
        <f>substitute(SUBSTITUTE('シート1'!C53,"東京都西多摩郡",""),"日本、〒","")</f>
        <v/>
      </c>
      <c r="G53" s="7" t="str">
        <f>IFERROR(__xludf.DUMMYFUNCTION("iferror(REGEXEXTRACT(REGEXEXTRACT(F53,""奥多摩町.*""),""[^0-9０-９]*""),"""")"),"")</f>
        <v/>
      </c>
      <c r="H53" s="7" t="str">
        <f>'シート1'!D53</f>
        <v/>
      </c>
      <c r="I53" s="7" t="str">
        <f>'シート1'!E53</f>
        <v/>
      </c>
      <c r="J53" s="7" t="str">
        <f>IFERROR(__xludf.DUMMYFUNCTION("iferror(REGEXEXTRACT(L53,""[^0-9]*""),N53)"),"")</f>
        <v/>
      </c>
      <c r="K53" s="4" t="str">
        <f t="shared" si="3"/>
        <v/>
      </c>
      <c r="L53" s="7" t="str">
        <f>IFERROR(__xludf.DUMMYFUNCTION("SPLIT(K53,"","")"),"#VALUE!")</f>
        <v>#VALUE!</v>
      </c>
      <c r="R53" s="7" t="str">
        <f>'シート1'!F53</f>
        <v/>
      </c>
    </row>
    <row r="54" ht="15.75" customHeight="1">
      <c r="A54" s="7" t="str">
        <f>'シート1'!A54</f>
        <v/>
      </c>
      <c r="B54" s="9" t="str">
        <f>'シート1'!G54</f>
        <v/>
      </c>
      <c r="C54" s="10" t="str">
        <f t="shared" si="1"/>
        <v>#VALUE!</v>
      </c>
      <c r="D54" s="4" t="str">
        <f t="shared" si="2"/>
        <v/>
      </c>
      <c r="E54" s="4" t="str">
        <f>substitute(substitute(substitute(SUBSTITUTE('シート1'!B54,'substitute参照用'!C$2,'substitute参照用'!B$2),'substitute参照用'!C$3,'substitute参照用'!B$3),'substitute参照用'!C$4,'substitute参照用'!B$4),'substitute参照用'!C$5,'substitute参照用'!B$5)</f>
        <v/>
      </c>
      <c r="F54" s="8" t="str">
        <f>substitute(SUBSTITUTE('シート1'!C54,"東京都西多摩郡",""),"日本、〒","")</f>
        <v/>
      </c>
      <c r="G54" s="7" t="str">
        <f>IFERROR(__xludf.DUMMYFUNCTION("iferror(REGEXEXTRACT(REGEXEXTRACT(F54,""奥多摩町.*""),""[^0-9０-９]*""),"""")"),"")</f>
        <v/>
      </c>
      <c r="H54" s="7" t="str">
        <f>'シート1'!D54</f>
        <v/>
      </c>
      <c r="I54" s="7" t="str">
        <f>'シート1'!E54</f>
        <v/>
      </c>
      <c r="J54" s="7" t="str">
        <f>IFERROR(__xludf.DUMMYFUNCTION("iferror(REGEXEXTRACT(L54,""[^0-9]*""),N54)"),"")</f>
        <v/>
      </c>
      <c r="K54" s="4" t="str">
        <f t="shared" si="3"/>
        <v/>
      </c>
      <c r="L54" s="7" t="str">
        <f>IFERROR(__xludf.DUMMYFUNCTION("SPLIT(K54,"","")"),"#VALUE!")</f>
        <v>#VALUE!</v>
      </c>
      <c r="R54" s="7" t="str">
        <f>'シート1'!F54</f>
        <v/>
      </c>
    </row>
    <row r="55" ht="15.75" customHeight="1">
      <c r="A55" s="7" t="str">
        <f>'シート1'!A55</f>
        <v/>
      </c>
      <c r="B55" s="9" t="str">
        <f>'シート1'!G55</f>
        <v/>
      </c>
      <c r="C55" s="10" t="str">
        <f t="shared" si="1"/>
        <v>#VALUE!</v>
      </c>
      <c r="D55" s="4" t="str">
        <f t="shared" si="2"/>
        <v/>
      </c>
      <c r="E55" s="4" t="str">
        <f>substitute(substitute(substitute(SUBSTITUTE('シート1'!B55,'substitute参照用'!C$2,'substitute参照用'!B$2),'substitute参照用'!C$3,'substitute参照用'!B$3),'substitute参照用'!C$4,'substitute参照用'!B$4),'substitute参照用'!C$5,'substitute参照用'!B$5)</f>
        <v/>
      </c>
      <c r="F55" s="8" t="str">
        <f>substitute(SUBSTITUTE('シート1'!C55,"東京都西多摩郡",""),"日本、〒","")</f>
        <v/>
      </c>
      <c r="G55" s="7" t="str">
        <f>IFERROR(__xludf.DUMMYFUNCTION("iferror(REGEXEXTRACT(REGEXEXTRACT(F55,""奥多摩町.*""),""[^0-9０-９]*""),"""")"),"")</f>
        <v/>
      </c>
      <c r="H55" s="7" t="str">
        <f>'シート1'!D55</f>
        <v/>
      </c>
      <c r="I55" s="7" t="str">
        <f>'シート1'!E55</f>
        <v/>
      </c>
      <c r="J55" s="7" t="str">
        <f>IFERROR(__xludf.DUMMYFUNCTION("iferror(REGEXEXTRACT(L55,""[^0-9]*""),N55)"),"")</f>
        <v/>
      </c>
      <c r="K55" s="4" t="str">
        <f t="shared" si="3"/>
        <v/>
      </c>
      <c r="L55" s="7" t="str">
        <f>IFERROR(__xludf.DUMMYFUNCTION("SPLIT(K55,"","")"),"#VALUE!")</f>
        <v>#VALUE!</v>
      </c>
      <c r="R55" s="7" t="str">
        <f>'シート1'!F55</f>
        <v/>
      </c>
    </row>
    <row r="56" ht="15.75" customHeight="1">
      <c r="A56" s="7" t="str">
        <f>'シート1'!A56</f>
        <v/>
      </c>
      <c r="B56" s="9" t="str">
        <f>'シート1'!G56</f>
        <v/>
      </c>
      <c r="C56" s="10" t="str">
        <f t="shared" si="1"/>
        <v>#VALUE!</v>
      </c>
      <c r="D56" s="4" t="str">
        <f t="shared" si="2"/>
        <v/>
      </c>
      <c r="E56" s="4" t="str">
        <f>substitute(substitute(substitute(SUBSTITUTE('シート1'!B56,'substitute参照用'!C$2,'substitute参照用'!B$2),'substitute参照用'!C$3,'substitute参照用'!B$3),'substitute参照用'!C$4,'substitute参照用'!B$4),'substitute参照用'!C$5,'substitute参照用'!B$5)</f>
        <v/>
      </c>
      <c r="F56" s="8" t="str">
        <f>substitute(SUBSTITUTE('シート1'!C56,"東京都西多摩郡",""),"日本、〒","")</f>
        <v/>
      </c>
      <c r="G56" s="7" t="str">
        <f>IFERROR(__xludf.DUMMYFUNCTION("iferror(REGEXEXTRACT(REGEXEXTRACT(F56,""奥多摩町.*""),""[^0-9０-９]*""),"""")"),"")</f>
        <v/>
      </c>
      <c r="H56" s="7" t="str">
        <f>'シート1'!D56</f>
        <v/>
      </c>
      <c r="I56" s="7" t="str">
        <f>'シート1'!E56</f>
        <v/>
      </c>
      <c r="J56" s="7" t="str">
        <f>IFERROR(__xludf.DUMMYFUNCTION("iferror(REGEXEXTRACT(L56,""[^0-9]*""),N56)"),"")</f>
        <v/>
      </c>
      <c r="K56" s="4" t="str">
        <f t="shared" si="3"/>
        <v/>
      </c>
      <c r="L56" s="7" t="str">
        <f>IFERROR(__xludf.DUMMYFUNCTION("SPLIT(K56,"","")"),"#VALUE!")</f>
        <v>#VALUE!</v>
      </c>
      <c r="R56" s="7" t="str">
        <f>'シート1'!F56</f>
        <v/>
      </c>
    </row>
    <row r="57" ht="15.75" customHeight="1">
      <c r="A57" s="7" t="str">
        <f>'シート1'!A57</f>
        <v/>
      </c>
      <c r="B57" s="9" t="str">
        <f>'シート1'!G57</f>
        <v/>
      </c>
      <c r="C57" s="10" t="str">
        <f t="shared" si="1"/>
        <v>#VALUE!</v>
      </c>
      <c r="D57" s="4" t="str">
        <f t="shared" si="2"/>
        <v/>
      </c>
      <c r="E57" s="4" t="str">
        <f>substitute(substitute(substitute(SUBSTITUTE('シート1'!B57,'substitute参照用'!C$2,'substitute参照用'!B$2),'substitute参照用'!C$3,'substitute参照用'!B$3),'substitute参照用'!C$4,'substitute参照用'!B$4),'substitute参照用'!C$5,'substitute参照用'!B$5)</f>
        <v/>
      </c>
      <c r="F57" s="8" t="str">
        <f>substitute(SUBSTITUTE('シート1'!C57,"東京都西多摩郡",""),"日本、〒","")</f>
        <v/>
      </c>
      <c r="G57" s="7" t="str">
        <f>IFERROR(__xludf.DUMMYFUNCTION("iferror(REGEXEXTRACT(REGEXEXTRACT(F57,""奥多摩町.*""),""[^0-9０-９]*""),"""")"),"")</f>
        <v/>
      </c>
      <c r="H57" s="7" t="str">
        <f>'シート1'!D57</f>
        <v/>
      </c>
      <c r="I57" s="7" t="str">
        <f>'シート1'!E57</f>
        <v/>
      </c>
      <c r="J57" s="7" t="str">
        <f>IFERROR(__xludf.DUMMYFUNCTION("iferror(REGEXEXTRACT(L57,""[^0-9]*""),N57)"),"")</f>
        <v/>
      </c>
      <c r="K57" s="4" t="str">
        <f t="shared" si="3"/>
        <v/>
      </c>
      <c r="L57" s="7" t="str">
        <f>IFERROR(__xludf.DUMMYFUNCTION("SPLIT(K57,"","")"),"#VALUE!")</f>
        <v>#VALUE!</v>
      </c>
      <c r="R57" s="7" t="str">
        <f>'シート1'!F57</f>
        <v/>
      </c>
    </row>
    <row r="58" ht="15.75" customHeight="1">
      <c r="A58" s="7" t="str">
        <f>'シート1'!A58</f>
        <v/>
      </c>
      <c r="B58" s="9" t="str">
        <f>'シート1'!G58</f>
        <v/>
      </c>
      <c r="C58" s="10" t="str">
        <f t="shared" si="1"/>
        <v>#VALUE!</v>
      </c>
      <c r="D58" s="4" t="str">
        <f t="shared" si="2"/>
        <v/>
      </c>
      <c r="E58" s="4" t="str">
        <f>substitute(substitute(substitute(SUBSTITUTE('シート1'!B58,'substitute参照用'!C$2,'substitute参照用'!B$2),'substitute参照用'!C$3,'substitute参照用'!B$3),'substitute参照用'!C$4,'substitute参照用'!B$4),'substitute参照用'!C$5,'substitute参照用'!B$5)</f>
        <v/>
      </c>
      <c r="F58" s="8" t="str">
        <f>substitute(SUBSTITUTE('シート1'!C58,"東京都西多摩郡",""),"日本、〒","")</f>
        <v/>
      </c>
      <c r="G58" s="7" t="str">
        <f>IFERROR(__xludf.DUMMYFUNCTION("iferror(REGEXEXTRACT(REGEXEXTRACT(F58,""奥多摩町.*""),""[^0-9０-９]*""),"""")"),"")</f>
        <v/>
      </c>
      <c r="H58" s="7" t="str">
        <f>'シート1'!D58</f>
        <v/>
      </c>
      <c r="I58" s="7" t="str">
        <f>'シート1'!E58</f>
        <v/>
      </c>
      <c r="J58" s="7" t="str">
        <f>IFERROR(__xludf.DUMMYFUNCTION("iferror(REGEXEXTRACT(L58,""[^0-9]*""),N58)"),"")</f>
        <v/>
      </c>
      <c r="K58" s="4" t="str">
        <f t="shared" si="3"/>
        <v/>
      </c>
      <c r="L58" s="7" t="str">
        <f>IFERROR(__xludf.DUMMYFUNCTION("SPLIT(K58,"","")"),"#VALUE!")</f>
        <v>#VALUE!</v>
      </c>
      <c r="R58" s="7" t="str">
        <f>'シート1'!F58</f>
        <v/>
      </c>
    </row>
    <row r="59" ht="15.75" customHeight="1">
      <c r="A59" s="7" t="str">
        <f>'シート1'!A59</f>
        <v/>
      </c>
      <c r="B59" s="9" t="str">
        <f>'シート1'!G59</f>
        <v/>
      </c>
      <c r="C59" s="10" t="str">
        <f t="shared" si="1"/>
        <v>#VALUE!</v>
      </c>
      <c r="D59" s="4" t="str">
        <f t="shared" si="2"/>
        <v/>
      </c>
      <c r="E59" s="4" t="str">
        <f>substitute(substitute(substitute(SUBSTITUTE('シート1'!B59,'substitute参照用'!C$2,'substitute参照用'!B$2),'substitute参照用'!C$3,'substitute参照用'!B$3),'substitute参照用'!C$4,'substitute参照用'!B$4),'substitute参照用'!C$5,'substitute参照用'!B$5)</f>
        <v/>
      </c>
      <c r="F59" s="8" t="str">
        <f>substitute(SUBSTITUTE('シート1'!C59,"東京都西多摩郡",""),"日本、〒","")</f>
        <v/>
      </c>
      <c r="G59" s="7" t="str">
        <f>IFERROR(__xludf.DUMMYFUNCTION("iferror(REGEXEXTRACT(REGEXEXTRACT(F59,""奥多摩町.*""),""[^0-9０-９]*""),"""")"),"")</f>
        <v/>
      </c>
      <c r="H59" s="7" t="str">
        <f>'シート1'!D59</f>
        <v/>
      </c>
      <c r="I59" s="7" t="str">
        <f>'シート1'!E59</f>
        <v/>
      </c>
      <c r="J59" s="7" t="str">
        <f>IFERROR(__xludf.DUMMYFUNCTION("iferror(REGEXEXTRACT(L59,""[^0-9]*""),N59)"),"")</f>
        <v/>
      </c>
      <c r="K59" s="4" t="str">
        <f t="shared" si="3"/>
        <v/>
      </c>
      <c r="L59" s="7" t="str">
        <f>IFERROR(__xludf.DUMMYFUNCTION("SPLIT(K59,"","")"),"#VALUE!")</f>
        <v>#VALUE!</v>
      </c>
      <c r="R59" s="7" t="str">
        <f>'シート1'!F59</f>
        <v/>
      </c>
    </row>
    <row r="60" ht="15.75" customHeight="1">
      <c r="A60" s="7" t="str">
        <f>'シート1'!A60</f>
        <v/>
      </c>
      <c r="B60" s="9" t="str">
        <f>'シート1'!G60</f>
        <v/>
      </c>
      <c r="C60" s="10" t="str">
        <f t="shared" si="1"/>
        <v>#VALUE!</v>
      </c>
      <c r="D60" s="4" t="str">
        <f t="shared" si="2"/>
        <v/>
      </c>
      <c r="E60" s="4" t="str">
        <f>substitute(substitute(substitute(SUBSTITUTE('シート1'!B60,'substitute参照用'!C$2,'substitute参照用'!B$2),'substitute参照用'!C$3,'substitute参照用'!B$3),'substitute参照用'!C$4,'substitute参照用'!B$4),'substitute参照用'!C$5,'substitute参照用'!B$5)</f>
        <v/>
      </c>
      <c r="F60" s="8" t="str">
        <f>substitute(SUBSTITUTE('シート1'!C60,"東京都西多摩郡",""),"日本、〒","")</f>
        <v/>
      </c>
      <c r="G60" s="7" t="str">
        <f>IFERROR(__xludf.DUMMYFUNCTION("iferror(REGEXEXTRACT(REGEXEXTRACT(F60,""奥多摩町.*""),""[^0-9０-９]*""),"""")"),"")</f>
        <v/>
      </c>
      <c r="H60" s="7" t="str">
        <f>'シート1'!D60</f>
        <v/>
      </c>
      <c r="I60" s="7" t="str">
        <f>'シート1'!E60</f>
        <v/>
      </c>
      <c r="J60" s="7" t="str">
        <f>IFERROR(__xludf.DUMMYFUNCTION("iferror(REGEXEXTRACT(L60,""[^0-9]*""),N60)"),"")</f>
        <v/>
      </c>
      <c r="K60" s="4" t="str">
        <f t="shared" si="3"/>
        <v/>
      </c>
      <c r="L60" s="7" t="str">
        <f>IFERROR(__xludf.DUMMYFUNCTION("SPLIT(K60,"","")"),"#VALUE!")</f>
        <v>#VALUE!</v>
      </c>
      <c r="R60" s="7" t="str">
        <f>'シート1'!F60</f>
        <v/>
      </c>
    </row>
    <row r="61" ht="15.75" customHeight="1">
      <c r="A61" s="7" t="str">
        <f>'シート1'!A61</f>
        <v/>
      </c>
      <c r="B61" s="9" t="str">
        <f>'シート1'!G61</f>
        <v/>
      </c>
      <c r="C61" s="10" t="str">
        <f t="shared" si="1"/>
        <v>#VALUE!</v>
      </c>
      <c r="D61" s="4" t="str">
        <f t="shared" si="2"/>
        <v/>
      </c>
      <c r="E61" s="4" t="str">
        <f>substitute(substitute(substitute(SUBSTITUTE('シート1'!B61,'substitute参照用'!C$2,'substitute参照用'!B$2),'substitute参照用'!C$3,'substitute参照用'!B$3),'substitute参照用'!C$4,'substitute参照用'!B$4),'substitute参照用'!C$5,'substitute参照用'!B$5)</f>
        <v/>
      </c>
      <c r="F61" s="8" t="str">
        <f>substitute(SUBSTITUTE('シート1'!C61,"東京都西多摩郡",""),"日本、〒","")</f>
        <v/>
      </c>
      <c r="G61" s="7" t="str">
        <f>IFERROR(__xludf.DUMMYFUNCTION("iferror(REGEXEXTRACT(REGEXEXTRACT(F61,""奥多摩町.*""),""[^0-9０-９]*""),"""")"),"")</f>
        <v/>
      </c>
      <c r="H61" s="7" t="str">
        <f>'シート1'!D61</f>
        <v/>
      </c>
      <c r="I61" s="7" t="str">
        <f>'シート1'!E61</f>
        <v/>
      </c>
      <c r="J61" s="7" t="str">
        <f>IFERROR(__xludf.DUMMYFUNCTION("iferror(REGEXEXTRACT(L61,""[^0-9]*""),N61)"),"")</f>
        <v/>
      </c>
      <c r="K61" s="4" t="str">
        <f t="shared" si="3"/>
        <v/>
      </c>
      <c r="L61" s="7" t="str">
        <f>IFERROR(__xludf.DUMMYFUNCTION("SPLIT(K61,"","")"),"#VALUE!")</f>
        <v>#VALUE!</v>
      </c>
      <c r="R61" s="7" t="str">
        <f>'シート1'!F61</f>
        <v/>
      </c>
    </row>
    <row r="62" ht="15.75" customHeight="1">
      <c r="A62" s="7" t="str">
        <f>'シート1'!A62</f>
        <v/>
      </c>
      <c r="B62" s="9" t="str">
        <f>'シート1'!G62</f>
        <v/>
      </c>
      <c r="C62" s="10" t="str">
        <f t="shared" si="1"/>
        <v>#VALUE!</v>
      </c>
      <c r="D62" s="4" t="str">
        <f t="shared" si="2"/>
        <v/>
      </c>
      <c r="E62" s="4" t="str">
        <f>substitute(substitute(substitute(SUBSTITUTE('シート1'!B62,'substitute参照用'!C$2,'substitute参照用'!B$2),'substitute参照用'!C$3,'substitute参照用'!B$3),'substitute参照用'!C$4,'substitute参照用'!B$4),'substitute参照用'!C$5,'substitute参照用'!B$5)</f>
        <v/>
      </c>
      <c r="F62" s="8" t="str">
        <f>substitute(SUBSTITUTE('シート1'!C62,"東京都西多摩郡",""),"日本、〒","")</f>
        <v/>
      </c>
      <c r="G62" s="7" t="str">
        <f>IFERROR(__xludf.DUMMYFUNCTION("iferror(REGEXEXTRACT(REGEXEXTRACT(F62,""奥多摩町.*""),""[^0-9０-９]*""),"""")"),"")</f>
        <v/>
      </c>
      <c r="H62" s="7" t="str">
        <f>'シート1'!D62</f>
        <v/>
      </c>
      <c r="I62" s="7" t="str">
        <f>'シート1'!E62</f>
        <v/>
      </c>
      <c r="J62" s="7" t="str">
        <f>IFERROR(__xludf.DUMMYFUNCTION("iferror(REGEXEXTRACT(L62,""[^0-9]*""),N62)"),"")</f>
        <v/>
      </c>
      <c r="K62" s="4" t="str">
        <f t="shared" si="3"/>
        <v/>
      </c>
      <c r="L62" s="7" t="str">
        <f>IFERROR(__xludf.DUMMYFUNCTION("SPLIT(K62,"","")"),"#VALUE!")</f>
        <v>#VALUE!</v>
      </c>
      <c r="R62" s="7" t="str">
        <f>'シート1'!F62</f>
        <v/>
      </c>
    </row>
    <row r="63" ht="15.75" customHeight="1">
      <c r="A63" s="7" t="str">
        <f>'シート1'!A63</f>
        <v/>
      </c>
      <c r="B63" s="9" t="str">
        <f>'シート1'!G63</f>
        <v/>
      </c>
      <c r="C63" s="10" t="str">
        <f t="shared" si="1"/>
        <v>#VALUE!</v>
      </c>
      <c r="D63" s="4" t="str">
        <f t="shared" si="2"/>
        <v/>
      </c>
      <c r="E63" s="4" t="str">
        <f>substitute(substitute(substitute(SUBSTITUTE('シート1'!B63,'substitute参照用'!C$2,'substitute参照用'!B$2),'substitute参照用'!C$3,'substitute参照用'!B$3),'substitute参照用'!C$4,'substitute参照用'!B$4),'substitute参照用'!C$5,'substitute参照用'!B$5)</f>
        <v/>
      </c>
      <c r="F63" s="8" t="str">
        <f>substitute(SUBSTITUTE('シート1'!C63,"東京都西多摩郡",""),"日本、〒","")</f>
        <v/>
      </c>
      <c r="G63" s="7" t="str">
        <f>IFERROR(__xludf.DUMMYFUNCTION("iferror(REGEXEXTRACT(REGEXEXTRACT(F63,""奥多摩町.*""),""[^0-9０-９]*""),"""")"),"")</f>
        <v/>
      </c>
      <c r="H63" s="7" t="str">
        <f>'シート1'!D63</f>
        <v/>
      </c>
      <c r="I63" s="7" t="str">
        <f>'シート1'!E63</f>
        <v/>
      </c>
      <c r="J63" s="7" t="str">
        <f>IFERROR(__xludf.DUMMYFUNCTION("iferror(REGEXEXTRACT(L63,""[^0-9]*""),N63)"),"")</f>
        <v/>
      </c>
      <c r="K63" s="4" t="str">
        <f t="shared" si="3"/>
        <v/>
      </c>
      <c r="L63" s="7" t="str">
        <f>IFERROR(__xludf.DUMMYFUNCTION("SPLIT(K63,"","")"),"#VALUE!")</f>
        <v>#VALUE!</v>
      </c>
      <c r="R63" s="7" t="str">
        <f>'シート1'!F63</f>
        <v/>
      </c>
    </row>
    <row r="64" ht="15.75" customHeight="1">
      <c r="A64" s="7" t="str">
        <f>'シート1'!A64</f>
        <v/>
      </c>
      <c r="B64" s="9" t="str">
        <f>'シート1'!G64</f>
        <v/>
      </c>
      <c r="C64" s="10" t="str">
        <f t="shared" si="1"/>
        <v>#VALUE!</v>
      </c>
      <c r="D64" s="4" t="str">
        <f t="shared" si="2"/>
        <v/>
      </c>
      <c r="E64" s="4" t="str">
        <f>substitute(substitute(substitute(SUBSTITUTE('シート1'!B64,'substitute参照用'!C$2,'substitute参照用'!B$2),'substitute参照用'!C$3,'substitute参照用'!B$3),'substitute参照用'!C$4,'substitute参照用'!B$4),'substitute参照用'!C$5,'substitute参照用'!B$5)</f>
        <v/>
      </c>
      <c r="F64" s="8" t="str">
        <f>substitute(SUBSTITUTE('シート1'!C64,"東京都西多摩郡",""),"日本、〒","")</f>
        <v/>
      </c>
      <c r="G64" s="7" t="str">
        <f>IFERROR(__xludf.DUMMYFUNCTION("iferror(REGEXEXTRACT(REGEXEXTRACT(F64,""奥多摩町.*""),""[^0-9０-９]*""),"""")"),"")</f>
        <v/>
      </c>
      <c r="H64" s="7" t="str">
        <f>'シート1'!D64</f>
        <v/>
      </c>
      <c r="I64" s="7" t="str">
        <f>'シート1'!E64</f>
        <v/>
      </c>
      <c r="J64" s="7" t="str">
        <f>IFERROR(__xludf.DUMMYFUNCTION("iferror(REGEXEXTRACT(L64,""[^0-9]*""),N64)"),"")</f>
        <v/>
      </c>
      <c r="K64" s="4" t="str">
        <f t="shared" si="3"/>
        <v/>
      </c>
      <c r="L64" s="7" t="str">
        <f>IFERROR(__xludf.DUMMYFUNCTION("SPLIT(K64,"","")"),"#VALUE!")</f>
        <v>#VALUE!</v>
      </c>
      <c r="R64" s="7" t="str">
        <f>'シート1'!F64</f>
        <v/>
      </c>
    </row>
    <row r="65" ht="15.75" customHeight="1">
      <c r="A65" s="7" t="str">
        <f>'シート1'!A65</f>
        <v/>
      </c>
      <c r="B65" s="9" t="str">
        <f>'シート1'!G65</f>
        <v/>
      </c>
      <c r="C65" s="10" t="str">
        <f t="shared" si="1"/>
        <v>#VALUE!</v>
      </c>
      <c r="D65" s="4" t="str">
        <f t="shared" si="2"/>
        <v/>
      </c>
      <c r="E65" s="4" t="str">
        <f>substitute(substitute(substitute(SUBSTITUTE('シート1'!B65,'substitute参照用'!C$2,'substitute参照用'!B$2),'substitute参照用'!C$3,'substitute参照用'!B$3),'substitute参照用'!C$4,'substitute参照用'!B$4),'substitute参照用'!C$5,'substitute参照用'!B$5)</f>
        <v/>
      </c>
      <c r="F65" s="8" t="str">
        <f>substitute(SUBSTITUTE('シート1'!C65,"東京都西多摩郡",""),"日本、〒","")</f>
        <v/>
      </c>
      <c r="G65" s="7" t="str">
        <f>IFERROR(__xludf.DUMMYFUNCTION("iferror(REGEXEXTRACT(REGEXEXTRACT(F65,""奥多摩町.*""),""[^0-9０-９]*""),"""")"),"")</f>
        <v/>
      </c>
      <c r="H65" s="7" t="str">
        <f>'シート1'!D65</f>
        <v/>
      </c>
      <c r="I65" s="7" t="str">
        <f>'シート1'!E65</f>
        <v/>
      </c>
      <c r="J65" s="7" t="str">
        <f>IFERROR(__xludf.DUMMYFUNCTION("iferror(REGEXEXTRACT(L65,""[^0-9]*""),N65)"),"")</f>
        <v/>
      </c>
      <c r="K65" s="4" t="str">
        <f t="shared" si="3"/>
        <v/>
      </c>
      <c r="L65" s="7" t="str">
        <f>IFERROR(__xludf.DUMMYFUNCTION("SPLIT(K65,"","")"),"#VALUE!")</f>
        <v>#VALUE!</v>
      </c>
      <c r="R65" s="7" t="str">
        <f>'シート1'!F65</f>
        <v/>
      </c>
    </row>
    <row r="66" ht="15.75" customHeight="1">
      <c r="A66" s="7" t="str">
        <f>'シート1'!A66</f>
        <v/>
      </c>
      <c r="B66" s="9" t="str">
        <f>'シート1'!G66</f>
        <v/>
      </c>
      <c r="C66" s="10" t="str">
        <f t="shared" si="1"/>
        <v>#VALUE!</v>
      </c>
      <c r="D66" s="4" t="str">
        <f t="shared" si="2"/>
        <v/>
      </c>
      <c r="E66" s="4" t="str">
        <f>substitute(substitute(substitute(SUBSTITUTE('シート1'!B66,'substitute参照用'!C$2,'substitute参照用'!B$2),'substitute参照用'!C$3,'substitute参照用'!B$3),'substitute参照用'!C$4,'substitute参照用'!B$4),'substitute参照用'!C$5,'substitute参照用'!B$5)</f>
        <v/>
      </c>
      <c r="F66" s="8" t="str">
        <f>substitute(SUBSTITUTE('シート1'!C66,"東京都西多摩郡",""),"日本、〒","")</f>
        <v/>
      </c>
      <c r="G66" s="7" t="str">
        <f>IFERROR(__xludf.DUMMYFUNCTION("iferror(REGEXEXTRACT(REGEXEXTRACT(F66,""奥多摩町.*""),""[^0-9０-９]*""),"""")"),"")</f>
        <v/>
      </c>
      <c r="H66" s="7" t="str">
        <f>'シート1'!D66</f>
        <v/>
      </c>
      <c r="I66" s="7" t="str">
        <f>'シート1'!E66</f>
        <v/>
      </c>
      <c r="J66" s="7" t="str">
        <f>IFERROR(__xludf.DUMMYFUNCTION("iferror(REGEXEXTRACT(L66,""[^0-9]*""),N66)"),"")</f>
        <v/>
      </c>
      <c r="K66" s="4" t="str">
        <f t="shared" si="3"/>
        <v/>
      </c>
      <c r="L66" s="7" t="str">
        <f>IFERROR(__xludf.DUMMYFUNCTION("SPLIT(K66,"","")"),"#VALUE!")</f>
        <v>#VALUE!</v>
      </c>
      <c r="R66" s="7" t="str">
        <f>'シート1'!F66</f>
        <v/>
      </c>
    </row>
    <row r="67" ht="15.75" customHeight="1">
      <c r="A67" s="7" t="str">
        <f>'シート1'!A67</f>
        <v/>
      </c>
      <c r="B67" s="9" t="str">
        <f>'シート1'!G67</f>
        <v/>
      </c>
      <c r="C67" s="10" t="str">
        <f t="shared" si="1"/>
        <v>#VALUE!</v>
      </c>
      <c r="D67" s="4" t="str">
        <f t="shared" si="2"/>
        <v/>
      </c>
      <c r="E67" s="4" t="str">
        <f>substitute(substitute(substitute(SUBSTITUTE('シート1'!B67,'substitute参照用'!C$2,'substitute参照用'!B$2),'substitute参照用'!C$3,'substitute参照用'!B$3),'substitute参照用'!C$4,'substitute参照用'!B$4),'substitute参照用'!C$5,'substitute参照用'!B$5)</f>
        <v/>
      </c>
      <c r="F67" s="8" t="str">
        <f>substitute(SUBSTITUTE('シート1'!C67,"東京都西多摩郡",""),"日本、〒","")</f>
        <v/>
      </c>
      <c r="G67" s="7" t="str">
        <f>IFERROR(__xludf.DUMMYFUNCTION("iferror(REGEXEXTRACT(REGEXEXTRACT(F67,""奥多摩町.*""),""[^0-9０-９]*""),"""")"),"")</f>
        <v/>
      </c>
      <c r="H67" s="7" t="str">
        <f>'シート1'!D67</f>
        <v/>
      </c>
      <c r="I67" s="7" t="str">
        <f>'シート1'!E67</f>
        <v/>
      </c>
      <c r="J67" s="7" t="str">
        <f>IFERROR(__xludf.DUMMYFUNCTION("iferror(REGEXEXTRACT(L67,""[^0-9]*""),N67)"),"")</f>
        <v/>
      </c>
      <c r="K67" s="4" t="str">
        <f t="shared" si="3"/>
        <v/>
      </c>
      <c r="L67" s="7" t="str">
        <f>IFERROR(__xludf.DUMMYFUNCTION("SPLIT(K67,"","")"),"#VALUE!")</f>
        <v>#VALUE!</v>
      </c>
      <c r="R67" s="7" t="str">
        <f>'シート1'!F67</f>
        <v/>
      </c>
    </row>
    <row r="68" ht="15.75" customHeight="1">
      <c r="A68" s="7" t="str">
        <f>'シート1'!A68</f>
        <v/>
      </c>
      <c r="B68" s="9" t="str">
        <f>'シート1'!G68</f>
        <v/>
      </c>
      <c r="C68" s="10" t="str">
        <f t="shared" si="1"/>
        <v>#VALUE!</v>
      </c>
      <c r="D68" s="4" t="str">
        <f t="shared" si="2"/>
        <v/>
      </c>
      <c r="E68" s="4" t="str">
        <f>substitute(substitute(substitute(SUBSTITUTE('シート1'!B68,'substitute参照用'!C$2,'substitute参照用'!B$2),'substitute参照用'!C$3,'substitute参照用'!B$3),'substitute参照用'!C$4,'substitute参照用'!B$4),'substitute参照用'!C$5,'substitute参照用'!B$5)</f>
        <v/>
      </c>
      <c r="F68" s="8" t="str">
        <f>substitute(SUBSTITUTE('シート1'!C68,"東京都西多摩郡",""),"日本、〒","")</f>
        <v/>
      </c>
      <c r="G68" s="7" t="str">
        <f>IFERROR(__xludf.DUMMYFUNCTION("iferror(REGEXEXTRACT(REGEXEXTRACT(F68,""奥多摩町.*""),""[^0-9０-９]*""),"""")"),"")</f>
        <v/>
      </c>
      <c r="H68" s="7" t="str">
        <f>'シート1'!D68</f>
        <v/>
      </c>
      <c r="I68" s="7" t="str">
        <f>'シート1'!E68</f>
        <v/>
      </c>
      <c r="J68" s="7" t="str">
        <f>IFERROR(__xludf.DUMMYFUNCTION("iferror(REGEXEXTRACT(L68,""[^0-9]*""),N68)"),"")</f>
        <v/>
      </c>
      <c r="K68" s="4" t="str">
        <f t="shared" si="3"/>
        <v/>
      </c>
      <c r="L68" s="7" t="str">
        <f>IFERROR(__xludf.DUMMYFUNCTION("SPLIT(K68,"","")"),"#VALUE!")</f>
        <v>#VALUE!</v>
      </c>
      <c r="R68" s="7" t="str">
        <f>'シート1'!F68</f>
        <v/>
      </c>
    </row>
    <row r="69" ht="15.75" customHeight="1">
      <c r="A69" s="7" t="str">
        <f>'シート1'!A69</f>
        <v/>
      </c>
      <c r="B69" s="9" t="str">
        <f>'シート1'!G69</f>
        <v/>
      </c>
      <c r="C69" s="10" t="str">
        <f t="shared" si="1"/>
        <v>#VALUE!</v>
      </c>
      <c r="D69" s="4" t="str">
        <f t="shared" si="2"/>
        <v/>
      </c>
      <c r="E69" s="4" t="str">
        <f>substitute(substitute(substitute(SUBSTITUTE('シート1'!B69,'substitute参照用'!C$2,'substitute参照用'!B$2),'substitute参照用'!C$3,'substitute参照用'!B$3),'substitute参照用'!C$4,'substitute参照用'!B$4),'substitute参照用'!C$5,'substitute参照用'!B$5)</f>
        <v/>
      </c>
      <c r="F69" s="8" t="str">
        <f>substitute(SUBSTITUTE('シート1'!C69,"東京都西多摩郡",""),"日本、〒","")</f>
        <v/>
      </c>
      <c r="G69" s="7" t="str">
        <f>IFERROR(__xludf.DUMMYFUNCTION("iferror(REGEXEXTRACT(REGEXEXTRACT(F69,""奥多摩町.*""),""[^0-9０-９]*""),"""")"),"")</f>
        <v/>
      </c>
      <c r="H69" s="7" t="str">
        <f>'シート1'!D69</f>
        <v/>
      </c>
      <c r="I69" s="7" t="str">
        <f>'シート1'!E69</f>
        <v/>
      </c>
      <c r="J69" s="7" t="str">
        <f>IFERROR(__xludf.DUMMYFUNCTION("iferror(REGEXEXTRACT(L69,""[^0-9]*""),N69)"),"")</f>
        <v/>
      </c>
      <c r="K69" s="4" t="str">
        <f t="shared" si="3"/>
        <v/>
      </c>
      <c r="L69" s="7" t="str">
        <f>IFERROR(__xludf.DUMMYFUNCTION("SPLIT(K69,"","")"),"#VALUE!")</f>
        <v>#VALUE!</v>
      </c>
      <c r="R69" s="7" t="str">
        <f>'シート1'!F69</f>
        <v/>
      </c>
    </row>
    <row r="70" ht="15.75" customHeight="1">
      <c r="A70" s="7" t="str">
        <f>'シート1'!A70</f>
        <v/>
      </c>
      <c r="B70" s="9" t="str">
        <f>'シート1'!G70</f>
        <v/>
      </c>
      <c r="C70" s="10" t="str">
        <f t="shared" si="1"/>
        <v>#VALUE!</v>
      </c>
      <c r="D70" s="4" t="str">
        <f t="shared" si="2"/>
        <v/>
      </c>
      <c r="E70" s="4" t="str">
        <f>substitute(substitute(substitute(SUBSTITUTE('シート1'!B70,'substitute参照用'!C$2,'substitute参照用'!B$2),'substitute参照用'!C$3,'substitute参照用'!B$3),'substitute参照用'!C$4,'substitute参照用'!B$4),'substitute参照用'!C$5,'substitute参照用'!B$5)</f>
        <v/>
      </c>
      <c r="F70" s="8" t="str">
        <f>substitute(SUBSTITUTE('シート1'!C70,"東京都西多摩郡",""),"日本、〒","")</f>
        <v/>
      </c>
      <c r="G70" s="7" t="str">
        <f>IFERROR(__xludf.DUMMYFUNCTION("iferror(REGEXEXTRACT(REGEXEXTRACT(F70,""奥多摩町.*""),""[^0-9０-９]*""),"""")"),"")</f>
        <v/>
      </c>
      <c r="H70" s="7" t="str">
        <f>'シート1'!D70</f>
        <v/>
      </c>
      <c r="I70" s="7" t="str">
        <f>'シート1'!E70</f>
        <v/>
      </c>
      <c r="J70" s="7" t="str">
        <f>IFERROR(__xludf.DUMMYFUNCTION("iferror(REGEXEXTRACT(L70,""[^0-9]*""),N70)"),"")</f>
        <v/>
      </c>
      <c r="K70" s="4" t="str">
        <f t="shared" si="3"/>
        <v/>
      </c>
      <c r="L70" s="7" t="str">
        <f>IFERROR(__xludf.DUMMYFUNCTION("SPLIT(K70,"","")"),"#VALUE!")</f>
        <v>#VALUE!</v>
      </c>
      <c r="R70" s="7" t="str">
        <f>'シート1'!F70</f>
        <v/>
      </c>
    </row>
    <row r="71" ht="15.75" customHeight="1">
      <c r="A71" s="7" t="str">
        <f>'シート1'!A71</f>
        <v/>
      </c>
      <c r="B71" s="9" t="str">
        <f>'シート1'!G71</f>
        <v/>
      </c>
      <c r="C71" s="10" t="str">
        <f t="shared" si="1"/>
        <v>#VALUE!</v>
      </c>
      <c r="D71" s="4" t="str">
        <f t="shared" si="2"/>
        <v/>
      </c>
      <c r="E71" s="4" t="str">
        <f>substitute(substitute(substitute(SUBSTITUTE('シート1'!B71,'substitute参照用'!C$2,'substitute参照用'!B$2),'substitute参照用'!C$3,'substitute参照用'!B$3),'substitute参照用'!C$4,'substitute参照用'!B$4),'substitute参照用'!C$5,'substitute参照用'!B$5)</f>
        <v/>
      </c>
      <c r="F71" s="8" t="str">
        <f>substitute(SUBSTITUTE('シート1'!C71,"東京都西多摩郡",""),"日本、〒","")</f>
        <v/>
      </c>
      <c r="G71" s="7" t="str">
        <f>IFERROR(__xludf.DUMMYFUNCTION("iferror(REGEXEXTRACT(REGEXEXTRACT(F71,""奥多摩町.*""),""[^0-9０-９]*""),"""")"),"")</f>
        <v/>
      </c>
      <c r="H71" s="7" t="str">
        <f>'シート1'!D71</f>
        <v/>
      </c>
      <c r="I71" s="7" t="str">
        <f>'シート1'!E71</f>
        <v/>
      </c>
      <c r="J71" s="7" t="str">
        <f>IFERROR(__xludf.DUMMYFUNCTION("iferror(REGEXEXTRACT(L71,""[^0-9]*""),N71)"),"")</f>
        <v/>
      </c>
      <c r="K71" s="4" t="str">
        <f t="shared" si="3"/>
        <v/>
      </c>
      <c r="L71" s="7" t="str">
        <f>IFERROR(__xludf.DUMMYFUNCTION("SPLIT(K71,"","")"),"#VALUE!")</f>
        <v>#VALUE!</v>
      </c>
      <c r="R71" s="7" t="str">
        <f>'シート1'!F71</f>
        <v/>
      </c>
    </row>
    <row r="72" ht="15.75" customHeight="1">
      <c r="A72" s="7" t="str">
        <f>'シート1'!A72</f>
        <v/>
      </c>
      <c r="B72" s="9" t="str">
        <f>'シート1'!G72</f>
        <v/>
      </c>
      <c r="C72" s="10" t="str">
        <f t="shared" si="1"/>
        <v>#VALUE!</v>
      </c>
      <c r="D72" s="4" t="str">
        <f t="shared" si="2"/>
        <v/>
      </c>
      <c r="E72" s="4" t="str">
        <f>substitute(substitute(substitute(SUBSTITUTE('シート1'!B72,'substitute参照用'!C$2,'substitute参照用'!B$2),'substitute参照用'!C$3,'substitute参照用'!B$3),'substitute参照用'!C$4,'substitute参照用'!B$4),'substitute参照用'!C$5,'substitute参照用'!B$5)</f>
        <v/>
      </c>
      <c r="F72" s="8" t="str">
        <f>substitute(SUBSTITUTE('シート1'!C72,"東京都西多摩郡",""),"日本、〒","")</f>
        <v/>
      </c>
      <c r="G72" s="7" t="str">
        <f>IFERROR(__xludf.DUMMYFUNCTION("iferror(REGEXEXTRACT(REGEXEXTRACT(F72,""奥多摩町.*""),""[^0-9０-９]*""),"""")"),"")</f>
        <v/>
      </c>
      <c r="H72" s="7" t="str">
        <f>'シート1'!D72</f>
        <v/>
      </c>
      <c r="I72" s="7" t="str">
        <f>'シート1'!E72</f>
        <v/>
      </c>
      <c r="J72" s="7" t="str">
        <f>IFERROR(__xludf.DUMMYFUNCTION("iferror(REGEXEXTRACT(L72,""[^0-9]*""),N72)"),"")</f>
        <v/>
      </c>
      <c r="K72" s="4" t="str">
        <f t="shared" si="3"/>
        <v/>
      </c>
      <c r="L72" s="7" t="str">
        <f>IFERROR(__xludf.DUMMYFUNCTION("SPLIT(K72,"","")"),"#VALUE!")</f>
        <v>#VALUE!</v>
      </c>
      <c r="R72" s="7" t="str">
        <f>'シート1'!F72</f>
        <v/>
      </c>
    </row>
    <row r="73" ht="15.75" customHeight="1">
      <c r="A73" s="7" t="str">
        <f>'シート1'!A73</f>
        <v/>
      </c>
      <c r="B73" s="9" t="str">
        <f>'シート1'!G73</f>
        <v/>
      </c>
      <c r="C73" s="10" t="str">
        <f t="shared" si="1"/>
        <v>#VALUE!</v>
      </c>
      <c r="D73" s="4" t="str">
        <f t="shared" si="2"/>
        <v/>
      </c>
      <c r="E73" s="4" t="str">
        <f>substitute(substitute(substitute(SUBSTITUTE('シート1'!B73,'substitute参照用'!C$2,'substitute参照用'!B$2),'substitute参照用'!C$3,'substitute参照用'!B$3),'substitute参照用'!C$4,'substitute参照用'!B$4),'substitute参照用'!C$5,'substitute参照用'!B$5)</f>
        <v/>
      </c>
      <c r="F73" s="8" t="str">
        <f>substitute(SUBSTITUTE('シート1'!C73,"東京都西多摩郡",""),"日本、〒","")</f>
        <v/>
      </c>
      <c r="G73" s="7" t="str">
        <f>IFERROR(__xludf.DUMMYFUNCTION("iferror(REGEXEXTRACT(REGEXEXTRACT(F73,""奥多摩町.*""),""[^0-9０-９]*""),"""")"),"")</f>
        <v/>
      </c>
      <c r="H73" s="7" t="str">
        <f>'シート1'!D73</f>
        <v/>
      </c>
      <c r="I73" s="7" t="str">
        <f>'シート1'!E73</f>
        <v/>
      </c>
      <c r="J73" s="7" t="str">
        <f>IFERROR(__xludf.DUMMYFUNCTION("iferror(REGEXEXTRACT(L73,""[^0-9]*""),N73)"),"")</f>
        <v/>
      </c>
      <c r="K73" s="4" t="str">
        <f t="shared" si="3"/>
        <v/>
      </c>
      <c r="L73" s="7" t="str">
        <f>IFERROR(__xludf.DUMMYFUNCTION("SPLIT(K73,"","")"),"#VALUE!")</f>
        <v>#VALUE!</v>
      </c>
      <c r="R73" s="7" t="str">
        <f>'シート1'!F73</f>
        <v/>
      </c>
    </row>
    <row r="74" ht="15.75" customHeight="1">
      <c r="A74" s="7" t="str">
        <f>'シート1'!A74</f>
        <v/>
      </c>
      <c r="B74" s="9" t="str">
        <f>'シート1'!G74</f>
        <v/>
      </c>
      <c r="C74" s="10" t="str">
        <f t="shared" si="1"/>
        <v>#VALUE!</v>
      </c>
      <c r="D74" s="4" t="str">
        <f t="shared" si="2"/>
        <v/>
      </c>
      <c r="E74" s="4" t="str">
        <f>substitute(substitute(substitute(SUBSTITUTE('シート1'!B74,'substitute参照用'!C$2,'substitute参照用'!B$2),'substitute参照用'!C$3,'substitute参照用'!B$3),'substitute参照用'!C$4,'substitute参照用'!B$4),'substitute参照用'!C$5,'substitute参照用'!B$5)</f>
        <v/>
      </c>
      <c r="F74" s="8" t="str">
        <f>substitute(SUBSTITUTE('シート1'!C74,"東京都西多摩郡",""),"日本、〒","")</f>
        <v/>
      </c>
      <c r="G74" s="7" t="str">
        <f>IFERROR(__xludf.DUMMYFUNCTION("iferror(REGEXEXTRACT(REGEXEXTRACT(F74,""奥多摩町.*""),""[^0-9０-９]*""),"""")"),"")</f>
        <v/>
      </c>
      <c r="H74" s="7" t="str">
        <f>'シート1'!D74</f>
        <v/>
      </c>
      <c r="I74" s="7" t="str">
        <f>'シート1'!E74</f>
        <v/>
      </c>
      <c r="J74" s="7" t="str">
        <f>IFERROR(__xludf.DUMMYFUNCTION("iferror(REGEXEXTRACT(L74,""[^0-9]*""),N74)"),"")</f>
        <v/>
      </c>
      <c r="K74" s="4" t="str">
        <f t="shared" si="3"/>
        <v/>
      </c>
      <c r="L74" s="7" t="str">
        <f>IFERROR(__xludf.DUMMYFUNCTION("SPLIT(K74,"","")"),"#VALUE!")</f>
        <v>#VALUE!</v>
      </c>
      <c r="R74" s="7" t="str">
        <f>'シート1'!F74</f>
        <v/>
      </c>
    </row>
    <row r="75" ht="15.75" customHeight="1">
      <c r="A75" s="7" t="str">
        <f>'シート1'!A75</f>
        <v/>
      </c>
      <c r="B75" s="9" t="str">
        <f>'シート1'!G75</f>
        <v/>
      </c>
      <c r="C75" s="10" t="str">
        <f t="shared" si="1"/>
        <v>#VALUE!</v>
      </c>
      <c r="D75" s="4" t="str">
        <f t="shared" si="2"/>
        <v/>
      </c>
      <c r="E75" s="4" t="str">
        <f>substitute(substitute(substitute(SUBSTITUTE('シート1'!B75,'substitute参照用'!C$2,'substitute参照用'!B$2),'substitute参照用'!C$3,'substitute参照用'!B$3),'substitute参照用'!C$4,'substitute参照用'!B$4),'substitute参照用'!C$5,'substitute参照用'!B$5)</f>
        <v/>
      </c>
      <c r="F75" s="8" t="str">
        <f>substitute(SUBSTITUTE('シート1'!C75,"東京都西多摩郡",""),"日本、〒","")</f>
        <v/>
      </c>
      <c r="G75" s="7" t="str">
        <f>IFERROR(__xludf.DUMMYFUNCTION("iferror(REGEXEXTRACT(REGEXEXTRACT(F75,""奥多摩町.*""),""[^0-9０-９]*""),"""")"),"")</f>
        <v/>
      </c>
      <c r="H75" s="7" t="str">
        <f>'シート1'!D75</f>
        <v/>
      </c>
      <c r="I75" s="7" t="str">
        <f>'シート1'!E75</f>
        <v/>
      </c>
      <c r="J75" s="7" t="str">
        <f>IFERROR(__xludf.DUMMYFUNCTION("iferror(REGEXEXTRACT(L75,""[^0-9]*""),N75)"),"")</f>
        <v/>
      </c>
      <c r="K75" s="4" t="str">
        <f t="shared" si="3"/>
        <v/>
      </c>
      <c r="L75" s="7" t="str">
        <f>IFERROR(__xludf.DUMMYFUNCTION("SPLIT(K75,"","")"),"#VALUE!")</f>
        <v>#VALUE!</v>
      </c>
      <c r="R75" s="7" t="str">
        <f>'シート1'!F75</f>
        <v/>
      </c>
    </row>
    <row r="76" ht="15.75" customHeight="1">
      <c r="A76" s="7" t="str">
        <f>'シート1'!A76</f>
        <v/>
      </c>
      <c r="B76" s="9" t="str">
        <f>'シート1'!G76</f>
        <v/>
      </c>
      <c r="C76" s="10" t="str">
        <f t="shared" si="1"/>
        <v>#VALUE!</v>
      </c>
      <c r="D76" s="4" t="str">
        <f t="shared" si="2"/>
        <v/>
      </c>
      <c r="E76" s="4" t="str">
        <f>substitute(substitute(substitute(SUBSTITUTE('シート1'!B76,'substitute参照用'!C$2,'substitute参照用'!B$2),'substitute参照用'!C$3,'substitute参照用'!B$3),'substitute参照用'!C$4,'substitute参照用'!B$4),'substitute参照用'!C$5,'substitute参照用'!B$5)</f>
        <v/>
      </c>
      <c r="F76" s="8" t="str">
        <f>substitute(SUBSTITUTE('シート1'!C76,"東京都西多摩郡",""),"日本、〒","")</f>
        <v/>
      </c>
      <c r="G76" s="7" t="str">
        <f>IFERROR(__xludf.DUMMYFUNCTION("iferror(REGEXEXTRACT(REGEXEXTRACT(F76,""奥多摩町.*""),""[^0-9０-９]*""),"""")"),"")</f>
        <v/>
      </c>
      <c r="H76" s="7" t="str">
        <f>'シート1'!D76</f>
        <v/>
      </c>
      <c r="I76" s="7" t="str">
        <f>'シート1'!E76</f>
        <v/>
      </c>
      <c r="J76" s="7" t="str">
        <f>IFERROR(__xludf.DUMMYFUNCTION("iferror(REGEXEXTRACT(L76,""[^0-9]*""),N76)"),"")</f>
        <v/>
      </c>
      <c r="K76" s="4" t="str">
        <f t="shared" si="3"/>
        <v/>
      </c>
      <c r="L76" s="7" t="str">
        <f>IFERROR(__xludf.DUMMYFUNCTION("SPLIT(K76,"","")"),"#VALUE!")</f>
        <v>#VALUE!</v>
      </c>
      <c r="R76" s="7" t="str">
        <f>'シート1'!F76</f>
        <v/>
      </c>
    </row>
    <row r="77" ht="15.75" customHeight="1">
      <c r="A77" s="7" t="str">
        <f>'シート1'!A77</f>
        <v/>
      </c>
      <c r="B77" s="9" t="str">
        <f>'シート1'!G77</f>
        <v/>
      </c>
      <c r="C77" s="10" t="str">
        <f t="shared" si="1"/>
        <v>#VALUE!</v>
      </c>
      <c r="D77" s="4" t="str">
        <f t="shared" si="2"/>
        <v/>
      </c>
      <c r="E77" s="4" t="str">
        <f>substitute(substitute(substitute(SUBSTITUTE('シート1'!B77,'substitute参照用'!C$2,'substitute参照用'!B$2),'substitute参照用'!C$3,'substitute参照用'!B$3),'substitute参照用'!C$4,'substitute参照用'!B$4),'substitute参照用'!C$5,'substitute参照用'!B$5)</f>
        <v/>
      </c>
      <c r="F77" s="8" t="str">
        <f>substitute(SUBSTITUTE('シート1'!C77,"東京都西多摩郡",""),"日本、〒","")</f>
        <v/>
      </c>
      <c r="G77" s="7" t="str">
        <f>IFERROR(__xludf.DUMMYFUNCTION("iferror(REGEXEXTRACT(REGEXEXTRACT(F77,""奥多摩町.*""),""[^0-9０-９]*""),"""")"),"")</f>
        <v/>
      </c>
      <c r="H77" s="7" t="str">
        <f>'シート1'!D77</f>
        <v/>
      </c>
      <c r="I77" s="7" t="str">
        <f>'シート1'!E77</f>
        <v/>
      </c>
      <c r="J77" s="7" t="str">
        <f>IFERROR(__xludf.DUMMYFUNCTION("iferror(REGEXEXTRACT(L77,""[^0-9]*""),N77)"),"")</f>
        <v/>
      </c>
      <c r="K77" s="4" t="str">
        <f t="shared" si="3"/>
        <v/>
      </c>
      <c r="L77" s="7" t="str">
        <f>IFERROR(__xludf.DUMMYFUNCTION("SPLIT(K77,"","")"),"#VALUE!")</f>
        <v>#VALUE!</v>
      </c>
      <c r="R77" s="7" t="str">
        <f>'シート1'!F77</f>
        <v/>
      </c>
    </row>
    <row r="78" ht="15.75" customHeight="1">
      <c r="A78" s="7" t="str">
        <f>'シート1'!A78</f>
        <v/>
      </c>
      <c r="B78" s="9" t="str">
        <f>'シート1'!G78</f>
        <v/>
      </c>
      <c r="C78" s="10" t="str">
        <f t="shared" si="1"/>
        <v>#VALUE!</v>
      </c>
      <c r="D78" s="4" t="str">
        <f t="shared" si="2"/>
        <v/>
      </c>
      <c r="E78" s="4" t="str">
        <f>substitute(substitute(substitute(SUBSTITUTE('シート1'!B78,'substitute参照用'!C$2,'substitute参照用'!B$2),'substitute参照用'!C$3,'substitute参照用'!B$3),'substitute参照用'!C$4,'substitute参照用'!B$4),'substitute参照用'!C$5,'substitute参照用'!B$5)</f>
        <v/>
      </c>
      <c r="F78" s="8" t="str">
        <f>substitute(SUBSTITUTE('シート1'!C78,"東京都西多摩郡",""),"日本、〒","")</f>
        <v/>
      </c>
      <c r="G78" s="7" t="str">
        <f>IFERROR(__xludf.DUMMYFUNCTION("iferror(REGEXEXTRACT(REGEXEXTRACT(F78,""奥多摩町.*""),""[^0-9０-９]*""),"""")"),"")</f>
        <v/>
      </c>
      <c r="H78" s="7" t="str">
        <f>'シート1'!D78</f>
        <v/>
      </c>
      <c r="I78" s="7" t="str">
        <f>'シート1'!E78</f>
        <v/>
      </c>
      <c r="J78" s="7" t="str">
        <f>IFERROR(__xludf.DUMMYFUNCTION("iferror(REGEXEXTRACT(L78,""[^0-9]*""),N78)"),"")</f>
        <v/>
      </c>
      <c r="K78" s="4" t="str">
        <f t="shared" si="3"/>
        <v/>
      </c>
      <c r="L78" s="7" t="str">
        <f>IFERROR(__xludf.DUMMYFUNCTION("SPLIT(K78,"","")"),"#VALUE!")</f>
        <v>#VALUE!</v>
      </c>
      <c r="R78" s="7" t="str">
        <f>'シート1'!F78</f>
        <v/>
      </c>
    </row>
    <row r="79" ht="15.75" customHeight="1">
      <c r="A79" s="7" t="str">
        <f>'シート1'!A79</f>
        <v/>
      </c>
      <c r="B79" s="9" t="str">
        <f>'シート1'!G79</f>
        <v/>
      </c>
      <c r="C79" s="10" t="str">
        <f t="shared" si="1"/>
        <v>#VALUE!</v>
      </c>
      <c r="D79" s="4" t="str">
        <f t="shared" si="2"/>
        <v/>
      </c>
      <c r="E79" s="4" t="str">
        <f>substitute(substitute(substitute(SUBSTITUTE('シート1'!B79,'substitute参照用'!C$2,'substitute参照用'!B$2),'substitute参照用'!C$3,'substitute参照用'!B$3),'substitute参照用'!C$4,'substitute参照用'!B$4),'substitute参照用'!C$5,'substitute参照用'!B$5)</f>
        <v/>
      </c>
      <c r="F79" s="8" t="str">
        <f>substitute(SUBSTITUTE('シート1'!C79,"東京都西多摩郡",""),"日本、〒","")</f>
        <v/>
      </c>
      <c r="G79" s="7" t="str">
        <f>IFERROR(__xludf.DUMMYFUNCTION("iferror(REGEXEXTRACT(REGEXEXTRACT(F79,""奥多摩町.*""),""[^0-9０-９]*""),"""")"),"")</f>
        <v/>
      </c>
      <c r="H79" s="7" t="str">
        <f>'シート1'!D79</f>
        <v/>
      </c>
      <c r="I79" s="7" t="str">
        <f>'シート1'!E79</f>
        <v/>
      </c>
      <c r="J79" s="7" t="str">
        <f>IFERROR(__xludf.DUMMYFUNCTION("iferror(REGEXEXTRACT(L79,""[^0-9]*""),N79)"),"")</f>
        <v/>
      </c>
      <c r="K79" s="4" t="str">
        <f t="shared" si="3"/>
        <v/>
      </c>
      <c r="L79" s="7" t="str">
        <f>IFERROR(__xludf.DUMMYFUNCTION("SPLIT(K79,"","")"),"#VALUE!")</f>
        <v>#VALUE!</v>
      </c>
      <c r="R79" s="7" t="str">
        <f>'シート1'!F79</f>
        <v/>
      </c>
    </row>
    <row r="80" ht="15.75" customHeight="1">
      <c r="A80" s="7" t="str">
        <f>'シート1'!A80</f>
        <v/>
      </c>
      <c r="B80" s="9" t="str">
        <f>'シート1'!G80</f>
        <v/>
      </c>
      <c r="C80" s="10" t="str">
        <f t="shared" si="1"/>
        <v>#VALUE!</v>
      </c>
      <c r="D80" s="4" t="str">
        <f t="shared" si="2"/>
        <v/>
      </c>
      <c r="E80" s="4" t="str">
        <f>substitute(substitute(substitute(SUBSTITUTE('シート1'!B80,'substitute参照用'!C$2,'substitute参照用'!B$2),'substitute参照用'!C$3,'substitute参照用'!B$3),'substitute参照用'!C$4,'substitute参照用'!B$4),'substitute参照用'!C$5,'substitute参照用'!B$5)</f>
        <v/>
      </c>
      <c r="F80" s="8" t="str">
        <f>substitute(SUBSTITUTE('シート1'!C80,"東京都西多摩郡",""),"日本、〒","")</f>
        <v/>
      </c>
      <c r="G80" s="7" t="str">
        <f>IFERROR(__xludf.DUMMYFUNCTION("iferror(REGEXEXTRACT(REGEXEXTRACT(F80,""奥多摩町.*""),""[^0-9０-９]*""),"""")"),"")</f>
        <v/>
      </c>
      <c r="H80" s="7" t="str">
        <f>'シート1'!D80</f>
        <v/>
      </c>
      <c r="I80" s="7" t="str">
        <f>'シート1'!E80</f>
        <v/>
      </c>
      <c r="J80" s="7" t="str">
        <f>IFERROR(__xludf.DUMMYFUNCTION("iferror(REGEXEXTRACT(L80,""[^0-9]*""),N80)"),"")</f>
        <v/>
      </c>
      <c r="K80" s="4" t="str">
        <f t="shared" si="3"/>
        <v/>
      </c>
      <c r="L80" s="7" t="str">
        <f>IFERROR(__xludf.DUMMYFUNCTION("SPLIT(K80,"","")"),"#VALUE!")</f>
        <v>#VALUE!</v>
      </c>
      <c r="R80" s="7" t="str">
        <f>'シート1'!F80</f>
        <v/>
      </c>
    </row>
    <row r="81" ht="15.75" customHeight="1">
      <c r="A81" s="7" t="str">
        <f>'シート1'!A81</f>
        <v/>
      </c>
      <c r="B81" s="9" t="str">
        <f>'シート1'!G81</f>
        <v/>
      </c>
      <c r="C81" s="10" t="str">
        <f t="shared" si="1"/>
        <v>#VALUE!</v>
      </c>
      <c r="D81" s="4" t="str">
        <f t="shared" si="2"/>
        <v/>
      </c>
      <c r="E81" s="4" t="str">
        <f>substitute(substitute(substitute(SUBSTITUTE('シート1'!B81,'substitute参照用'!C$2,'substitute参照用'!B$2),'substitute参照用'!C$3,'substitute参照用'!B$3),'substitute参照用'!C$4,'substitute参照用'!B$4),'substitute参照用'!C$5,'substitute参照用'!B$5)</f>
        <v/>
      </c>
      <c r="F81" s="8" t="str">
        <f>substitute(SUBSTITUTE('シート1'!C81,"東京都西多摩郡",""),"日本、〒","")</f>
        <v/>
      </c>
      <c r="G81" s="7" t="str">
        <f>IFERROR(__xludf.DUMMYFUNCTION("iferror(REGEXEXTRACT(REGEXEXTRACT(F81,""奥多摩町.*""),""[^0-9０-９]*""),"""")"),"")</f>
        <v/>
      </c>
      <c r="H81" s="7" t="str">
        <f>'シート1'!D81</f>
        <v/>
      </c>
      <c r="I81" s="7" t="str">
        <f>'シート1'!E81</f>
        <v/>
      </c>
      <c r="J81" s="7" t="str">
        <f>IFERROR(__xludf.DUMMYFUNCTION("iferror(REGEXEXTRACT(L81,""[^0-9]*""),N81)"),"")</f>
        <v/>
      </c>
      <c r="K81" s="4" t="str">
        <f t="shared" si="3"/>
        <v/>
      </c>
      <c r="L81" s="7" t="str">
        <f>IFERROR(__xludf.DUMMYFUNCTION("SPLIT(K81,"","")"),"#VALUE!")</f>
        <v>#VALUE!</v>
      </c>
      <c r="R81" s="7" t="str">
        <f>'シート1'!F81</f>
        <v/>
      </c>
    </row>
    <row r="82" ht="15.75" customHeight="1">
      <c r="A82" s="7" t="str">
        <f>'シート1'!A82</f>
        <v/>
      </c>
      <c r="B82" s="9" t="str">
        <f>'シート1'!G82</f>
        <v/>
      </c>
      <c r="C82" s="10" t="str">
        <f t="shared" si="1"/>
        <v>#VALUE!</v>
      </c>
      <c r="D82" s="4" t="str">
        <f t="shared" si="2"/>
        <v/>
      </c>
      <c r="E82" s="4" t="str">
        <f>substitute(substitute(substitute(SUBSTITUTE('シート1'!B82,'substitute参照用'!C$2,'substitute参照用'!B$2),'substitute参照用'!C$3,'substitute参照用'!B$3),'substitute参照用'!C$4,'substitute参照用'!B$4),'substitute参照用'!C$5,'substitute参照用'!B$5)</f>
        <v/>
      </c>
      <c r="F82" s="8" t="str">
        <f>substitute(SUBSTITUTE('シート1'!C82,"東京都西多摩郡",""),"日本、〒","")</f>
        <v/>
      </c>
      <c r="G82" s="7" t="str">
        <f>IFERROR(__xludf.DUMMYFUNCTION("iferror(REGEXEXTRACT(REGEXEXTRACT(F82,""奥多摩町.*""),""[^0-9０-９]*""),"""")"),"")</f>
        <v/>
      </c>
      <c r="H82" s="7" t="str">
        <f>'シート1'!D82</f>
        <v/>
      </c>
      <c r="I82" s="7" t="str">
        <f>'シート1'!E82</f>
        <v/>
      </c>
      <c r="J82" s="7" t="str">
        <f>IFERROR(__xludf.DUMMYFUNCTION("iferror(REGEXEXTRACT(L82,""[^0-9]*""),N82)"),"")</f>
        <v/>
      </c>
      <c r="K82" s="4" t="str">
        <f t="shared" si="3"/>
        <v/>
      </c>
      <c r="L82" s="7" t="str">
        <f>IFERROR(__xludf.DUMMYFUNCTION("SPLIT(K82,"","")"),"#VALUE!")</f>
        <v>#VALUE!</v>
      </c>
      <c r="R82" s="7" t="str">
        <f>'シート1'!F82</f>
        <v/>
      </c>
    </row>
    <row r="83" ht="15.75" customHeight="1">
      <c r="A83" s="7" t="str">
        <f>'シート1'!A83</f>
        <v/>
      </c>
      <c r="B83" s="9" t="str">
        <f>'シート1'!G83</f>
        <v/>
      </c>
      <c r="C83" s="10" t="str">
        <f t="shared" si="1"/>
        <v>#VALUE!</v>
      </c>
      <c r="D83" s="4" t="str">
        <f t="shared" si="2"/>
        <v/>
      </c>
      <c r="E83" s="4" t="str">
        <f>substitute(substitute(substitute(SUBSTITUTE('シート1'!B83,'substitute参照用'!C$2,'substitute参照用'!B$2),'substitute参照用'!C$3,'substitute参照用'!B$3),'substitute参照用'!C$4,'substitute参照用'!B$4),'substitute参照用'!C$5,'substitute参照用'!B$5)</f>
        <v/>
      </c>
      <c r="F83" s="8" t="str">
        <f>substitute(SUBSTITUTE('シート1'!C83,"東京都西多摩郡",""),"日本、〒","")</f>
        <v/>
      </c>
      <c r="G83" s="7" t="str">
        <f>IFERROR(__xludf.DUMMYFUNCTION("iferror(REGEXEXTRACT(REGEXEXTRACT(F83,""奥多摩町.*""),""[^0-9０-９]*""),"""")"),"")</f>
        <v/>
      </c>
      <c r="H83" s="7" t="str">
        <f>'シート1'!D83</f>
        <v/>
      </c>
      <c r="I83" s="7" t="str">
        <f>'シート1'!E83</f>
        <v/>
      </c>
      <c r="J83" s="7" t="str">
        <f>IFERROR(__xludf.DUMMYFUNCTION("iferror(REGEXEXTRACT(L83,""[^0-9]*""),N83)"),"")</f>
        <v/>
      </c>
      <c r="K83" s="4" t="str">
        <f t="shared" si="3"/>
        <v/>
      </c>
      <c r="L83" s="7" t="str">
        <f>IFERROR(__xludf.DUMMYFUNCTION("SPLIT(K83,"","")"),"#VALUE!")</f>
        <v>#VALUE!</v>
      </c>
      <c r="R83" s="7" t="str">
        <f>'シート1'!F83</f>
        <v/>
      </c>
    </row>
    <row r="84" ht="15.75" customHeight="1">
      <c r="A84" s="7" t="str">
        <f>'シート1'!A84</f>
        <v/>
      </c>
      <c r="B84" s="9" t="str">
        <f>'シート1'!G84</f>
        <v/>
      </c>
      <c r="C84" s="10" t="str">
        <f t="shared" si="1"/>
        <v>#VALUE!</v>
      </c>
      <c r="D84" s="4" t="str">
        <f t="shared" si="2"/>
        <v/>
      </c>
      <c r="E84" s="4" t="str">
        <f>substitute(substitute(substitute(SUBSTITUTE('シート1'!B84,'substitute参照用'!C$2,'substitute参照用'!B$2),'substitute参照用'!C$3,'substitute参照用'!B$3),'substitute参照用'!C$4,'substitute参照用'!B$4),'substitute参照用'!C$5,'substitute参照用'!B$5)</f>
        <v/>
      </c>
      <c r="F84" s="8" t="str">
        <f>substitute(SUBSTITUTE('シート1'!C84,"東京都西多摩郡",""),"日本、〒","")</f>
        <v/>
      </c>
      <c r="G84" s="7" t="str">
        <f>IFERROR(__xludf.DUMMYFUNCTION("iferror(REGEXEXTRACT(REGEXEXTRACT(F84,""奥多摩町.*""),""[^0-9０-９]*""),"""")"),"")</f>
        <v/>
      </c>
      <c r="H84" s="7" t="str">
        <f>'シート1'!D84</f>
        <v/>
      </c>
      <c r="I84" s="7" t="str">
        <f>'シート1'!E84</f>
        <v/>
      </c>
      <c r="J84" s="7" t="str">
        <f>IFERROR(__xludf.DUMMYFUNCTION("iferror(REGEXEXTRACT(L84,""[^0-9]*""),N84)"),"")</f>
        <v/>
      </c>
      <c r="K84" s="4" t="str">
        <f t="shared" si="3"/>
        <v/>
      </c>
      <c r="L84" s="7" t="str">
        <f>IFERROR(__xludf.DUMMYFUNCTION("SPLIT(K84,"","")"),"#VALUE!")</f>
        <v>#VALUE!</v>
      </c>
      <c r="R84" s="7" t="str">
        <f>'シート1'!F84</f>
        <v/>
      </c>
    </row>
    <row r="85" ht="15.75" customHeight="1">
      <c r="A85" s="7" t="str">
        <f>'シート1'!A85</f>
        <v/>
      </c>
      <c r="B85" s="9" t="str">
        <f>'シート1'!G85</f>
        <v/>
      </c>
      <c r="C85" s="10" t="str">
        <f t="shared" si="1"/>
        <v>#VALUE!</v>
      </c>
      <c r="D85" s="4" t="str">
        <f t="shared" si="2"/>
        <v/>
      </c>
      <c r="E85" s="4" t="str">
        <f>substitute(substitute(substitute(SUBSTITUTE('シート1'!B85,'substitute参照用'!C$2,'substitute参照用'!B$2),'substitute参照用'!C$3,'substitute参照用'!B$3),'substitute参照用'!C$4,'substitute参照用'!B$4),'substitute参照用'!C$5,'substitute参照用'!B$5)</f>
        <v/>
      </c>
      <c r="F85" s="8" t="str">
        <f>substitute(SUBSTITUTE('シート1'!C85,"東京都西多摩郡",""),"日本、〒","")</f>
        <v/>
      </c>
      <c r="G85" s="7" t="str">
        <f>IFERROR(__xludf.DUMMYFUNCTION("iferror(REGEXEXTRACT(REGEXEXTRACT(F85,""奥多摩町.*""),""[^0-9０-９]*""),"""")"),"")</f>
        <v/>
      </c>
      <c r="H85" s="7" t="str">
        <f>'シート1'!D85</f>
        <v/>
      </c>
      <c r="I85" s="7" t="str">
        <f>'シート1'!E85</f>
        <v/>
      </c>
      <c r="J85" s="7" t="str">
        <f>IFERROR(__xludf.DUMMYFUNCTION("iferror(REGEXEXTRACT(L85,""[^0-9]*""),N85)"),"")</f>
        <v/>
      </c>
      <c r="K85" s="4" t="str">
        <f t="shared" si="3"/>
        <v/>
      </c>
      <c r="L85" s="7" t="str">
        <f>IFERROR(__xludf.DUMMYFUNCTION("SPLIT(K85,"","")"),"#VALUE!")</f>
        <v>#VALUE!</v>
      </c>
      <c r="R85" s="7" t="str">
        <f>'シート1'!F85</f>
        <v/>
      </c>
    </row>
    <row r="86" ht="15.75" customHeight="1">
      <c r="A86" s="7" t="str">
        <f>'シート1'!A86</f>
        <v/>
      </c>
      <c r="B86" s="9" t="str">
        <f>'シート1'!G86</f>
        <v/>
      </c>
      <c r="C86" s="10" t="str">
        <f t="shared" si="1"/>
        <v>#VALUE!</v>
      </c>
      <c r="D86" s="4" t="str">
        <f t="shared" si="2"/>
        <v/>
      </c>
      <c r="E86" s="4" t="str">
        <f>substitute(substitute(substitute(SUBSTITUTE('シート1'!B86,'substitute参照用'!C$2,'substitute参照用'!B$2),'substitute参照用'!C$3,'substitute参照用'!B$3),'substitute参照用'!C$4,'substitute参照用'!B$4),'substitute参照用'!C$5,'substitute参照用'!B$5)</f>
        <v/>
      </c>
      <c r="F86" s="8" t="str">
        <f>substitute(SUBSTITUTE('シート1'!C86,"東京都西多摩郡",""),"日本、〒","")</f>
        <v/>
      </c>
      <c r="G86" s="7" t="str">
        <f>IFERROR(__xludf.DUMMYFUNCTION("iferror(REGEXEXTRACT(REGEXEXTRACT(F86,""奥多摩町.*""),""[^0-9０-９]*""),"""")"),"")</f>
        <v/>
      </c>
      <c r="H86" s="7" t="str">
        <f>'シート1'!D86</f>
        <v/>
      </c>
      <c r="I86" s="7" t="str">
        <f>'シート1'!E86</f>
        <v/>
      </c>
      <c r="J86" s="7" t="str">
        <f>IFERROR(__xludf.DUMMYFUNCTION("iferror(REGEXEXTRACT(L86,""[^0-9]*""),N86)"),"")</f>
        <v/>
      </c>
      <c r="K86" s="4" t="str">
        <f t="shared" si="3"/>
        <v/>
      </c>
      <c r="L86" s="7" t="str">
        <f>IFERROR(__xludf.DUMMYFUNCTION("SPLIT(K86,"","")"),"#VALUE!")</f>
        <v>#VALUE!</v>
      </c>
      <c r="R86" s="7" t="str">
        <f>'シート1'!F86</f>
        <v/>
      </c>
    </row>
    <row r="87" ht="15.75" customHeight="1">
      <c r="A87" s="7" t="str">
        <f>'シート1'!A87</f>
        <v/>
      </c>
      <c r="B87" s="9" t="str">
        <f>'シート1'!G87</f>
        <v/>
      </c>
      <c r="C87" s="10" t="str">
        <f t="shared" si="1"/>
        <v>#VALUE!</v>
      </c>
      <c r="D87" s="4" t="str">
        <f t="shared" si="2"/>
        <v/>
      </c>
      <c r="E87" s="4" t="str">
        <f>substitute(substitute(substitute(SUBSTITUTE('シート1'!B87,'substitute参照用'!C$2,'substitute参照用'!B$2),'substitute参照用'!C$3,'substitute参照用'!B$3),'substitute参照用'!C$4,'substitute参照用'!B$4),'substitute参照用'!C$5,'substitute参照用'!B$5)</f>
        <v/>
      </c>
      <c r="F87" s="8" t="str">
        <f>substitute(SUBSTITUTE('シート1'!C87,"東京都西多摩郡",""),"日本、〒","")</f>
        <v/>
      </c>
      <c r="G87" s="7" t="str">
        <f>IFERROR(__xludf.DUMMYFUNCTION("iferror(REGEXEXTRACT(REGEXEXTRACT(F87,""奥多摩町.*""),""[^0-9０-９]*""),"""")"),"")</f>
        <v/>
      </c>
      <c r="H87" s="7" t="str">
        <f>'シート1'!D87</f>
        <v/>
      </c>
      <c r="I87" s="7" t="str">
        <f>'シート1'!E87</f>
        <v/>
      </c>
      <c r="J87" s="7" t="str">
        <f>IFERROR(__xludf.DUMMYFUNCTION("iferror(REGEXEXTRACT(L87,""[^0-9]*""),N87)"),"")</f>
        <v/>
      </c>
      <c r="K87" s="4" t="str">
        <f t="shared" si="3"/>
        <v/>
      </c>
      <c r="L87" s="7" t="str">
        <f>IFERROR(__xludf.DUMMYFUNCTION("SPLIT(K87,"","")"),"#VALUE!")</f>
        <v>#VALUE!</v>
      </c>
      <c r="R87" s="7" t="str">
        <f>'シート1'!F87</f>
        <v/>
      </c>
    </row>
    <row r="88" ht="15.75" customHeight="1">
      <c r="A88" s="7" t="str">
        <f>'シート1'!A88</f>
        <v/>
      </c>
      <c r="B88" s="9" t="str">
        <f>'シート1'!G88</f>
        <v/>
      </c>
      <c r="C88" s="10" t="str">
        <f t="shared" si="1"/>
        <v>#VALUE!</v>
      </c>
      <c r="D88" s="4" t="str">
        <f t="shared" si="2"/>
        <v/>
      </c>
      <c r="E88" s="4" t="str">
        <f>substitute(substitute(substitute(SUBSTITUTE('シート1'!B88,'substitute参照用'!C$2,'substitute参照用'!B$2),'substitute参照用'!C$3,'substitute参照用'!B$3),'substitute参照用'!C$4,'substitute参照用'!B$4),'substitute参照用'!C$5,'substitute参照用'!B$5)</f>
        <v/>
      </c>
      <c r="F88" s="8" t="str">
        <f>substitute(SUBSTITUTE('シート1'!C88,"東京都西多摩郡",""),"日本、〒","")</f>
        <v/>
      </c>
      <c r="G88" s="7" t="str">
        <f>IFERROR(__xludf.DUMMYFUNCTION("iferror(REGEXEXTRACT(REGEXEXTRACT(F88,""奥多摩町.*""),""[^0-9０-９]*""),"""")"),"")</f>
        <v/>
      </c>
      <c r="H88" s="7" t="str">
        <f>'シート1'!D88</f>
        <v/>
      </c>
      <c r="I88" s="7" t="str">
        <f>'シート1'!E88</f>
        <v/>
      </c>
      <c r="J88" s="7" t="str">
        <f>IFERROR(__xludf.DUMMYFUNCTION("iferror(REGEXEXTRACT(L88,""[^0-9]*""),N88)"),"")</f>
        <v/>
      </c>
      <c r="K88" s="4" t="str">
        <f t="shared" si="3"/>
        <v/>
      </c>
      <c r="L88" s="7" t="str">
        <f>IFERROR(__xludf.DUMMYFUNCTION("SPLIT(K88,"","")"),"#VALUE!")</f>
        <v>#VALUE!</v>
      </c>
      <c r="R88" s="7" t="str">
        <f>'シート1'!F88</f>
        <v/>
      </c>
    </row>
    <row r="89" ht="15.75" customHeight="1">
      <c r="A89" s="7" t="str">
        <f>'シート1'!A89</f>
        <v/>
      </c>
      <c r="B89" s="9" t="str">
        <f>'シート1'!G89</f>
        <v/>
      </c>
      <c r="C89" s="10" t="str">
        <f t="shared" si="1"/>
        <v>#VALUE!</v>
      </c>
      <c r="D89" s="4" t="str">
        <f t="shared" si="2"/>
        <v/>
      </c>
      <c r="E89" s="4" t="str">
        <f>substitute(substitute(substitute(SUBSTITUTE('シート1'!B89,'substitute参照用'!C$2,'substitute参照用'!B$2),'substitute参照用'!C$3,'substitute参照用'!B$3),'substitute参照用'!C$4,'substitute参照用'!B$4),'substitute参照用'!C$5,'substitute参照用'!B$5)</f>
        <v/>
      </c>
      <c r="F89" s="8" t="str">
        <f>substitute(SUBSTITUTE('シート1'!C89,"東京都西多摩郡",""),"日本、〒","")</f>
        <v/>
      </c>
      <c r="G89" s="7" t="str">
        <f>IFERROR(__xludf.DUMMYFUNCTION("iferror(REGEXEXTRACT(REGEXEXTRACT(F89,""奥多摩町.*""),""[^0-9０-９]*""),"""")"),"")</f>
        <v/>
      </c>
      <c r="H89" s="7" t="str">
        <f>'シート1'!D89</f>
        <v/>
      </c>
      <c r="I89" s="7" t="str">
        <f>'シート1'!E89</f>
        <v/>
      </c>
      <c r="J89" s="7" t="str">
        <f>IFERROR(__xludf.DUMMYFUNCTION("iferror(REGEXEXTRACT(L89,""[^0-9]*""),N89)"),"")</f>
        <v/>
      </c>
      <c r="K89" s="4" t="str">
        <f t="shared" si="3"/>
        <v/>
      </c>
      <c r="L89" s="7" t="str">
        <f>IFERROR(__xludf.DUMMYFUNCTION("SPLIT(K89,"","")"),"#VALUE!")</f>
        <v>#VALUE!</v>
      </c>
      <c r="R89" s="7" t="str">
        <f>'シート1'!F89</f>
        <v/>
      </c>
    </row>
    <row r="90" ht="15.75" customHeight="1">
      <c r="A90" s="7" t="str">
        <f>'シート1'!A90</f>
        <v/>
      </c>
      <c r="B90" s="9" t="str">
        <f>'シート1'!G90</f>
        <v/>
      </c>
      <c r="C90" s="10" t="str">
        <f t="shared" si="1"/>
        <v>#VALUE!</v>
      </c>
      <c r="D90" s="4" t="str">
        <f t="shared" si="2"/>
        <v/>
      </c>
      <c r="E90" s="4" t="str">
        <f>substitute(substitute(substitute(SUBSTITUTE('シート1'!B90,'substitute参照用'!C$2,'substitute参照用'!B$2),'substitute参照用'!C$3,'substitute参照用'!B$3),'substitute参照用'!C$4,'substitute参照用'!B$4),'substitute参照用'!C$5,'substitute参照用'!B$5)</f>
        <v/>
      </c>
      <c r="F90" s="8" t="str">
        <f>substitute(SUBSTITUTE('シート1'!C90,"東京都西多摩郡",""),"日本、〒","")</f>
        <v/>
      </c>
      <c r="G90" s="7" t="str">
        <f>IFERROR(__xludf.DUMMYFUNCTION("iferror(REGEXEXTRACT(REGEXEXTRACT(F90,""奥多摩町.*""),""[^0-9０-９]*""),"""")"),"")</f>
        <v/>
      </c>
      <c r="H90" s="7" t="str">
        <f>'シート1'!D90</f>
        <v/>
      </c>
      <c r="I90" s="7" t="str">
        <f>'シート1'!E90</f>
        <v/>
      </c>
      <c r="J90" s="7" t="str">
        <f>IFERROR(__xludf.DUMMYFUNCTION("iferror(REGEXEXTRACT(L90,""[^0-9]*""),N90)"),"")</f>
        <v/>
      </c>
      <c r="K90" s="4" t="str">
        <f t="shared" si="3"/>
        <v/>
      </c>
      <c r="L90" s="7" t="str">
        <f>IFERROR(__xludf.DUMMYFUNCTION("SPLIT(K90,"","")"),"#VALUE!")</f>
        <v>#VALUE!</v>
      </c>
      <c r="R90" s="7" t="str">
        <f>'シート1'!F90</f>
        <v/>
      </c>
    </row>
    <row r="91" ht="15.75" customHeight="1">
      <c r="A91" s="7" t="str">
        <f>'シート1'!A91</f>
        <v/>
      </c>
      <c r="B91" s="9" t="str">
        <f>'シート1'!G91</f>
        <v/>
      </c>
      <c r="C91" s="10" t="str">
        <f t="shared" si="1"/>
        <v>#VALUE!</v>
      </c>
      <c r="D91" s="4" t="str">
        <f t="shared" si="2"/>
        <v/>
      </c>
      <c r="E91" s="4" t="str">
        <f>substitute(substitute(substitute(SUBSTITUTE('シート1'!B91,'substitute参照用'!C$2,'substitute参照用'!B$2),'substitute参照用'!C$3,'substitute参照用'!B$3),'substitute参照用'!C$4,'substitute参照用'!B$4),'substitute参照用'!C$5,'substitute参照用'!B$5)</f>
        <v/>
      </c>
      <c r="F91" s="8" t="str">
        <f>substitute(SUBSTITUTE('シート1'!C91,"東京都西多摩郡",""),"日本、〒","")</f>
        <v/>
      </c>
      <c r="G91" s="7" t="str">
        <f>IFERROR(__xludf.DUMMYFUNCTION("iferror(REGEXEXTRACT(REGEXEXTRACT(F91,""奥多摩町.*""),""[^0-9０-９]*""),"""")"),"")</f>
        <v/>
      </c>
      <c r="H91" s="7" t="str">
        <f>'シート1'!D91</f>
        <v/>
      </c>
      <c r="I91" s="7" t="str">
        <f>'シート1'!E91</f>
        <v/>
      </c>
      <c r="J91" s="7" t="str">
        <f>IFERROR(__xludf.DUMMYFUNCTION("iferror(REGEXEXTRACT(L91,""[^0-9]*""),N91)"),"")</f>
        <v/>
      </c>
      <c r="K91" s="4" t="str">
        <f t="shared" si="3"/>
        <v/>
      </c>
      <c r="L91" s="7" t="str">
        <f>IFERROR(__xludf.DUMMYFUNCTION("SPLIT(K91,"","")"),"#VALUE!")</f>
        <v>#VALUE!</v>
      </c>
      <c r="R91" s="7" t="str">
        <f>'シート1'!F91</f>
        <v/>
      </c>
    </row>
    <row r="92" ht="15.75" customHeight="1">
      <c r="A92" s="7" t="str">
        <f>'シート1'!A92</f>
        <v/>
      </c>
      <c r="B92" s="9" t="str">
        <f>'シート1'!G92</f>
        <v/>
      </c>
      <c r="C92" s="10" t="str">
        <f t="shared" si="1"/>
        <v>#VALUE!</v>
      </c>
      <c r="D92" s="4" t="str">
        <f t="shared" si="2"/>
        <v/>
      </c>
      <c r="E92" s="4" t="str">
        <f>substitute(substitute(substitute(SUBSTITUTE('シート1'!B92,'substitute参照用'!C$2,'substitute参照用'!B$2),'substitute参照用'!C$3,'substitute参照用'!B$3),'substitute参照用'!C$4,'substitute参照用'!B$4),'substitute参照用'!C$5,'substitute参照用'!B$5)</f>
        <v/>
      </c>
      <c r="F92" s="8" t="str">
        <f>substitute(SUBSTITUTE('シート1'!C92,"東京都西多摩郡",""),"日本、〒","")</f>
        <v/>
      </c>
      <c r="G92" s="7" t="str">
        <f>IFERROR(__xludf.DUMMYFUNCTION("iferror(REGEXEXTRACT(REGEXEXTRACT(F92,""奥多摩町.*""),""[^0-9０-９]*""),"""")"),"")</f>
        <v/>
      </c>
      <c r="H92" s="7" t="str">
        <f>'シート1'!D92</f>
        <v/>
      </c>
      <c r="I92" s="7" t="str">
        <f>'シート1'!E92</f>
        <v/>
      </c>
      <c r="J92" s="7" t="str">
        <f>IFERROR(__xludf.DUMMYFUNCTION("iferror(REGEXEXTRACT(L92,""[^0-9]*""),N92)"),"")</f>
        <v/>
      </c>
      <c r="K92" s="4" t="str">
        <f t="shared" si="3"/>
        <v/>
      </c>
      <c r="L92" s="7" t="str">
        <f>IFERROR(__xludf.DUMMYFUNCTION("SPLIT(K92,"","")"),"#VALUE!")</f>
        <v>#VALUE!</v>
      </c>
      <c r="R92" s="7" t="str">
        <f>'シート1'!F92</f>
        <v/>
      </c>
    </row>
    <row r="93" ht="15.75" customHeight="1">
      <c r="A93" s="7" t="str">
        <f>'シート1'!A93</f>
        <v/>
      </c>
      <c r="B93" s="9" t="str">
        <f>'シート1'!G93</f>
        <v/>
      </c>
      <c r="C93" s="10" t="str">
        <f t="shared" si="1"/>
        <v>#VALUE!</v>
      </c>
      <c r="D93" s="4" t="str">
        <f t="shared" si="2"/>
        <v/>
      </c>
      <c r="E93" s="4" t="str">
        <f>substitute(substitute(substitute(SUBSTITUTE('シート1'!B93,'substitute参照用'!C$2,'substitute参照用'!B$2),'substitute参照用'!C$3,'substitute参照用'!B$3),'substitute参照用'!C$4,'substitute参照用'!B$4),'substitute参照用'!C$5,'substitute参照用'!B$5)</f>
        <v/>
      </c>
      <c r="F93" s="8" t="str">
        <f>substitute(SUBSTITUTE('シート1'!C93,"東京都西多摩郡",""),"日本、〒","")</f>
        <v/>
      </c>
      <c r="G93" s="7" t="str">
        <f>IFERROR(__xludf.DUMMYFUNCTION("iferror(REGEXEXTRACT(REGEXEXTRACT(F93,""奥多摩町.*""),""[^0-9０-９]*""),"""")"),"")</f>
        <v/>
      </c>
      <c r="H93" s="7" t="str">
        <f>'シート1'!D93</f>
        <v/>
      </c>
      <c r="I93" s="7" t="str">
        <f>'シート1'!E93</f>
        <v/>
      </c>
      <c r="J93" s="7" t="str">
        <f>IFERROR(__xludf.DUMMYFUNCTION("iferror(REGEXEXTRACT(L93,""[^0-9]*""),N93)"),"")</f>
        <v/>
      </c>
      <c r="K93" s="4" t="str">
        <f t="shared" si="3"/>
        <v/>
      </c>
      <c r="L93" s="7" t="str">
        <f>IFERROR(__xludf.DUMMYFUNCTION("SPLIT(K93,"","")"),"#VALUE!")</f>
        <v>#VALUE!</v>
      </c>
      <c r="R93" s="7" t="str">
        <f>'シート1'!F93</f>
        <v/>
      </c>
    </row>
    <row r="94" ht="15.75" customHeight="1">
      <c r="A94" s="7" t="str">
        <f>'シート1'!A94</f>
        <v/>
      </c>
      <c r="B94" s="9" t="str">
        <f>'シート1'!G94</f>
        <v/>
      </c>
      <c r="C94" s="10" t="str">
        <f t="shared" si="1"/>
        <v>#VALUE!</v>
      </c>
      <c r="D94" s="4" t="str">
        <f t="shared" si="2"/>
        <v/>
      </c>
      <c r="E94" s="4" t="str">
        <f>substitute(substitute(substitute(SUBSTITUTE('シート1'!B94,'substitute参照用'!C$2,'substitute参照用'!B$2),'substitute参照用'!C$3,'substitute参照用'!B$3),'substitute参照用'!C$4,'substitute参照用'!B$4),'substitute参照用'!C$5,'substitute参照用'!B$5)</f>
        <v/>
      </c>
      <c r="F94" s="8" t="str">
        <f>substitute(SUBSTITUTE('シート1'!C94,"東京都西多摩郡",""),"日本、〒","")</f>
        <v/>
      </c>
      <c r="G94" s="7" t="str">
        <f>IFERROR(__xludf.DUMMYFUNCTION("iferror(REGEXEXTRACT(REGEXEXTRACT(F94,""奥多摩町.*""),""[^0-9０-９]*""),"""")"),"")</f>
        <v/>
      </c>
      <c r="H94" s="7" t="str">
        <f>'シート1'!D94</f>
        <v/>
      </c>
      <c r="I94" s="7" t="str">
        <f>'シート1'!E94</f>
        <v/>
      </c>
      <c r="J94" s="7" t="str">
        <f>IFERROR(__xludf.DUMMYFUNCTION("iferror(REGEXEXTRACT(L94,""[^0-9]*""),N94)"),"")</f>
        <v/>
      </c>
      <c r="K94" s="4" t="str">
        <f t="shared" si="3"/>
        <v/>
      </c>
      <c r="L94" s="7" t="str">
        <f>IFERROR(__xludf.DUMMYFUNCTION("SPLIT(K94,"","")"),"#VALUE!")</f>
        <v>#VALUE!</v>
      </c>
      <c r="R94" s="7" t="str">
        <f>'シート1'!F94</f>
        <v/>
      </c>
    </row>
    <row r="95" ht="15.75" customHeight="1">
      <c r="A95" s="7" t="str">
        <f>'シート1'!A95</f>
        <v/>
      </c>
      <c r="B95" s="9" t="str">
        <f>'シート1'!G95</f>
        <v/>
      </c>
      <c r="C95" s="10" t="str">
        <f t="shared" si="1"/>
        <v>#VALUE!</v>
      </c>
      <c r="D95" s="4" t="str">
        <f t="shared" si="2"/>
        <v/>
      </c>
      <c r="E95" s="4" t="str">
        <f>substitute(substitute(substitute(SUBSTITUTE('シート1'!B95,'substitute参照用'!C$2,'substitute参照用'!B$2),'substitute参照用'!C$3,'substitute参照用'!B$3),'substitute参照用'!C$4,'substitute参照用'!B$4),'substitute参照用'!C$5,'substitute参照用'!B$5)</f>
        <v/>
      </c>
      <c r="F95" s="8" t="str">
        <f>substitute(SUBSTITUTE('シート1'!C95,"東京都西多摩郡",""),"日本、〒","")</f>
        <v/>
      </c>
      <c r="G95" s="7" t="str">
        <f>IFERROR(__xludf.DUMMYFUNCTION("iferror(REGEXEXTRACT(REGEXEXTRACT(F95,""奥多摩町.*""),""[^0-9０-９]*""),"""")"),"")</f>
        <v/>
      </c>
      <c r="H95" s="7" t="str">
        <f>'シート1'!D95</f>
        <v/>
      </c>
      <c r="I95" s="7" t="str">
        <f>'シート1'!E95</f>
        <v/>
      </c>
      <c r="J95" s="7" t="str">
        <f>IFERROR(__xludf.DUMMYFUNCTION("iferror(REGEXEXTRACT(L95,""[^0-9]*""),N95)"),"")</f>
        <v/>
      </c>
      <c r="K95" s="4" t="str">
        <f t="shared" si="3"/>
        <v/>
      </c>
      <c r="L95" s="7" t="str">
        <f>IFERROR(__xludf.DUMMYFUNCTION("SPLIT(K95,"","")"),"#VALUE!")</f>
        <v>#VALUE!</v>
      </c>
      <c r="R95" s="7" t="str">
        <f>'シート1'!F95</f>
        <v/>
      </c>
    </row>
    <row r="96" ht="15.75" customHeight="1">
      <c r="A96" s="7" t="str">
        <f>'シート1'!A96</f>
        <v/>
      </c>
      <c r="B96" s="9" t="str">
        <f>'シート1'!G96</f>
        <v/>
      </c>
      <c r="C96" s="10" t="str">
        <f t="shared" si="1"/>
        <v>#VALUE!</v>
      </c>
      <c r="D96" s="4" t="str">
        <f t="shared" si="2"/>
        <v/>
      </c>
      <c r="E96" s="4" t="str">
        <f>substitute(substitute(substitute(SUBSTITUTE('シート1'!B96,'substitute参照用'!C$2,'substitute参照用'!B$2),'substitute参照用'!C$3,'substitute参照用'!B$3),'substitute参照用'!C$4,'substitute参照用'!B$4),'substitute参照用'!C$5,'substitute参照用'!B$5)</f>
        <v/>
      </c>
      <c r="F96" s="8" t="str">
        <f>substitute(SUBSTITUTE('シート1'!C96,"東京都西多摩郡",""),"日本、〒","")</f>
        <v/>
      </c>
      <c r="G96" s="7" t="str">
        <f>IFERROR(__xludf.DUMMYFUNCTION("iferror(REGEXEXTRACT(REGEXEXTRACT(F96,""奥多摩町.*""),""[^0-9０-９]*""),"""")"),"")</f>
        <v/>
      </c>
      <c r="H96" s="7" t="str">
        <f>'シート1'!D96</f>
        <v/>
      </c>
      <c r="I96" s="7" t="str">
        <f>'シート1'!E96</f>
        <v/>
      </c>
      <c r="J96" s="7" t="str">
        <f>IFERROR(__xludf.DUMMYFUNCTION("iferror(REGEXEXTRACT(L96,""[^0-9]*""),N96)"),"")</f>
        <v/>
      </c>
      <c r="K96" s="4" t="str">
        <f t="shared" si="3"/>
        <v/>
      </c>
      <c r="L96" s="7" t="str">
        <f>IFERROR(__xludf.DUMMYFUNCTION("SPLIT(K96,"","")"),"#VALUE!")</f>
        <v>#VALUE!</v>
      </c>
      <c r="R96" s="7" t="str">
        <f>'シート1'!F96</f>
        <v/>
      </c>
    </row>
    <row r="97" ht="15.75" customHeight="1">
      <c r="A97" s="7" t="str">
        <f>'シート1'!A97</f>
        <v/>
      </c>
      <c r="B97" s="9" t="str">
        <f>'シート1'!G97</f>
        <v/>
      </c>
      <c r="C97" s="10" t="str">
        <f t="shared" si="1"/>
        <v>#VALUE!</v>
      </c>
      <c r="D97" s="4" t="str">
        <f t="shared" si="2"/>
        <v/>
      </c>
      <c r="E97" s="4" t="str">
        <f>substitute(substitute(substitute(SUBSTITUTE('シート1'!B97,'substitute参照用'!C$2,'substitute参照用'!B$2),'substitute参照用'!C$3,'substitute参照用'!B$3),'substitute参照用'!C$4,'substitute参照用'!B$4),'substitute参照用'!C$5,'substitute参照用'!B$5)</f>
        <v/>
      </c>
      <c r="F97" s="8" t="str">
        <f>substitute(SUBSTITUTE('シート1'!C97,"東京都西多摩郡",""),"日本、〒","")</f>
        <v/>
      </c>
      <c r="G97" s="7" t="str">
        <f>IFERROR(__xludf.DUMMYFUNCTION("iferror(REGEXEXTRACT(REGEXEXTRACT(F97,""奥多摩町.*""),""[^0-9０-９]*""),"""")"),"")</f>
        <v/>
      </c>
      <c r="H97" s="7" t="str">
        <f>'シート1'!D97</f>
        <v/>
      </c>
      <c r="I97" s="7" t="str">
        <f>'シート1'!E97</f>
        <v/>
      </c>
      <c r="J97" s="7" t="str">
        <f>IFERROR(__xludf.DUMMYFUNCTION("iferror(REGEXEXTRACT(L97,""[^0-9]*""),N97)"),"")</f>
        <v/>
      </c>
      <c r="K97" s="4" t="str">
        <f t="shared" si="3"/>
        <v/>
      </c>
      <c r="L97" s="7" t="str">
        <f>IFERROR(__xludf.DUMMYFUNCTION("SPLIT(K97,"","")"),"#VALUE!")</f>
        <v>#VALUE!</v>
      </c>
      <c r="R97" s="7" t="str">
        <f>'シート1'!F97</f>
        <v/>
      </c>
    </row>
    <row r="98" ht="15.75" customHeight="1">
      <c r="A98" s="7" t="str">
        <f>'シート1'!A98</f>
        <v/>
      </c>
      <c r="B98" s="9" t="str">
        <f>'シート1'!G98</f>
        <v/>
      </c>
      <c r="C98" s="10" t="str">
        <f t="shared" si="1"/>
        <v>#VALUE!</v>
      </c>
      <c r="D98" s="4" t="str">
        <f t="shared" si="2"/>
        <v/>
      </c>
      <c r="E98" s="4" t="str">
        <f>substitute(substitute(substitute(SUBSTITUTE('シート1'!B98,'substitute参照用'!C$2,'substitute参照用'!B$2),'substitute参照用'!C$3,'substitute参照用'!B$3),'substitute参照用'!C$4,'substitute参照用'!B$4),'substitute参照用'!C$5,'substitute参照用'!B$5)</f>
        <v/>
      </c>
      <c r="F98" s="8" t="str">
        <f>substitute(SUBSTITUTE('シート1'!C98,"東京都西多摩郡",""),"日本、〒","")</f>
        <v/>
      </c>
      <c r="G98" s="7" t="str">
        <f>IFERROR(__xludf.DUMMYFUNCTION("iferror(REGEXEXTRACT(REGEXEXTRACT(F98,""奥多摩町.*""),""[^0-9０-９]*""),"""")"),"")</f>
        <v/>
      </c>
      <c r="H98" s="7" t="str">
        <f>'シート1'!D98</f>
        <v/>
      </c>
      <c r="I98" s="7" t="str">
        <f>'シート1'!E98</f>
        <v/>
      </c>
      <c r="J98" s="7" t="str">
        <f>IFERROR(__xludf.DUMMYFUNCTION("iferror(REGEXEXTRACT(L98,""[^0-9]*""),N98)"),"")</f>
        <v/>
      </c>
      <c r="K98" s="4" t="str">
        <f t="shared" si="3"/>
        <v/>
      </c>
      <c r="L98" s="7" t="str">
        <f>IFERROR(__xludf.DUMMYFUNCTION("SPLIT(K98,"","")"),"#VALUE!")</f>
        <v>#VALUE!</v>
      </c>
      <c r="R98" s="7" t="str">
        <f>'シート1'!F98</f>
        <v/>
      </c>
    </row>
    <row r="99" ht="15.75" customHeight="1">
      <c r="A99" s="7" t="str">
        <f>'シート1'!A99</f>
        <v/>
      </c>
      <c r="B99" s="9" t="str">
        <f>'シート1'!G99</f>
        <v/>
      </c>
      <c r="C99" s="10" t="str">
        <f t="shared" si="1"/>
        <v>#VALUE!</v>
      </c>
      <c r="D99" s="4" t="str">
        <f t="shared" si="2"/>
        <v/>
      </c>
      <c r="E99" s="4" t="str">
        <f>substitute(substitute(substitute(SUBSTITUTE('シート1'!B99,'substitute参照用'!C$2,'substitute参照用'!B$2),'substitute参照用'!C$3,'substitute参照用'!B$3),'substitute参照用'!C$4,'substitute参照用'!B$4),'substitute参照用'!C$5,'substitute参照用'!B$5)</f>
        <v/>
      </c>
      <c r="F99" s="8" t="str">
        <f>substitute(SUBSTITUTE('シート1'!C99,"東京都西多摩郡",""),"日本、〒","")</f>
        <v/>
      </c>
      <c r="G99" s="7" t="str">
        <f>IFERROR(__xludf.DUMMYFUNCTION("iferror(REGEXEXTRACT(REGEXEXTRACT(F99,""奥多摩町.*""),""[^0-9０-９]*""),"""")"),"")</f>
        <v/>
      </c>
      <c r="H99" s="7" t="str">
        <f>'シート1'!D99</f>
        <v/>
      </c>
      <c r="I99" s="7" t="str">
        <f>'シート1'!E99</f>
        <v/>
      </c>
      <c r="J99" s="7" t="str">
        <f>IFERROR(__xludf.DUMMYFUNCTION("iferror(REGEXEXTRACT(L99,""[^0-9]*""),N99)"),"")</f>
        <v/>
      </c>
      <c r="K99" s="4" t="str">
        <f t="shared" si="3"/>
        <v/>
      </c>
      <c r="L99" s="7" t="str">
        <f>IFERROR(__xludf.DUMMYFUNCTION("SPLIT(K99,"","")"),"#VALUE!")</f>
        <v>#VALUE!</v>
      </c>
      <c r="R99" s="7" t="str">
        <f>'シート1'!F99</f>
        <v/>
      </c>
    </row>
    <row r="100" ht="15.75" customHeight="1">
      <c r="A100" s="7" t="str">
        <f>'シート1'!A100</f>
        <v/>
      </c>
      <c r="B100" s="9" t="str">
        <f>'シート1'!G100</f>
        <v/>
      </c>
      <c r="C100" s="10" t="str">
        <f t="shared" si="1"/>
        <v>#VALUE!</v>
      </c>
      <c r="D100" s="4" t="str">
        <f t="shared" si="2"/>
        <v/>
      </c>
      <c r="E100" s="4" t="str">
        <f>substitute(substitute(substitute(SUBSTITUTE('シート1'!B100,'substitute参照用'!C$2,'substitute参照用'!B$2),'substitute参照用'!C$3,'substitute参照用'!B$3),'substitute参照用'!C$4,'substitute参照用'!B$4),'substitute参照用'!C$5,'substitute参照用'!B$5)</f>
        <v/>
      </c>
      <c r="F100" s="8" t="str">
        <f>substitute(SUBSTITUTE('シート1'!C100,"東京都西多摩郡",""),"日本、〒","")</f>
        <v/>
      </c>
      <c r="G100" s="7" t="str">
        <f>IFERROR(__xludf.DUMMYFUNCTION("iferror(REGEXEXTRACT(REGEXEXTRACT(F100,""奥多摩町.*""),""[^0-9０-９]*""),"""")"),"")</f>
        <v/>
      </c>
      <c r="H100" s="7" t="str">
        <f>'シート1'!D100</f>
        <v/>
      </c>
      <c r="I100" s="7" t="str">
        <f>'シート1'!E100</f>
        <v/>
      </c>
      <c r="J100" s="7" t="str">
        <f>IFERROR(__xludf.DUMMYFUNCTION("iferror(REGEXEXTRACT(L100,""[^0-9]*""),N100)"),"")</f>
        <v/>
      </c>
      <c r="K100" s="4" t="str">
        <f t="shared" si="3"/>
        <v/>
      </c>
      <c r="L100" s="7" t="str">
        <f>IFERROR(__xludf.DUMMYFUNCTION("SPLIT(K100,"","")"),"#VALUE!")</f>
        <v>#VALUE!</v>
      </c>
      <c r="R100" s="7" t="str">
        <f>'シート1'!F100</f>
        <v/>
      </c>
    </row>
    <row r="101" ht="15.75" customHeight="1">
      <c r="C101" s="10" t="str">
        <f t="shared" si="1"/>
        <v>#VALUE!</v>
      </c>
      <c r="D101" s="4" t="str">
        <f t="shared" si="2"/>
        <v/>
      </c>
      <c r="F101" s="7" t="str">
        <f>IFERROR(__xludf.DUMMYFUNCTION("iferror(REGEXEXTRACT(REGEXEXTRACT(E101,""奥多摩町.*""),""[^0-9０-９]*""),"""")"),"")</f>
        <v/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2.63"/>
    <col customWidth="1" min="3" max="3" width="29.38"/>
    <col customWidth="1" min="4" max="4" width="12.63"/>
    <col customWidth="1" min="5" max="5" width="18.13"/>
    <col customWidth="1" min="6" max="7" width="12.63"/>
  </cols>
  <sheetData>
    <row r="1" ht="15.75" customHeight="1">
      <c r="A1" s="7" t="s">
        <v>360</v>
      </c>
      <c r="B1" s="1" t="s">
        <v>361</v>
      </c>
      <c r="C1" s="7" t="s">
        <v>1</v>
      </c>
      <c r="D1" s="8" t="s">
        <v>362</v>
      </c>
      <c r="E1" s="7" t="s">
        <v>349</v>
      </c>
      <c r="F1" s="7" t="s">
        <v>90</v>
      </c>
      <c r="G1" s="7" t="s">
        <v>355</v>
      </c>
      <c r="H1" s="7" t="s">
        <v>363</v>
      </c>
    </row>
    <row r="2" ht="15.75" customHeight="1">
      <c r="A2" s="12">
        <f>IFERROR('集計DB'!C2,"")</f>
        <v>44993.90145</v>
      </c>
      <c r="B2" s="4" t="str">
        <f>'集計DB'!D2</f>
        <v>2023-03-08</v>
      </c>
      <c r="C2" s="7" t="str">
        <f>'集計DB'!E2</f>
        <v>イノシシ</v>
      </c>
      <c r="D2" s="7" t="str">
        <f>'集計DB'!F2</f>
        <v>198-0212 奥多摩町氷川２７２−１</v>
      </c>
      <c r="E2" s="7" t="str">
        <f>'集計DB'!G2</f>
        <v>奥多摩町氷川</v>
      </c>
      <c r="F2" s="7" t="str">
        <f>CONCATENATE('集計DB'!H2,",",'集計DB'!I2)</f>
        <v>35.811325,139.097576</v>
      </c>
      <c r="G2" s="13" t="str">
        <f>'集計DB'!R2</f>
        <v>https://vermin-network.s3.amazonaws.com/37922a14479b3b3434a8ec7f26892b4919f95a7e923b2e23caad3c5086787aef.jpg</v>
      </c>
      <c r="H2" s="7">
        <f>'集計DB'!A2</f>
        <v>3</v>
      </c>
    </row>
    <row r="3" ht="15.75" customHeight="1">
      <c r="A3" s="12">
        <f>IFERROR('集計DB'!C3,"")</f>
        <v>44993.48667</v>
      </c>
      <c r="B3" s="4" t="str">
        <f>'集計DB'!D3</f>
        <v>2023-03-08</v>
      </c>
      <c r="C3" s="7" t="str">
        <f>'集計DB'!E3</f>
        <v>イノシシ</v>
      </c>
      <c r="D3" s="7" t="str">
        <f>'集計DB'!F3</f>
        <v>198-0225 奥多摩町川野１７４０</v>
      </c>
      <c r="E3" s="7" t="str">
        <f>'集計DB'!G3</f>
        <v>奥多摩町川野</v>
      </c>
      <c r="F3" s="7" t="str">
        <f>CONCATENATE('集計DB'!H3,",",'集計DB'!I3)</f>
        <v>35.765868,139.022288</v>
      </c>
      <c r="G3" s="13" t="str">
        <f>'集計DB'!R3</f>
        <v>https://vermin-network.s3.amazonaws.com/29a039e348aad8b595deffccd5d07fd471c1540d724f39dabb5fbdb9c80f1b1d.jpg</v>
      </c>
      <c r="H3" s="7">
        <f>'集計DB'!A3</f>
        <v>3</v>
      </c>
    </row>
    <row r="4" ht="15.75" customHeight="1">
      <c r="A4" s="12">
        <f>IFERROR('集計DB'!C4,"")</f>
        <v>44992.54221</v>
      </c>
      <c r="B4" s="4" t="str">
        <f>'集計DB'!D4</f>
        <v>2023-03-07</v>
      </c>
      <c r="C4" s="7" t="str">
        <f>'集計DB'!E4</f>
        <v>サル</v>
      </c>
      <c r="D4" s="7" t="str">
        <f>'集計DB'!F4</f>
        <v>198-0212 奥多摩町氷川７０２</v>
      </c>
      <c r="E4" s="7" t="str">
        <f>'集計DB'!G4</f>
        <v>奥多摩町氷川</v>
      </c>
      <c r="F4" s="7" t="str">
        <f>CONCATENATE('集計DB'!H4,",",'集計DB'!I4)</f>
        <v>35.807221,139.09918</v>
      </c>
      <c r="G4" s="13" t="str">
        <f>'集計DB'!R4</f>
        <v>https://vermin-network.s3.amazonaws.com/b397cf706ab952fc182ede84a902b5ce485677e4540b7d13d5a97dace5cd564b.jpg</v>
      </c>
      <c r="H4" s="7">
        <f>'集計DB'!A4</f>
        <v>6</v>
      </c>
    </row>
    <row r="5" ht="15.75" customHeight="1">
      <c r="A5" s="12">
        <f>IFERROR('集計DB'!C5,"")</f>
        <v>44992.45343</v>
      </c>
      <c r="B5" s="4" t="str">
        <f>'集計DB'!D5</f>
        <v>2023-03-07</v>
      </c>
      <c r="C5" s="7" t="str">
        <f>'集計DB'!E5</f>
        <v>シカ</v>
      </c>
      <c r="D5" s="7" t="str">
        <f>'集計DB'!F5</f>
        <v>198-0106 奥多摩町棚澤５６５</v>
      </c>
      <c r="E5" s="7" t="str">
        <f>'集計DB'!G5</f>
        <v>奥多摩町棚澤</v>
      </c>
      <c r="F5" s="7" t="str">
        <f>CONCATENATE('集計DB'!H5,",",'集計DB'!I5)</f>
        <v>35.816883,139.126606</v>
      </c>
      <c r="G5" s="13" t="str">
        <f>'集計DB'!R5</f>
        <v>https://vermin-network.s3.amazonaws.com/b4a2bc9e9d7fc6c8117a2b1eda811d1bb53238ac3c0f6423b3c1bd719ba2770e.jpg</v>
      </c>
      <c r="H5" s="7">
        <f>'集計DB'!A5</f>
        <v>7</v>
      </c>
    </row>
    <row r="6" ht="15.75" customHeight="1">
      <c r="A6" s="12">
        <f>IFERROR('集計DB'!C6,"")</f>
        <v>44992.35699</v>
      </c>
      <c r="B6" s="4" t="str">
        <f>'集計DB'!D6</f>
        <v>2023-03-07</v>
      </c>
      <c r="C6" s="7" t="str">
        <f>'集計DB'!E6</f>
        <v>サル</v>
      </c>
      <c r="D6" s="7" t="str">
        <f>'集計DB'!F6</f>
        <v>198-0212 奥多摩町氷川２７８</v>
      </c>
      <c r="E6" s="7" t="str">
        <f>'集計DB'!G6</f>
        <v>奥多摩町氷川</v>
      </c>
      <c r="F6" s="7" t="str">
        <f>CONCATENATE('集計DB'!H6,",",'集計DB'!I6)</f>
        <v>35.810529,139.097299</v>
      </c>
      <c r="G6" s="14" t="str">
        <f>'集計DB'!R6</f>
        <v/>
      </c>
      <c r="H6" s="7">
        <f>'集計DB'!A6</f>
        <v>6</v>
      </c>
    </row>
    <row r="7" ht="15.75" customHeight="1">
      <c r="A7" s="12">
        <f>IFERROR('集計DB'!C7,"")</f>
        <v>44992.04552</v>
      </c>
      <c r="B7" s="4" t="str">
        <f>'集計DB'!D7</f>
        <v>2023-03-07</v>
      </c>
      <c r="C7" s="7" t="str">
        <f>'集計DB'!E7</f>
        <v>シカ</v>
      </c>
      <c r="D7" s="7" t="str">
        <f>'集計DB'!F7</f>
        <v>198-0212 奥多摩町氷川１７９９</v>
      </c>
      <c r="E7" s="7" t="str">
        <f>'集計DB'!G7</f>
        <v>奥多摩町氷川</v>
      </c>
      <c r="F7" s="7" t="str">
        <f>CONCATENATE('集計DB'!H7,",",'集計DB'!I7)</f>
        <v>35.812596,139.09451</v>
      </c>
      <c r="G7" s="14" t="str">
        <f>'集計DB'!R7</f>
        <v/>
      </c>
      <c r="H7" s="7">
        <f>'集計DB'!A7</f>
        <v>4</v>
      </c>
    </row>
    <row r="8" ht="15.75" customHeight="1">
      <c r="A8" s="12">
        <f>IFERROR('集計DB'!C8,"")</f>
        <v>44991.97332</v>
      </c>
      <c r="B8" s="4" t="str">
        <f>'集計DB'!D8</f>
        <v>2023-03-06</v>
      </c>
      <c r="C8" s="7" t="str">
        <f>'集計DB'!E8</f>
        <v>サル</v>
      </c>
      <c r="D8" s="7" t="str">
        <f>'集計DB'!F8</f>
        <v>Japan, 〒198-0212 Tokyo, Nishitama District, Tokyo, Okutama, Hikawa, 神庭沢（バス）</v>
      </c>
      <c r="E8" s="7" t="str">
        <f>'集計DB'!G8</f>
        <v/>
      </c>
      <c r="F8" s="7" t="str">
        <f>CONCATENATE('集計DB'!H8,",",'集計DB'!I8)</f>
        <v>35.839032,139.074801</v>
      </c>
      <c r="G8" s="13" t="str">
        <f>'集計DB'!R8</f>
        <v>https://vermin-network.s3.amazonaws.com/a0210e8d03a9e32f111e5b19e93f54f8753b8762998fa1ff44cd82edf16bccae.jpg</v>
      </c>
      <c r="H8" s="7">
        <f>'集計DB'!A8</f>
        <v>3</v>
      </c>
    </row>
    <row r="9" ht="15.75" customHeight="1">
      <c r="A9" s="12">
        <f>IFERROR('集計DB'!C9,"")</f>
        <v>44991.06693</v>
      </c>
      <c r="B9" s="4" t="str">
        <f>'集計DB'!D9</f>
        <v>2023-03-06</v>
      </c>
      <c r="C9" s="7" t="str">
        <f>'集計DB'!E9</f>
        <v>イノシシ</v>
      </c>
      <c r="D9" s="7" t="str">
        <f>'集計DB'!F9</f>
        <v>奥多摩町氷川177</v>
      </c>
      <c r="E9" s="7" t="str">
        <f>'集計DB'!G9</f>
        <v>奥多摩町氷川</v>
      </c>
      <c r="F9" s="7" t="str">
        <f>CONCATENATE('集計DB'!H9,",",'集計DB'!I9)</f>
        <v>35.807999,139.097741</v>
      </c>
      <c r="G9" s="14" t="str">
        <f>'集計DB'!R9</f>
        <v/>
      </c>
      <c r="H9" s="7">
        <f>'集計DB'!A9</f>
        <v>4</v>
      </c>
    </row>
    <row r="10" ht="15.75" customHeight="1">
      <c r="A10" s="12">
        <f>IFERROR('集計DB'!C10,"")</f>
        <v>44991.06383</v>
      </c>
      <c r="B10" s="4" t="str">
        <f>'集計DB'!D10</f>
        <v>2023-03-06</v>
      </c>
      <c r="C10" s="7" t="str">
        <f>'集計DB'!E10</f>
        <v>イノシシ</v>
      </c>
      <c r="D10" s="7" t="str">
        <f>'集計DB'!F10</f>
        <v>奥多摩町氷川210</v>
      </c>
      <c r="E10" s="7" t="str">
        <f>'集計DB'!G10</f>
        <v>奥多摩町氷川</v>
      </c>
      <c r="F10" s="7" t="str">
        <f>CONCATENATE('集計DB'!H10,",",'集計DB'!I10)</f>
        <v>35.809215,139.09666</v>
      </c>
      <c r="G10" s="13" t="str">
        <f>'集計DB'!R10</f>
        <v>https://vermin-network.s3.amazonaws.com/548f9545f7516cad8b2c6e4b7594530ea639e371d8658198888c9fec90fb4893.jpg</v>
      </c>
      <c r="H10" s="7">
        <f>'集計DB'!A10</f>
        <v>4</v>
      </c>
    </row>
    <row r="11" ht="15.75" customHeight="1">
      <c r="A11" s="12">
        <f>IFERROR('集計DB'!C11,"")</f>
        <v>44991.02647</v>
      </c>
      <c r="B11" s="4" t="str">
        <f>'集計DB'!D11</f>
        <v>2023-03-06</v>
      </c>
      <c r="C11" s="7" t="str">
        <f>'集計DB'!E11</f>
        <v>イノシシ</v>
      </c>
      <c r="D11" s="7" t="str">
        <f>'集計DB'!F11</f>
        <v>奥多摩町氷川177</v>
      </c>
      <c r="E11" s="7" t="str">
        <f>'集計DB'!G11</f>
        <v>奥多摩町氷川</v>
      </c>
      <c r="F11" s="7" t="str">
        <f>CONCATENATE('集計DB'!H11,",",'集計DB'!I11)</f>
        <v>35.807999,139.097741</v>
      </c>
      <c r="G11" s="14" t="str">
        <f>'集計DB'!R11</f>
        <v/>
      </c>
      <c r="H11" s="7">
        <f>'集計DB'!A11</f>
        <v>4</v>
      </c>
    </row>
    <row r="12" ht="15.75" customHeight="1">
      <c r="A12" s="12">
        <f>IFERROR('集計DB'!C12,"")</f>
        <v>44990.92644</v>
      </c>
      <c r="B12" s="4" t="str">
        <f>'集計DB'!D12</f>
        <v>2023-03-05</v>
      </c>
      <c r="C12" s="7" t="str">
        <f>'集計DB'!E12</f>
        <v>イノシシ</v>
      </c>
      <c r="D12" s="7" t="str">
        <f>'集計DB'!F12</f>
        <v>958 Sakai, Okutama, Nishitama District, Tokyo, Tokyo 198-0222, Japan</v>
      </c>
      <c r="E12" s="7" t="str">
        <f>'集計DB'!G12</f>
        <v/>
      </c>
      <c r="F12" s="7" t="str">
        <f>CONCATENATE('集計DB'!H12,",",'集計DB'!I12)</f>
        <v>35.792433,139.055598</v>
      </c>
      <c r="G12" s="13" t="str">
        <f>'集計DB'!R12</f>
        <v>https://vermin-network.s3.amazonaws.com/ff444f80356ef93414b8f1760e1bcc9b1d1bec463787b552b9299c54af394895.jpg</v>
      </c>
      <c r="H12" s="7">
        <f>'集計DB'!A12</f>
        <v>3</v>
      </c>
    </row>
    <row r="13" ht="15.75" customHeight="1">
      <c r="A13" s="12">
        <f>IFERROR('集計DB'!C13,"")</f>
        <v>44990.9172</v>
      </c>
      <c r="B13" s="4" t="str">
        <f>'集計DB'!D13</f>
        <v>2023-03-05</v>
      </c>
      <c r="C13" s="7" t="str">
        <f>'集計DB'!E13</f>
        <v>サル</v>
      </c>
      <c r="D13" s="7" t="str">
        <f>'集計DB'!F13</f>
        <v>Japan, 〒198-0212 Tokyo, Nishitama District, Tokyo, Okutama, Hikawa, 川乗橋（バス）</v>
      </c>
      <c r="E13" s="7" t="str">
        <f>'集計DB'!G13</f>
        <v/>
      </c>
      <c r="F13" s="7" t="str">
        <f>CONCATENATE('集計DB'!H13,",",'集計DB'!I13)</f>
        <v>35.832806,139.076509</v>
      </c>
      <c r="G13" s="13" t="str">
        <f>'集計DB'!R13</f>
        <v>https://vermin-network.s3.amazonaws.com/fd0b9607beac2a516ffd167d86d162552f6c86c54bd9be033caeafb572e0a1a6.jpg</v>
      </c>
      <c r="H13" s="7">
        <f>'集計DB'!A13</f>
        <v>3</v>
      </c>
    </row>
    <row r="14" ht="15.75" customHeight="1">
      <c r="A14" s="12">
        <f>IFERROR('集計DB'!C14,"")</f>
        <v>44990.8951</v>
      </c>
      <c r="B14" s="4" t="str">
        <f>'集計DB'!D14</f>
        <v>2023-03-05</v>
      </c>
      <c r="C14" s="7" t="str">
        <f>'集計DB'!E14</f>
        <v>その他、わからない</v>
      </c>
      <c r="D14" s="7" t="str">
        <f>'集計DB'!F14</f>
        <v>奥多摩町氷川760</v>
      </c>
      <c r="E14" s="7" t="str">
        <f>'集計DB'!G14</f>
        <v>奥多摩町氷川</v>
      </c>
      <c r="F14" s="7" t="str">
        <f>CONCATENATE('集計DB'!H14,",",'集計DB'!I14)</f>
        <v>35.803722,139.101138</v>
      </c>
      <c r="G14" s="14" t="str">
        <f>'集計DB'!R14</f>
        <v/>
      </c>
      <c r="H14" s="7">
        <f>'集計DB'!A14</f>
        <v>4</v>
      </c>
    </row>
    <row r="15" ht="15.75" customHeight="1">
      <c r="A15" s="12">
        <f>IFERROR('集計DB'!C15,"")</f>
        <v>44990.80993</v>
      </c>
      <c r="B15" s="4" t="str">
        <f>'集計DB'!D15</f>
        <v>2023-03-05</v>
      </c>
      <c r="C15" s="7" t="str">
        <f>'集計DB'!E15</f>
        <v>イノシシ</v>
      </c>
      <c r="D15" s="7" t="str">
        <f>'集計DB'!F15</f>
        <v>奥多摩町氷川760</v>
      </c>
      <c r="E15" s="7" t="str">
        <f>'集計DB'!G15</f>
        <v>奥多摩町氷川</v>
      </c>
      <c r="F15" s="7" t="str">
        <f>CONCATENATE('集計DB'!H15,",",'集計DB'!I15)</f>
        <v>35.803722,139.101138</v>
      </c>
      <c r="G15" s="14" t="str">
        <f>'集計DB'!R15</f>
        <v/>
      </c>
      <c r="H15" s="7">
        <f>'集計DB'!A15</f>
        <v>4</v>
      </c>
    </row>
    <row r="16" ht="15.75" customHeight="1">
      <c r="A16" s="12">
        <f>IFERROR('集計DB'!C16,"")</f>
        <v>44990.7798</v>
      </c>
      <c r="B16" s="4" t="str">
        <f>'集計DB'!D16</f>
        <v>2023-03-05</v>
      </c>
      <c r="C16" s="7" t="str">
        <f>'集計DB'!E16</f>
        <v>イノシシ</v>
      </c>
      <c r="D16" s="7" t="str">
        <f>'集計DB'!F16</f>
        <v>198-0212 奥多摩町氷川７０２</v>
      </c>
      <c r="E16" s="7" t="str">
        <f>'集計DB'!G16</f>
        <v>奥多摩町氷川</v>
      </c>
      <c r="F16" s="7" t="str">
        <f>CONCATENATE('集計DB'!H16,",",'集計DB'!I16)</f>
        <v>35.807168,139.099335</v>
      </c>
      <c r="G16" s="14" t="str">
        <f>'集計DB'!R16</f>
        <v/>
      </c>
      <c r="H16" s="7">
        <f>'集計DB'!A16</f>
        <v>4</v>
      </c>
    </row>
    <row r="17" ht="15.75" customHeight="1">
      <c r="A17" s="12">
        <f>IFERROR('集計DB'!C17,"")</f>
        <v>44990.70852</v>
      </c>
      <c r="B17" s="4" t="str">
        <f>'集計DB'!D17</f>
        <v>2023-03-05</v>
      </c>
      <c r="C17" s="7" t="str">
        <f>'集計DB'!E17</f>
        <v>サル</v>
      </c>
      <c r="D17" s="7" t="str">
        <f>'集計DB'!F17</f>
        <v>198-0225 奥多摩町川野１１２５</v>
      </c>
      <c r="E17" s="7" t="str">
        <f>'集計DB'!G17</f>
        <v>奥多摩町川野</v>
      </c>
      <c r="F17" s="7" t="str">
        <f>CONCATENATE('集計DB'!H17,",",'集計DB'!I17)</f>
        <v>35.793181,139.003091</v>
      </c>
      <c r="G17" s="13" t="str">
        <f>'集計DB'!R17</f>
        <v>https://vermin-network.s3.amazonaws.com/09f07886eed2429f3c8930b764ae2e26c6e82628f08d4dcf93ee8ae7f6665425.jpg</v>
      </c>
      <c r="H17" s="7">
        <f>'集計DB'!A17</f>
        <v>1</v>
      </c>
    </row>
    <row r="18" ht="15.75" customHeight="1">
      <c r="A18" s="12">
        <f>IFERROR('集計DB'!C18,"")</f>
        <v>44990.57443</v>
      </c>
      <c r="B18" s="4" t="str">
        <f>'集計DB'!D18</f>
        <v>2023-03-05</v>
      </c>
      <c r="C18" s="7" t="str">
        <f>'集計DB'!E18</f>
        <v>イノシシ</v>
      </c>
      <c r="D18" s="7" t="str">
        <f>'集計DB'!F18</f>
        <v>奥多摩町</v>
      </c>
      <c r="E18" s="7" t="str">
        <f>'集計DB'!G18</f>
        <v>奥多摩町</v>
      </c>
      <c r="F18" s="7" t="str">
        <f>CONCATENATE('集計DB'!H18,",",'集計DB'!I18)</f>
        <v>35.814096,139.129062</v>
      </c>
      <c r="G18" s="14" t="str">
        <f>'集計DB'!R18</f>
        <v/>
      </c>
      <c r="H18" s="7">
        <f>'集計DB'!A18</f>
        <v>4</v>
      </c>
    </row>
    <row r="19" ht="15.75" customHeight="1">
      <c r="A19" s="12">
        <f>IFERROR('集計DB'!C19,"")</f>
        <v>44990.56225</v>
      </c>
      <c r="B19" s="4" t="str">
        <f>'集計DB'!D19</f>
        <v>2023-03-05</v>
      </c>
      <c r="C19" s="7" t="str">
        <f>'集計DB'!E19</f>
        <v>サル</v>
      </c>
      <c r="D19" s="7" t="str">
        <f>'集計DB'!F19</f>
        <v>奥多摩町氷川177</v>
      </c>
      <c r="E19" s="7" t="str">
        <f>'集計DB'!G19</f>
        <v>奥多摩町氷川</v>
      </c>
      <c r="F19" s="7" t="str">
        <f>CONCATENATE('集計DB'!H19,",",'集計DB'!I19)</f>
        <v>35.807999,139.097741</v>
      </c>
      <c r="G19" s="14" t="str">
        <f>'集計DB'!R19</f>
        <v/>
      </c>
      <c r="H19" s="7">
        <f>'集計DB'!A19</f>
        <v>4</v>
      </c>
    </row>
    <row r="20" ht="15.75" customHeight="1">
      <c r="A20" s="12">
        <f>IFERROR('集計DB'!C20,"")</f>
        <v>44990.55472</v>
      </c>
      <c r="B20" s="4" t="str">
        <f>'集計DB'!D20</f>
        <v>2023-03-05</v>
      </c>
      <c r="C20" s="7" t="str">
        <f>'集計DB'!E20</f>
        <v>サル</v>
      </c>
      <c r="D20" s="7" t="str">
        <f>'集計DB'!F20</f>
        <v>198-0212 奥多摩町氷川１１８４−２</v>
      </c>
      <c r="E20" s="7" t="str">
        <f>'集計DB'!G20</f>
        <v>奥多摩町氷川</v>
      </c>
      <c r="F20" s="7" t="str">
        <f>CONCATENATE('集計DB'!H20,",",'集計DB'!I20)</f>
        <v>35.802011,139.085947</v>
      </c>
      <c r="G20" s="13" t="str">
        <f>'集計DB'!R20</f>
        <v>https://vermin-network.s3.amazonaws.com/18057449d44811e865d19ab051d5a63b2bb0711c179d62d7368d0ff751b04f0c.jpg</v>
      </c>
      <c r="H20" s="7">
        <f>'集計DB'!A20</f>
        <v>1</v>
      </c>
    </row>
    <row r="21" ht="15.75" customHeight="1">
      <c r="A21" s="12">
        <f>IFERROR('集計DB'!C21,"")</f>
        <v>44990.55407</v>
      </c>
      <c r="B21" s="4" t="str">
        <f>'集計DB'!D21</f>
        <v>2023-03-05</v>
      </c>
      <c r="C21" s="7" t="str">
        <f>'集計DB'!E21</f>
        <v>その他、わからない</v>
      </c>
      <c r="D21" s="7" t="str">
        <f>'集計DB'!F21</f>
        <v>198-0212 奥多摩町氷川２７８−１ 奥多摩町立氷川小学校</v>
      </c>
      <c r="E21" s="7" t="str">
        <f>'集計DB'!G21</f>
        <v>奥多摩町氷川</v>
      </c>
      <c r="F21" s="7" t="str">
        <f>CONCATENATE('集計DB'!H21,",",'集計DB'!I21)</f>
        <v>35.810169,139.097288</v>
      </c>
      <c r="G21" s="14" t="str">
        <f>'集計DB'!R21</f>
        <v/>
      </c>
      <c r="H21" s="7">
        <f>'集計DB'!A21</f>
        <v>1</v>
      </c>
    </row>
    <row r="22" ht="15.75" customHeight="1">
      <c r="A22" s="12">
        <f>IFERROR('集計DB'!C22,"")</f>
        <v>44990.55308</v>
      </c>
      <c r="B22" s="4" t="str">
        <f>'集計DB'!D22</f>
        <v>2023-03-05</v>
      </c>
      <c r="C22" s="7" t="str">
        <f>'集計DB'!E22</f>
        <v>イノシシ</v>
      </c>
      <c r="D22" s="7" t="str">
        <f>'集計DB'!F22</f>
        <v>奥多摩町氷川７６０</v>
      </c>
      <c r="E22" s="7" t="str">
        <f>'集計DB'!G22</f>
        <v>奥多摩町氷川</v>
      </c>
      <c r="F22" s="7" t="str">
        <f>CONCATENATE('集計DB'!H22,",",'集計DB'!I22)</f>
        <v>35.803733,139.101163</v>
      </c>
      <c r="G22" s="14" t="str">
        <f>'集計DB'!R22</f>
        <v/>
      </c>
      <c r="H22" s="7">
        <f>'集計DB'!A22</f>
        <v>4</v>
      </c>
    </row>
    <row r="23" ht="15.75" customHeight="1">
      <c r="A23" s="12">
        <f>IFERROR('集計DB'!C23,"")</f>
        <v>44990.5491</v>
      </c>
      <c r="B23" s="4" t="str">
        <f>'集計DB'!D23</f>
        <v>2023-03-05</v>
      </c>
      <c r="C23" s="7" t="str">
        <f>'集計DB'!E23</f>
        <v>シカ</v>
      </c>
      <c r="D23" s="7" t="str">
        <f>'集計DB'!F23</f>
        <v>奥多摩町境６５４</v>
      </c>
      <c r="E23" s="7" t="str">
        <f>'集計DB'!G23</f>
        <v>奥多摩町境</v>
      </c>
      <c r="F23" s="7" t="str">
        <f>CONCATENATE('集計DB'!H23,",",'集計DB'!I23)</f>
        <v>35.787492,139.076863</v>
      </c>
      <c r="G23" s="14" t="str">
        <f>'集計DB'!R23</f>
        <v/>
      </c>
      <c r="H23" s="7">
        <f>'集計DB'!A23</f>
        <v>4</v>
      </c>
    </row>
    <row r="24" ht="15.75" customHeight="1">
      <c r="A24" s="12">
        <f>IFERROR('集計DB'!C24,"")</f>
        <v>44990.48307</v>
      </c>
      <c r="B24" s="4" t="str">
        <f>'集計DB'!D24</f>
        <v>2023-03-05</v>
      </c>
      <c r="C24" s="7" t="str">
        <f>'集計DB'!E24</f>
        <v>その他、わからない</v>
      </c>
      <c r="D24" s="7" t="str">
        <f>'集計DB'!F24</f>
        <v>409-0318 山梨県北都留郡丹波山村鴨沢５０６２</v>
      </c>
      <c r="E24" s="7" t="str">
        <f>'集計DB'!G24</f>
        <v/>
      </c>
      <c r="F24" s="7" t="str">
        <f>CONCATENATE('集計DB'!H24,",",'集計DB'!I24)</f>
        <v>35.783773,138.985761</v>
      </c>
      <c r="G24" s="13" t="str">
        <f>'集計DB'!R24</f>
        <v>https://vermin-network.s3.amazonaws.com/12a9ebc432f4252081b052a0ea78a936f93134a47f221bafe39cfba5f5ab759a.jpg</v>
      </c>
      <c r="H24" s="7">
        <f>'集計DB'!A24</f>
        <v>1</v>
      </c>
    </row>
    <row r="25" ht="15.75" customHeight="1">
      <c r="A25" s="12">
        <f>IFERROR('集計DB'!C25,"")</f>
        <v>44990.43432</v>
      </c>
      <c r="B25" s="4" t="str">
        <f>'集計DB'!D25</f>
        <v>2023-03-05</v>
      </c>
      <c r="C25" s="7" t="str">
        <f>'集計DB'!E25</f>
        <v>サル</v>
      </c>
      <c r="D25" s="7" t="str">
        <f>'集計DB'!F25</f>
        <v>奥多摩町氷川215-6</v>
      </c>
      <c r="E25" s="7" t="str">
        <f>'集計DB'!G25</f>
        <v>奥多摩町氷川</v>
      </c>
      <c r="F25" s="7" t="str">
        <f>CONCATENATE('集計DB'!H25,",",'集計DB'!I25)</f>
        <v>35.809542,139.096196</v>
      </c>
      <c r="G25" s="14" t="str">
        <f>'集計DB'!R25</f>
        <v/>
      </c>
      <c r="H25" s="7">
        <f>'集計DB'!A25</f>
        <v>5</v>
      </c>
    </row>
    <row r="26" ht="15.75" customHeight="1">
      <c r="A26" s="12">
        <f>IFERROR('集計DB'!C26,"")</f>
        <v>44990.37359</v>
      </c>
      <c r="B26" s="4" t="str">
        <f>'集計DB'!D26</f>
        <v>2023-03-05</v>
      </c>
      <c r="C26" s="7" t="str">
        <f>'集計DB'!E26</f>
        <v>サル</v>
      </c>
      <c r="D26" s="7" t="str">
        <f>'集計DB'!F26</f>
        <v>198-0221 奥多摩町留浦１３３７</v>
      </c>
      <c r="E26" s="7" t="str">
        <f>'集計DB'!G26</f>
        <v>奥多摩町留浦</v>
      </c>
      <c r="F26" s="7" t="str">
        <f>CONCATENATE('集計DB'!H26,",",'集計DB'!I26)</f>
        <v>35.793302,139.010745</v>
      </c>
      <c r="G26" s="13" t="str">
        <f>'集計DB'!R26</f>
        <v>https://vermin-network.s3.amazonaws.com/bf73553ef65830fc746ed96a860bf91acc1cf1f61124bd5425f8a918085aa4a5.jpg</v>
      </c>
      <c r="H26" s="7">
        <f>'集計DB'!A26</f>
        <v>1</v>
      </c>
    </row>
    <row r="27" ht="15.75" customHeight="1">
      <c r="A27" s="12">
        <f>IFERROR('集計DB'!C27,"")</f>
        <v>44990.2731</v>
      </c>
      <c r="B27" s="4" t="str">
        <f>'集計DB'!D27</f>
        <v>2023-03-05</v>
      </c>
      <c r="C27" s="7" t="str">
        <f>'集計DB'!E27</f>
        <v>サル</v>
      </c>
      <c r="D27" s="7" t="str">
        <f>'集計DB'!F27</f>
        <v>198-0221 奥多摩町留浦１３２０−１０</v>
      </c>
      <c r="E27" s="7" t="str">
        <f>'集計DB'!G27</f>
        <v>奥多摩町留浦</v>
      </c>
      <c r="F27" s="7" t="str">
        <f>CONCATENATE('集計DB'!H27,",",'集計DB'!I27)</f>
        <v>35.793244,139.01164</v>
      </c>
      <c r="G27" s="13" t="str">
        <f>'集計DB'!R27</f>
        <v>https://vermin-network.s3.amazonaws.com/6f60da840f111a2b4c38e6ce0b02f68397d83a4e9adf7ebdfd470e5dc813dbba.jpg</v>
      </c>
      <c r="H27" s="7">
        <f>'集計DB'!A27</f>
        <v>1</v>
      </c>
    </row>
    <row r="28" ht="15.75" customHeight="1">
      <c r="A28" s="12">
        <f>IFERROR('集計DB'!C28,"")</f>
        <v>44990.09771</v>
      </c>
      <c r="B28" s="4" t="str">
        <f>'集計DB'!D28</f>
        <v>2023-03-05</v>
      </c>
      <c r="C28" s="7" t="str">
        <f>'集計DB'!E28</f>
        <v>イノシシ</v>
      </c>
      <c r="D28" s="7" t="str">
        <f>'集計DB'!F28</f>
        <v>奥多摩町氷川210</v>
      </c>
      <c r="E28" s="7" t="str">
        <f>'集計DB'!G28</f>
        <v>奥多摩町氷川</v>
      </c>
      <c r="F28" s="7" t="str">
        <f>CONCATENATE('集計DB'!H28,",",'集計DB'!I28)</f>
        <v>35.809215,139.09666</v>
      </c>
      <c r="G28" s="13" t="str">
        <f>'集計DB'!R28</f>
        <v>https://vermin-network.s3.amazonaws.com/a8b6836130f7d10c803553a8c16ebb8241345e3a4a22c7edc9cb5c7b02b8c081.jpg</v>
      </c>
      <c r="H28" s="7">
        <f>'集計DB'!A28</f>
        <v>4</v>
      </c>
    </row>
    <row r="29" ht="15.75" customHeight="1">
      <c r="A29" s="12">
        <f>IFERROR('集計DB'!C29,"")</f>
        <v>44990.00409</v>
      </c>
      <c r="B29" s="4" t="str">
        <f>'集計DB'!D29</f>
        <v>2023-03-05</v>
      </c>
      <c r="C29" s="7" t="str">
        <f>'集計DB'!E29</f>
        <v>イノシシ</v>
      </c>
      <c r="D29" s="7" t="str">
        <f>'集計DB'!F29</f>
        <v>79 Sakai, Okutama, Nishitama District, Tokyo, Tokyo 198-0222, Japan</v>
      </c>
      <c r="E29" s="7" t="str">
        <f>'集計DB'!G29</f>
        <v/>
      </c>
      <c r="F29" s="7" t="str">
        <f>CONCATENATE('集計DB'!H29,",",'集計DB'!I29)</f>
        <v>35.799994,139.07954</v>
      </c>
      <c r="G29" s="14" t="str">
        <f>'集計DB'!R29</f>
        <v/>
      </c>
      <c r="H29" s="7">
        <f>'集計DB'!A29</f>
        <v>3</v>
      </c>
    </row>
    <row r="30" ht="15.75" customHeight="1">
      <c r="A30" s="12">
        <f>IFERROR('集計DB'!C30,"")</f>
        <v>44989.89399</v>
      </c>
      <c r="B30" s="4" t="str">
        <f>'集計DB'!D30</f>
        <v>2023-03-04</v>
      </c>
      <c r="C30" s="7" t="str">
        <f>'集計DB'!E30</f>
        <v>シカ</v>
      </c>
      <c r="D30" s="7" t="str">
        <f>'集計DB'!F30</f>
        <v>奥多摩町氷川760</v>
      </c>
      <c r="E30" s="7" t="str">
        <f>'集計DB'!G30</f>
        <v>奥多摩町氷川</v>
      </c>
      <c r="F30" s="7" t="str">
        <f>CONCATENATE('集計DB'!H30,",",'集計DB'!I30)</f>
        <v>35.803722,139.101138</v>
      </c>
      <c r="G30" s="14" t="str">
        <f>'集計DB'!R30</f>
        <v/>
      </c>
      <c r="H30" s="7">
        <f>'集計DB'!A30</f>
        <v>4</v>
      </c>
    </row>
    <row r="31" ht="15.75" customHeight="1">
      <c r="A31" s="12">
        <f>IFERROR('集計DB'!C31,"")</f>
        <v>44989.87172</v>
      </c>
      <c r="B31" s="4" t="str">
        <f>'集計DB'!D31</f>
        <v>2023-03-04</v>
      </c>
      <c r="C31" s="7" t="str">
        <f>'集計DB'!E31</f>
        <v>イノシシ</v>
      </c>
      <c r="D31" s="7" t="str">
        <f>'集計DB'!F31</f>
        <v/>
      </c>
      <c r="E31" s="7" t="str">
        <f>'集計DB'!G31</f>
        <v/>
      </c>
      <c r="F31" s="7" t="str">
        <f>CONCATENATE('集計DB'!H31,",",'集計DB'!I31)</f>
        <v>35.78823,139.037461</v>
      </c>
      <c r="G31" s="14" t="str">
        <f>'集計DB'!R31</f>
        <v/>
      </c>
      <c r="H31" s="7">
        <f>'集計DB'!A31</f>
        <v>3</v>
      </c>
    </row>
    <row r="32" ht="15.75" customHeight="1">
      <c r="A32" s="12">
        <f>IFERROR('集計DB'!C32,"")</f>
        <v>44989.87152</v>
      </c>
      <c r="B32" s="4" t="str">
        <f>'集計DB'!D32</f>
        <v>2023-03-04</v>
      </c>
      <c r="C32" s="7" t="str">
        <f>'集計DB'!E32</f>
        <v>イノシシ</v>
      </c>
      <c r="D32" s="7" t="str">
        <f>'集計DB'!F32</f>
        <v/>
      </c>
      <c r="E32" s="7" t="str">
        <f>'集計DB'!G32</f>
        <v/>
      </c>
      <c r="F32" s="7" t="str">
        <f>CONCATENATE('集計DB'!H32,",",'集計DB'!I32)</f>
        <v>35.803349,139.094333</v>
      </c>
      <c r="G32" s="14" t="str">
        <f>'集計DB'!R32</f>
        <v/>
      </c>
      <c r="H32" s="7">
        <f>'集計DB'!A32</f>
        <v>4</v>
      </c>
    </row>
    <row r="33" ht="15.75" customHeight="1">
      <c r="A33" s="12">
        <f>IFERROR('集計DB'!C33,"")</f>
        <v>44989.8712</v>
      </c>
      <c r="B33" s="4" t="str">
        <f>'集計DB'!D33</f>
        <v>2023-03-04</v>
      </c>
      <c r="C33" s="7" t="str">
        <f>'集計DB'!E33</f>
        <v>サル</v>
      </c>
      <c r="D33" s="7" t="str">
        <f>'集計DB'!F33</f>
        <v/>
      </c>
      <c r="E33" s="7" t="str">
        <f>'集計DB'!G33</f>
        <v/>
      </c>
      <c r="F33" s="7" t="str">
        <f>CONCATENATE('集計DB'!H33,",",'集計DB'!I33)</f>
        <v>35.798689,139.053983</v>
      </c>
      <c r="G33" s="14" t="str">
        <f>'集計DB'!R33</f>
        <v/>
      </c>
      <c r="H33" s="7">
        <f>'集計DB'!A33</f>
        <v>1</v>
      </c>
    </row>
    <row r="34" ht="15.75" customHeight="1">
      <c r="A34" s="12" t="str">
        <f>IFERROR('集計DB'!C34,"")</f>
        <v/>
      </c>
      <c r="B34" s="4" t="str">
        <f>'集計DB'!D34</f>
        <v/>
      </c>
      <c r="C34" s="7" t="str">
        <f>'集計DB'!E34</f>
        <v/>
      </c>
      <c r="D34" s="7" t="str">
        <f>'集計DB'!F34</f>
        <v/>
      </c>
      <c r="E34" s="7" t="str">
        <f>'集計DB'!G34</f>
        <v/>
      </c>
      <c r="F34" s="7" t="str">
        <f>CONCATENATE('集計DB'!H34,",",'集計DB'!I34)</f>
        <v>,</v>
      </c>
      <c r="G34" s="14" t="str">
        <f>'集計DB'!R34</f>
        <v/>
      </c>
      <c r="H34" s="7" t="str">
        <f>'集計DB'!A34</f>
        <v/>
      </c>
    </row>
    <row r="35" ht="15.75" customHeight="1">
      <c r="A35" s="12" t="str">
        <f>IFERROR('集計DB'!C35,"")</f>
        <v/>
      </c>
      <c r="B35" s="4" t="str">
        <f>'集計DB'!D35</f>
        <v/>
      </c>
      <c r="C35" s="7" t="str">
        <f>'集計DB'!E35</f>
        <v/>
      </c>
      <c r="D35" s="7" t="str">
        <f>'集計DB'!F35</f>
        <v/>
      </c>
      <c r="E35" s="7" t="str">
        <f>'集計DB'!G35</f>
        <v/>
      </c>
      <c r="F35" s="7" t="str">
        <f>CONCATENATE('集計DB'!H35,",",'集計DB'!I35)</f>
        <v>,</v>
      </c>
      <c r="G35" s="14" t="str">
        <f>'集計DB'!R35</f>
        <v/>
      </c>
      <c r="H35" s="7" t="str">
        <f>'集計DB'!A35</f>
        <v/>
      </c>
    </row>
    <row r="36" ht="15.75" customHeight="1">
      <c r="A36" s="12" t="str">
        <f>IFERROR('集計DB'!C36,"")</f>
        <v/>
      </c>
      <c r="B36" s="4" t="str">
        <f>'集計DB'!D36</f>
        <v/>
      </c>
      <c r="C36" s="7" t="str">
        <f>'集計DB'!E36</f>
        <v/>
      </c>
      <c r="D36" s="7" t="str">
        <f>'集計DB'!F36</f>
        <v/>
      </c>
      <c r="E36" s="7" t="str">
        <f>'集計DB'!G36</f>
        <v/>
      </c>
      <c r="F36" s="7" t="str">
        <f>CONCATENATE('集計DB'!H36,",",'集計DB'!I36)</f>
        <v>,</v>
      </c>
      <c r="G36" s="14" t="str">
        <f>'集計DB'!R36</f>
        <v/>
      </c>
      <c r="H36" s="7" t="str">
        <f>'集計DB'!A36</f>
        <v/>
      </c>
    </row>
    <row r="37" ht="15.75" customHeight="1">
      <c r="A37" s="12" t="str">
        <f>IFERROR('集計DB'!C37,"")</f>
        <v/>
      </c>
      <c r="B37" s="4" t="str">
        <f>'集計DB'!D37</f>
        <v/>
      </c>
      <c r="C37" s="7" t="str">
        <f>'集計DB'!E37</f>
        <v/>
      </c>
      <c r="D37" s="7" t="str">
        <f>'集計DB'!F37</f>
        <v/>
      </c>
      <c r="E37" s="7" t="str">
        <f>'集計DB'!G37</f>
        <v/>
      </c>
      <c r="F37" s="7" t="str">
        <f>CONCATENATE('集計DB'!H37,",",'集計DB'!I37)</f>
        <v>,</v>
      </c>
      <c r="G37" s="14" t="str">
        <f>'集計DB'!R37</f>
        <v/>
      </c>
      <c r="H37" s="7" t="str">
        <f>'集計DB'!A37</f>
        <v/>
      </c>
    </row>
    <row r="38" ht="15.75" customHeight="1">
      <c r="A38" s="12" t="str">
        <f>IFERROR('集計DB'!C38,"")</f>
        <v/>
      </c>
      <c r="B38" s="4" t="str">
        <f>'集計DB'!D38</f>
        <v/>
      </c>
      <c r="C38" s="7" t="str">
        <f>'集計DB'!E38</f>
        <v/>
      </c>
      <c r="D38" s="7" t="str">
        <f>'集計DB'!F38</f>
        <v/>
      </c>
      <c r="E38" s="7" t="str">
        <f>'集計DB'!G38</f>
        <v/>
      </c>
      <c r="F38" s="7" t="str">
        <f>CONCATENATE('集計DB'!H38,",",'集計DB'!I38)</f>
        <v>,</v>
      </c>
      <c r="G38" s="14" t="str">
        <f>'集計DB'!R38</f>
        <v/>
      </c>
      <c r="H38" s="7" t="str">
        <f>'集計DB'!A38</f>
        <v/>
      </c>
    </row>
    <row r="39" ht="15.75" customHeight="1">
      <c r="A39" s="12" t="str">
        <f>IFERROR('集計DB'!C39,"")</f>
        <v/>
      </c>
      <c r="B39" s="4" t="str">
        <f>'集計DB'!D39</f>
        <v/>
      </c>
      <c r="C39" s="7" t="str">
        <f>'集計DB'!E39</f>
        <v/>
      </c>
      <c r="D39" s="7" t="str">
        <f>'集計DB'!F39</f>
        <v/>
      </c>
      <c r="E39" s="7" t="str">
        <f>'集計DB'!G39</f>
        <v/>
      </c>
      <c r="F39" s="7" t="str">
        <f>CONCATENATE('集計DB'!H39,",",'集計DB'!I39)</f>
        <v>,</v>
      </c>
      <c r="G39" s="14" t="str">
        <f>'集計DB'!R39</f>
        <v/>
      </c>
      <c r="H39" s="7" t="str">
        <f>'集計DB'!A39</f>
        <v/>
      </c>
    </row>
    <row r="40" ht="15.75" customHeight="1">
      <c r="A40" s="12" t="str">
        <f>IFERROR('集計DB'!C40,"")</f>
        <v/>
      </c>
      <c r="B40" s="4" t="str">
        <f>'集計DB'!D40</f>
        <v/>
      </c>
      <c r="C40" s="7" t="str">
        <f>'集計DB'!E40</f>
        <v/>
      </c>
      <c r="D40" s="7" t="str">
        <f>'集計DB'!F40</f>
        <v/>
      </c>
      <c r="E40" s="7" t="str">
        <f>'集計DB'!G40</f>
        <v/>
      </c>
      <c r="F40" s="7" t="str">
        <f>CONCATENATE('集計DB'!H40,",",'集計DB'!I40)</f>
        <v>,</v>
      </c>
      <c r="G40" s="14" t="str">
        <f>'集計DB'!R40</f>
        <v/>
      </c>
      <c r="H40" s="7" t="str">
        <f>'集計DB'!A40</f>
        <v/>
      </c>
    </row>
    <row r="41" ht="15.75" customHeight="1">
      <c r="A41" s="12" t="str">
        <f>IFERROR('集計DB'!C41,"")</f>
        <v/>
      </c>
      <c r="B41" s="4" t="str">
        <f>'集計DB'!D41</f>
        <v/>
      </c>
      <c r="C41" s="7" t="str">
        <f>'集計DB'!E41</f>
        <v/>
      </c>
      <c r="D41" s="7" t="str">
        <f>'集計DB'!F41</f>
        <v/>
      </c>
      <c r="E41" s="7" t="str">
        <f>'集計DB'!G41</f>
        <v/>
      </c>
      <c r="F41" s="7" t="str">
        <f>CONCATENATE('集計DB'!H41,",",'集計DB'!I41)</f>
        <v>,</v>
      </c>
      <c r="G41" s="14" t="str">
        <f>'集計DB'!R41</f>
        <v/>
      </c>
      <c r="H41" s="7" t="str">
        <f>'集計DB'!A41</f>
        <v/>
      </c>
    </row>
    <row r="42" ht="15.75" customHeight="1">
      <c r="A42" s="12" t="str">
        <f>IFERROR('集計DB'!C42,"")</f>
        <v/>
      </c>
      <c r="B42" s="4" t="str">
        <f>'集計DB'!D42</f>
        <v/>
      </c>
      <c r="C42" s="7" t="str">
        <f>'集計DB'!E42</f>
        <v/>
      </c>
      <c r="D42" s="7" t="str">
        <f>'集計DB'!F42</f>
        <v/>
      </c>
      <c r="E42" s="7" t="str">
        <f>'集計DB'!G42</f>
        <v/>
      </c>
      <c r="F42" s="7" t="str">
        <f>CONCATENATE('集計DB'!H42,",",'集計DB'!I42)</f>
        <v>,</v>
      </c>
      <c r="G42" s="14" t="str">
        <f>'集計DB'!R42</f>
        <v/>
      </c>
      <c r="H42" s="7" t="str">
        <f>'集計DB'!A42</f>
        <v/>
      </c>
    </row>
    <row r="43" ht="15.75" customHeight="1">
      <c r="A43" s="12" t="str">
        <f>IFERROR('集計DB'!C43,"")</f>
        <v/>
      </c>
      <c r="B43" s="4" t="str">
        <f>'集計DB'!D43</f>
        <v/>
      </c>
      <c r="C43" s="7" t="str">
        <f>'集計DB'!E43</f>
        <v/>
      </c>
      <c r="D43" s="7" t="str">
        <f>'集計DB'!F43</f>
        <v/>
      </c>
      <c r="E43" s="7" t="str">
        <f>'集計DB'!G43</f>
        <v/>
      </c>
      <c r="F43" s="7" t="str">
        <f>CONCATENATE('集計DB'!H43,",",'集計DB'!I43)</f>
        <v>,</v>
      </c>
      <c r="G43" s="14" t="str">
        <f>'集計DB'!R43</f>
        <v/>
      </c>
      <c r="H43" s="7" t="str">
        <f>'集計DB'!A43</f>
        <v/>
      </c>
    </row>
    <row r="44" ht="15.75" customHeight="1">
      <c r="A44" s="12" t="str">
        <f>IFERROR('集計DB'!C44,"")</f>
        <v/>
      </c>
      <c r="B44" s="4" t="str">
        <f>'集計DB'!D44</f>
        <v/>
      </c>
      <c r="C44" s="7" t="str">
        <f>'集計DB'!E44</f>
        <v/>
      </c>
      <c r="D44" s="7" t="str">
        <f>'集計DB'!F44</f>
        <v/>
      </c>
      <c r="E44" s="7" t="str">
        <f>'集計DB'!G44</f>
        <v/>
      </c>
      <c r="F44" s="7" t="str">
        <f>CONCATENATE('集計DB'!H44,",",'集計DB'!I44)</f>
        <v>,</v>
      </c>
      <c r="G44" s="14" t="str">
        <f>'集計DB'!R44</f>
        <v/>
      </c>
      <c r="H44" s="7" t="str">
        <f>'集計DB'!A44</f>
        <v/>
      </c>
    </row>
    <row r="45" ht="15.75" customHeight="1">
      <c r="A45" s="12" t="str">
        <f>IFERROR('集計DB'!C45,"")</f>
        <v/>
      </c>
      <c r="B45" s="4" t="str">
        <f>'集計DB'!D45</f>
        <v/>
      </c>
      <c r="C45" s="7" t="str">
        <f>'集計DB'!E45</f>
        <v/>
      </c>
      <c r="D45" s="7" t="str">
        <f>'集計DB'!F45</f>
        <v/>
      </c>
      <c r="E45" s="7" t="str">
        <f>'集計DB'!G45</f>
        <v/>
      </c>
      <c r="F45" s="7" t="str">
        <f>CONCATENATE('集計DB'!H45,",",'集計DB'!I45)</f>
        <v>,</v>
      </c>
      <c r="G45" s="14" t="str">
        <f>'集計DB'!R45</f>
        <v/>
      </c>
      <c r="H45" s="7" t="str">
        <f>'集計DB'!A45</f>
        <v/>
      </c>
    </row>
    <row r="46" ht="15.75" customHeight="1">
      <c r="A46" s="12" t="str">
        <f>IFERROR('集計DB'!C46,"")</f>
        <v/>
      </c>
      <c r="B46" s="4" t="str">
        <f>'集計DB'!D46</f>
        <v/>
      </c>
      <c r="C46" s="7" t="str">
        <f>'集計DB'!E46</f>
        <v/>
      </c>
      <c r="D46" s="7" t="str">
        <f>'集計DB'!F46</f>
        <v/>
      </c>
      <c r="E46" s="7" t="str">
        <f>'集計DB'!G46</f>
        <v/>
      </c>
      <c r="F46" s="7" t="str">
        <f>CONCATENATE('集計DB'!H46,",",'集計DB'!I46)</f>
        <v>,</v>
      </c>
      <c r="G46" s="14" t="str">
        <f>'集計DB'!R46</f>
        <v/>
      </c>
      <c r="H46" s="7" t="str">
        <f>'集計DB'!A46</f>
        <v/>
      </c>
    </row>
    <row r="47" ht="15.75" customHeight="1">
      <c r="A47" s="12" t="str">
        <f>IFERROR('集計DB'!C47,"")</f>
        <v/>
      </c>
      <c r="B47" s="4" t="str">
        <f>'集計DB'!D47</f>
        <v/>
      </c>
      <c r="C47" s="7" t="str">
        <f>'集計DB'!E47</f>
        <v/>
      </c>
      <c r="D47" s="7" t="str">
        <f>'集計DB'!F47</f>
        <v/>
      </c>
      <c r="E47" s="7" t="str">
        <f>'集計DB'!G47</f>
        <v/>
      </c>
      <c r="F47" s="7" t="str">
        <f>CONCATENATE('集計DB'!H47,",",'集計DB'!I47)</f>
        <v>,</v>
      </c>
      <c r="G47" s="14" t="str">
        <f>'集計DB'!R47</f>
        <v/>
      </c>
      <c r="H47" s="7" t="str">
        <f>'集計DB'!A47</f>
        <v/>
      </c>
    </row>
    <row r="48" ht="15.75" customHeight="1">
      <c r="A48" s="12" t="str">
        <f>IFERROR('集計DB'!C48,"")</f>
        <v/>
      </c>
      <c r="B48" s="4" t="str">
        <f>'集計DB'!D48</f>
        <v/>
      </c>
      <c r="C48" s="7" t="str">
        <f>'集計DB'!E48</f>
        <v/>
      </c>
      <c r="D48" s="7" t="str">
        <f>'集計DB'!F48</f>
        <v/>
      </c>
      <c r="E48" s="7" t="str">
        <f>'集計DB'!G48</f>
        <v/>
      </c>
      <c r="F48" s="7" t="str">
        <f>CONCATENATE('集計DB'!H48,",",'集計DB'!I48)</f>
        <v>,</v>
      </c>
      <c r="G48" s="14" t="str">
        <f>'集計DB'!R48</f>
        <v/>
      </c>
      <c r="H48" s="7" t="str">
        <f>'集計DB'!A48</f>
        <v/>
      </c>
    </row>
    <row r="49" ht="15.75" customHeight="1">
      <c r="A49" s="12" t="str">
        <f>IFERROR('集計DB'!C49,"")</f>
        <v/>
      </c>
      <c r="B49" s="4" t="str">
        <f>'集計DB'!D49</f>
        <v/>
      </c>
      <c r="C49" s="7" t="str">
        <f>'集計DB'!E49</f>
        <v/>
      </c>
      <c r="D49" s="7" t="str">
        <f>'集計DB'!F49</f>
        <v/>
      </c>
      <c r="E49" s="7" t="str">
        <f>'集計DB'!G49</f>
        <v/>
      </c>
      <c r="F49" s="7" t="str">
        <f>CONCATENATE('集計DB'!H49,",",'集計DB'!I49)</f>
        <v>,</v>
      </c>
      <c r="G49" s="14" t="str">
        <f>'集計DB'!R49</f>
        <v/>
      </c>
      <c r="H49" s="7" t="str">
        <f>'集計DB'!A49</f>
        <v/>
      </c>
    </row>
    <row r="50" ht="15.75" customHeight="1">
      <c r="A50" s="12" t="str">
        <f>IFERROR('集計DB'!C50,"")</f>
        <v/>
      </c>
      <c r="B50" s="4" t="str">
        <f>'集計DB'!D50</f>
        <v/>
      </c>
      <c r="C50" s="7" t="str">
        <f>'集計DB'!E50</f>
        <v/>
      </c>
      <c r="D50" s="7" t="str">
        <f>'集計DB'!F50</f>
        <v/>
      </c>
      <c r="E50" s="7" t="str">
        <f>'集計DB'!G50</f>
        <v/>
      </c>
      <c r="F50" s="7" t="str">
        <f>CONCATENATE('集計DB'!H50,",",'集計DB'!I50)</f>
        <v>,</v>
      </c>
      <c r="G50" s="14" t="str">
        <f>'集計DB'!R50</f>
        <v/>
      </c>
      <c r="H50" s="7" t="str">
        <f>'集計DB'!A50</f>
        <v/>
      </c>
    </row>
    <row r="51" ht="15.75" customHeight="1">
      <c r="A51" s="12" t="str">
        <f>IFERROR('集計DB'!C51,"")</f>
        <v/>
      </c>
      <c r="B51" s="4" t="str">
        <f>'集計DB'!D51</f>
        <v/>
      </c>
      <c r="C51" s="7" t="str">
        <f>'集計DB'!E51</f>
        <v/>
      </c>
      <c r="D51" s="7" t="str">
        <f>'集計DB'!F51</f>
        <v/>
      </c>
      <c r="E51" s="7" t="str">
        <f>'集計DB'!G51</f>
        <v/>
      </c>
      <c r="F51" s="7" t="str">
        <f>CONCATENATE('集計DB'!H51,",",'集計DB'!I51)</f>
        <v>,</v>
      </c>
      <c r="G51" s="14" t="str">
        <f>'集計DB'!R51</f>
        <v/>
      </c>
      <c r="H51" s="7" t="str">
        <f>'集計DB'!A51</f>
        <v/>
      </c>
    </row>
    <row r="52" ht="15.75" customHeight="1">
      <c r="A52" s="12" t="str">
        <f>IFERROR('集計DB'!C52,"")</f>
        <v/>
      </c>
      <c r="B52" s="4" t="str">
        <f>'集計DB'!D52</f>
        <v/>
      </c>
      <c r="C52" s="7" t="str">
        <f>'集計DB'!E52</f>
        <v/>
      </c>
      <c r="D52" s="7" t="str">
        <f>'集計DB'!F52</f>
        <v/>
      </c>
      <c r="E52" s="7" t="str">
        <f>'集計DB'!G52</f>
        <v/>
      </c>
      <c r="F52" s="7" t="str">
        <f>CONCATENATE('集計DB'!H52,",",'集計DB'!I52)</f>
        <v>,</v>
      </c>
      <c r="G52" s="14" t="str">
        <f>'集計DB'!R52</f>
        <v/>
      </c>
      <c r="H52" s="7" t="str">
        <f>'集計DB'!A52</f>
        <v/>
      </c>
    </row>
    <row r="53" ht="15.75" customHeight="1">
      <c r="A53" s="12" t="str">
        <f>IFERROR('集計DB'!C53,"")</f>
        <v/>
      </c>
      <c r="B53" s="4" t="str">
        <f>'集計DB'!D53</f>
        <v/>
      </c>
      <c r="C53" s="7" t="str">
        <f>'集計DB'!E53</f>
        <v/>
      </c>
      <c r="D53" s="7" t="str">
        <f>'集計DB'!F53</f>
        <v/>
      </c>
      <c r="E53" s="7" t="str">
        <f>'集計DB'!G53</f>
        <v/>
      </c>
      <c r="F53" s="7" t="str">
        <f>CONCATENATE('集計DB'!H53,",",'集計DB'!I53)</f>
        <v>,</v>
      </c>
      <c r="G53" s="14" t="str">
        <f>'集計DB'!R53</f>
        <v/>
      </c>
      <c r="H53" s="7" t="str">
        <f>'集計DB'!A53</f>
        <v/>
      </c>
    </row>
    <row r="54" ht="15.75" customHeight="1">
      <c r="A54" s="12" t="str">
        <f>IFERROR('集計DB'!C54,"")</f>
        <v/>
      </c>
      <c r="B54" s="4" t="str">
        <f>'集計DB'!D54</f>
        <v/>
      </c>
      <c r="C54" s="7" t="str">
        <f>'集計DB'!E54</f>
        <v/>
      </c>
      <c r="D54" s="7" t="str">
        <f>'集計DB'!F54</f>
        <v/>
      </c>
      <c r="E54" s="7" t="str">
        <f>'集計DB'!G54</f>
        <v/>
      </c>
      <c r="F54" s="7" t="str">
        <f>CONCATENATE('集計DB'!H54,",",'集計DB'!I54)</f>
        <v>,</v>
      </c>
      <c r="G54" s="14" t="str">
        <f>'集計DB'!R54</f>
        <v/>
      </c>
      <c r="H54" s="7" t="str">
        <f>'集計DB'!A54</f>
        <v/>
      </c>
    </row>
    <row r="55" ht="15.75" customHeight="1">
      <c r="A55" s="12" t="str">
        <f>IFERROR('集計DB'!C55,"")</f>
        <v/>
      </c>
      <c r="B55" s="4" t="str">
        <f>'集計DB'!D55</f>
        <v/>
      </c>
      <c r="C55" s="7" t="str">
        <f>'集計DB'!E55</f>
        <v/>
      </c>
      <c r="D55" s="7" t="str">
        <f>'集計DB'!F55</f>
        <v/>
      </c>
      <c r="E55" s="7" t="str">
        <f>'集計DB'!G55</f>
        <v/>
      </c>
      <c r="F55" s="7" t="str">
        <f>CONCATENATE('集計DB'!H55,",",'集計DB'!I55)</f>
        <v>,</v>
      </c>
      <c r="G55" s="14" t="str">
        <f>'集計DB'!R55</f>
        <v/>
      </c>
      <c r="H55" s="7" t="str">
        <f>'集計DB'!A55</f>
        <v/>
      </c>
    </row>
    <row r="56" ht="15.75" customHeight="1">
      <c r="A56" s="12" t="str">
        <f>IFERROR('集計DB'!C56,"")</f>
        <v/>
      </c>
      <c r="B56" s="4" t="str">
        <f>'集計DB'!D56</f>
        <v/>
      </c>
      <c r="C56" s="7" t="str">
        <f>'集計DB'!E56</f>
        <v/>
      </c>
      <c r="D56" s="7" t="str">
        <f>'集計DB'!F56</f>
        <v/>
      </c>
      <c r="E56" s="7" t="str">
        <f>'集計DB'!G56</f>
        <v/>
      </c>
      <c r="F56" s="7" t="str">
        <f>CONCATENATE('集計DB'!H56,",",'集計DB'!I56)</f>
        <v>,</v>
      </c>
      <c r="G56" s="14" t="str">
        <f>'集計DB'!R56</f>
        <v/>
      </c>
      <c r="H56" s="7" t="str">
        <f>'集計DB'!A56</f>
        <v/>
      </c>
    </row>
    <row r="57" ht="15.75" customHeight="1">
      <c r="A57" s="12" t="str">
        <f>IFERROR('集計DB'!C57,"")</f>
        <v/>
      </c>
      <c r="B57" s="4" t="str">
        <f>'集計DB'!D57</f>
        <v/>
      </c>
      <c r="C57" s="7" t="str">
        <f>'集計DB'!E57</f>
        <v/>
      </c>
      <c r="D57" s="7" t="str">
        <f>'集計DB'!F57</f>
        <v/>
      </c>
      <c r="E57" s="7" t="str">
        <f>'集計DB'!G57</f>
        <v/>
      </c>
      <c r="F57" s="7" t="str">
        <f>CONCATENATE('集計DB'!H57,",",'集計DB'!I57)</f>
        <v>,</v>
      </c>
      <c r="G57" s="14" t="str">
        <f>'集計DB'!R57</f>
        <v/>
      </c>
      <c r="H57" s="7" t="str">
        <f>'集計DB'!A57</f>
        <v/>
      </c>
    </row>
    <row r="58" ht="15.75" customHeight="1">
      <c r="A58" s="12" t="str">
        <f>IFERROR('集計DB'!C58,"")</f>
        <v/>
      </c>
      <c r="B58" s="4" t="str">
        <f>'集計DB'!D58</f>
        <v/>
      </c>
      <c r="C58" s="7" t="str">
        <f>'集計DB'!E58</f>
        <v/>
      </c>
      <c r="D58" s="7" t="str">
        <f>'集計DB'!F58</f>
        <v/>
      </c>
      <c r="E58" s="7" t="str">
        <f>'集計DB'!G58</f>
        <v/>
      </c>
      <c r="F58" s="7" t="str">
        <f>CONCATENATE('集計DB'!H58,",",'集計DB'!I58)</f>
        <v>,</v>
      </c>
      <c r="G58" s="14" t="str">
        <f>'集計DB'!R58</f>
        <v/>
      </c>
      <c r="H58" s="7" t="str">
        <f>'集計DB'!A58</f>
        <v/>
      </c>
    </row>
    <row r="59" ht="15.75" customHeight="1">
      <c r="A59" s="12" t="str">
        <f>IFERROR('集計DB'!C59,"")</f>
        <v/>
      </c>
      <c r="B59" s="4" t="str">
        <f>'集計DB'!D59</f>
        <v/>
      </c>
      <c r="C59" s="7" t="str">
        <f>'集計DB'!E59</f>
        <v/>
      </c>
      <c r="D59" s="7" t="str">
        <f>'集計DB'!F59</f>
        <v/>
      </c>
      <c r="E59" s="7" t="str">
        <f>'集計DB'!G59</f>
        <v/>
      </c>
      <c r="F59" s="7" t="str">
        <f>CONCATENATE('集計DB'!H59,",",'集計DB'!I59)</f>
        <v>,</v>
      </c>
      <c r="G59" s="14" t="str">
        <f>'集計DB'!R59</f>
        <v/>
      </c>
      <c r="H59" s="7" t="str">
        <f>'集計DB'!A59</f>
        <v/>
      </c>
    </row>
    <row r="60" ht="15.75" customHeight="1">
      <c r="A60" s="12" t="str">
        <f>IFERROR('集計DB'!C60,"")</f>
        <v/>
      </c>
      <c r="B60" s="4" t="str">
        <f>'集計DB'!D60</f>
        <v/>
      </c>
      <c r="C60" s="7" t="str">
        <f>'集計DB'!E60</f>
        <v/>
      </c>
      <c r="D60" s="7" t="str">
        <f>'集計DB'!F60</f>
        <v/>
      </c>
      <c r="E60" s="7" t="str">
        <f>'集計DB'!G60</f>
        <v/>
      </c>
      <c r="F60" s="7" t="str">
        <f>CONCATENATE('集計DB'!H60,",",'集計DB'!I60)</f>
        <v>,</v>
      </c>
      <c r="G60" s="14" t="str">
        <f>'集計DB'!R60</f>
        <v/>
      </c>
      <c r="H60" s="7" t="str">
        <f>'集計DB'!A60</f>
        <v/>
      </c>
    </row>
    <row r="61" ht="15.75" customHeight="1">
      <c r="A61" s="12" t="str">
        <f>IFERROR('集計DB'!C61,"")</f>
        <v/>
      </c>
      <c r="B61" s="4" t="str">
        <f>'集計DB'!D61</f>
        <v/>
      </c>
      <c r="C61" s="7" t="str">
        <f>'集計DB'!E61</f>
        <v/>
      </c>
      <c r="D61" s="7" t="str">
        <f>'集計DB'!F61</f>
        <v/>
      </c>
      <c r="E61" s="7" t="str">
        <f>'集計DB'!G61</f>
        <v/>
      </c>
      <c r="F61" s="7" t="str">
        <f>CONCATENATE('集計DB'!H61,",",'集計DB'!I61)</f>
        <v>,</v>
      </c>
      <c r="G61" s="14" t="str">
        <f>'集計DB'!R61</f>
        <v/>
      </c>
      <c r="H61" s="7" t="str">
        <f>'集計DB'!A61</f>
        <v/>
      </c>
    </row>
    <row r="62" ht="15.75" customHeight="1">
      <c r="A62" s="12" t="str">
        <f>IFERROR('集計DB'!C62,"")</f>
        <v/>
      </c>
      <c r="B62" s="4" t="str">
        <f>'集計DB'!D62</f>
        <v/>
      </c>
      <c r="C62" s="7" t="str">
        <f>'集計DB'!E62</f>
        <v/>
      </c>
      <c r="D62" s="7" t="str">
        <f>'集計DB'!F62</f>
        <v/>
      </c>
      <c r="E62" s="7" t="str">
        <f>'集計DB'!G62</f>
        <v/>
      </c>
      <c r="F62" s="7" t="str">
        <f>CONCATENATE('集計DB'!H62,",",'集計DB'!I62)</f>
        <v>,</v>
      </c>
      <c r="G62" s="14" t="str">
        <f>'集計DB'!R62</f>
        <v/>
      </c>
      <c r="H62" s="7" t="str">
        <f>'集計DB'!A62</f>
        <v/>
      </c>
    </row>
    <row r="63" ht="15.75" customHeight="1">
      <c r="A63" s="12" t="str">
        <f>IFERROR('集計DB'!C63,"")</f>
        <v/>
      </c>
      <c r="B63" s="4" t="str">
        <f>'集計DB'!D63</f>
        <v/>
      </c>
      <c r="C63" s="7" t="str">
        <f>'集計DB'!E63</f>
        <v/>
      </c>
      <c r="D63" s="7" t="str">
        <f>'集計DB'!F63</f>
        <v/>
      </c>
      <c r="E63" s="7" t="str">
        <f>'集計DB'!G63</f>
        <v/>
      </c>
      <c r="F63" s="7" t="str">
        <f>CONCATENATE('集計DB'!H63,",",'集計DB'!I63)</f>
        <v>,</v>
      </c>
      <c r="G63" s="14" t="str">
        <f>'集計DB'!R63</f>
        <v/>
      </c>
      <c r="H63" s="7" t="str">
        <f>'集計DB'!A63</f>
        <v/>
      </c>
    </row>
    <row r="64" ht="15.75" customHeight="1">
      <c r="A64" s="12" t="str">
        <f>IFERROR('集計DB'!C64,"")</f>
        <v/>
      </c>
      <c r="B64" s="4" t="str">
        <f>'集計DB'!D64</f>
        <v/>
      </c>
      <c r="C64" s="7" t="str">
        <f>'集計DB'!E64</f>
        <v/>
      </c>
      <c r="D64" s="7" t="str">
        <f>'集計DB'!F64</f>
        <v/>
      </c>
      <c r="E64" s="7" t="str">
        <f>'集計DB'!G64</f>
        <v/>
      </c>
      <c r="F64" s="7" t="str">
        <f>CONCATENATE('集計DB'!H64,",",'集計DB'!I64)</f>
        <v>,</v>
      </c>
      <c r="G64" s="14" t="str">
        <f>'集計DB'!R64</f>
        <v/>
      </c>
      <c r="H64" s="7" t="str">
        <f>'集計DB'!A64</f>
        <v/>
      </c>
    </row>
    <row r="65" ht="15.75" customHeight="1">
      <c r="A65" s="12" t="str">
        <f>IFERROR('集計DB'!C65,"")</f>
        <v/>
      </c>
      <c r="B65" s="4" t="str">
        <f>'集計DB'!D65</f>
        <v/>
      </c>
      <c r="C65" s="7" t="str">
        <f>'集計DB'!E65</f>
        <v/>
      </c>
      <c r="D65" s="7" t="str">
        <f>'集計DB'!F65</f>
        <v/>
      </c>
      <c r="E65" s="7" t="str">
        <f>'集計DB'!G65</f>
        <v/>
      </c>
      <c r="F65" s="7" t="str">
        <f>CONCATENATE('集計DB'!H65,",",'集計DB'!I65)</f>
        <v>,</v>
      </c>
      <c r="G65" s="14" t="str">
        <f>'集計DB'!R65</f>
        <v/>
      </c>
      <c r="H65" s="7" t="str">
        <f>'集計DB'!A65</f>
        <v/>
      </c>
    </row>
    <row r="66" ht="15.75" customHeight="1">
      <c r="A66" s="12" t="str">
        <f>IFERROR('集計DB'!C66,"")</f>
        <v/>
      </c>
      <c r="B66" s="4" t="str">
        <f>'集計DB'!D66</f>
        <v/>
      </c>
      <c r="C66" s="7" t="str">
        <f>'集計DB'!E66</f>
        <v/>
      </c>
      <c r="D66" s="7" t="str">
        <f>'集計DB'!F66</f>
        <v/>
      </c>
      <c r="E66" s="7" t="str">
        <f>'集計DB'!G66</f>
        <v/>
      </c>
      <c r="F66" s="7" t="str">
        <f>CONCATENATE('集計DB'!H66,",",'集計DB'!I66)</f>
        <v>,</v>
      </c>
      <c r="G66" s="14" t="str">
        <f>'集計DB'!R66</f>
        <v/>
      </c>
      <c r="H66" s="7" t="str">
        <f>'集計DB'!A66</f>
        <v/>
      </c>
    </row>
    <row r="67" ht="15.75" customHeight="1">
      <c r="A67" s="12" t="str">
        <f>IFERROR('集計DB'!C67,"")</f>
        <v/>
      </c>
      <c r="B67" s="4" t="str">
        <f>'集計DB'!D67</f>
        <v/>
      </c>
      <c r="C67" s="7" t="str">
        <f>'集計DB'!E67</f>
        <v/>
      </c>
      <c r="D67" s="7" t="str">
        <f>'集計DB'!F67</f>
        <v/>
      </c>
      <c r="E67" s="7" t="str">
        <f>'集計DB'!G67</f>
        <v/>
      </c>
      <c r="F67" s="7" t="str">
        <f>CONCATENATE('集計DB'!H67,",",'集計DB'!I67)</f>
        <v>,</v>
      </c>
      <c r="G67" s="14" t="str">
        <f>'集計DB'!R67</f>
        <v/>
      </c>
      <c r="H67" s="7" t="str">
        <f>'集計DB'!A67</f>
        <v/>
      </c>
    </row>
    <row r="68" ht="15.75" customHeight="1">
      <c r="A68" s="12" t="str">
        <f>IFERROR('集計DB'!C68,"")</f>
        <v/>
      </c>
      <c r="B68" s="4" t="str">
        <f>'集計DB'!D68</f>
        <v/>
      </c>
      <c r="C68" s="7" t="str">
        <f>'集計DB'!E68</f>
        <v/>
      </c>
      <c r="D68" s="7" t="str">
        <f>'集計DB'!F68</f>
        <v/>
      </c>
      <c r="E68" s="7" t="str">
        <f>'集計DB'!G68</f>
        <v/>
      </c>
      <c r="F68" s="7" t="str">
        <f>CONCATENATE('集計DB'!H68,",",'集計DB'!I68)</f>
        <v>,</v>
      </c>
      <c r="G68" s="14" t="str">
        <f>'集計DB'!R68</f>
        <v/>
      </c>
      <c r="H68" s="7" t="str">
        <f>'集計DB'!A68</f>
        <v/>
      </c>
    </row>
    <row r="69" ht="15.75" customHeight="1">
      <c r="A69" s="12" t="str">
        <f>IFERROR('集計DB'!C69,"")</f>
        <v/>
      </c>
      <c r="B69" s="4" t="str">
        <f>'集計DB'!D69</f>
        <v/>
      </c>
      <c r="C69" s="7" t="str">
        <f>'集計DB'!E69</f>
        <v/>
      </c>
      <c r="D69" s="7" t="str">
        <f>'集計DB'!F69</f>
        <v/>
      </c>
      <c r="E69" s="7" t="str">
        <f>'集計DB'!G69</f>
        <v/>
      </c>
      <c r="F69" s="7" t="str">
        <f>CONCATENATE('集計DB'!H69,",",'集計DB'!I69)</f>
        <v>,</v>
      </c>
      <c r="G69" s="14" t="str">
        <f>'集計DB'!R69</f>
        <v/>
      </c>
      <c r="H69" s="7" t="str">
        <f>'集計DB'!A69</f>
        <v/>
      </c>
    </row>
    <row r="70" ht="15.75" customHeight="1">
      <c r="A70" s="12" t="str">
        <f>IFERROR('集計DB'!C70,"")</f>
        <v/>
      </c>
      <c r="B70" s="4" t="str">
        <f>'集計DB'!D70</f>
        <v/>
      </c>
      <c r="C70" s="7" t="str">
        <f>'集計DB'!E70</f>
        <v/>
      </c>
      <c r="D70" s="7" t="str">
        <f>'集計DB'!F70</f>
        <v/>
      </c>
      <c r="E70" s="7" t="str">
        <f>'集計DB'!G70</f>
        <v/>
      </c>
      <c r="F70" s="7" t="str">
        <f>CONCATENATE('集計DB'!H70,",",'集計DB'!I70)</f>
        <v>,</v>
      </c>
      <c r="G70" s="14" t="str">
        <f>'集計DB'!R70</f>
        <v/>
      </c>
      <c r="H70" s="7" t="str">
        <f>'集計DB'!A70</f>
        <v/>
      </c>
    </row>
    <row r="71" ht="15.75" customHeight="1">
      <c r="A71" s="15"/>
      <c r="B71" s="7"/>
      <c r="C71" s="7"/>
      <c r="D71" s="7"/>
      <c r="E71" s="7"/>
    </row>
    <row r="72" ht="15.75" customHeight="1">
      <c r="A72" s="15"/>
      <c r="B72" s="7"/>
      <c r="C72" s="7"/>
      <c r="D72" s="7"/>
      <c r="E72" s="7"/>
    </row>
    <row r="73" ht="15.75" customHeight="1">
      <c r="A73" s="15"/>
      <c r="B73" s="7"/>
      <c r="C73" s="7"/>
      <c r="D73" s="7"/>
      <c r="E73" s="7"/>
    </row>
    <row r="74" ht="15.75" customHeight="1">
      <c r="A74" s="15"/>
      <c r="B74" s="7"/>
      <c r="C74" s="7"/>
      <c r="D74" s="7"/>
      <c r="E74" s="7"/>
    </row>
    <row r="75" ht="15.75" customHeight="1">
      <c r="A75" s="15"/>
      <c r="B75" s="7"/>
      <c r="C75" s="7"/>
      <c r="D75" s="7"/>
      <c r="E75" s="7"/>
    </row>
    <row r="76" ht="15.75" customHeight="1">
      <c r="A76" s="15"/>
      <c r="B76" s="7"/>
      <c r="C76" s="7"/>
      <c r="D76" s="7"/>
      <c r="E76" s="7"/>
    </row>
    <row r="77" ht="15.75" customHeight="1">
      <c r="A77" s="15"/>
      <c r="B77" s="7"/>
      <c r="C77" s="7"/>
      <c r="D77" s="7"/>
      <c r="E77" s="7"/>
    </row>
    <row r="78" ht="15.75" customHeight="1">
      <c r="A78" s="15"/>
      <c r="B78" s="7"/>
      <c r="C78" s="7"/>
      <c r="D78" s="7"/>
      <c r="E78" s="7"/>
    </row>
    <row r="79" ht="15.75" customHeight="1">
      <c r="A79" s="15"/>
      <c r="B79" s="7"/>
      <c r="C79" s="7"/>
      <c r="D79" s="7"/>
      <c r="E79" s="7"/>
    </row>
    <row r="80" ht="15.75" customHeight="1">
      <c r="A80" s="15"/>
      <c r="B80" s="7"/>
      <c r="C80" s="7"/>
      <c r="D80" s="7"/>
      <c r="E80" s="7"/>
    </row>
    <row r="81" ht="15.75" customHeight="1">
      <c r="A81" s="15"/>
      <c r="B81" s="7"/>
      <c r="C81" s="7"/>
      <c r="D81" s="7"/>
      <c r="E81" s="7"/>
    </row>
    <row r="82" ht="15.75" customHeight="1">
      <c r="A82" s="15"/>
      <c r="B82" s="7"/>
      <c r="C82" s="7"/>
      <c r="D82" s="7"/>
      <c r="E82" s="7"/>
    </row>
    <row r="83" ht="15.75" customHeight="1">
      <c r="A83" s="15"/>
      <c r="B83" s="7"/>
      <c r="C83" s="7"/>
      <c r="D83" s="7"/>
      <c r="E83" s="7"/>
    </row>
    <row r="84" ht="15.75" customHeight="1">
      <c r="A84" s="15"/>
      <c r="B84" s="7"/>
      <c r="C84" s="7"/>
      <c r="D84" s="7"/>
      <c r="E84" s="7"/>
    </row>
    <row r="85" ht="15.75" customHeight="1">
      <c r="A85" s="15"/>
      <c r="B85" s="7"/>
      <c r="C85" s="7"/>
      <c r="D85" s="7"/>
      <c r="E85" s="7"/>
    </row>
    <row r="86" ht="15.75" customHeight="1">
      <c r="A86" s="15"/>
      <c r="B86" s="7"/>
      <c r="C86" s="7"/>
      <c r="D86" s="7"/>
      <c r="E86" s="7"/>
    </row>
    <row r="87" ht="15.75" customHeight="1">
      <c r="A87" s="15"/>
      <c r="B87" s="7"/>
      <c r="C87" s="7"/>
      <c r="D87" s="7"/>
      <c r="E87" s="7"/>
    </row>
    <row r="88" ht="15.75" customHeight="1">
      <c r="A88" s="15"/>
      <c r="B88" s="7"/>
      <c r="C88" s="7"/>
      <c r="D88" s="7"/>
      <c r="E88" s="7"/>
    </row>
    <row r="89" ht="15.75" customHeight="1">
      <c r="A89" s="15"/>
      <c r="B89" s="7"/>
      <c r="C89" s="7"/>
      <c r="D89" s="7"/>
      <c r="E89" s="7"/>
    </row>
    <row r="90" ht="15.75" customHeight="1">
      <c r="A90" s="15"/>
      <c r="B90" s="7"/>
      <c r="C90" s="7"/>
      <c r="D90" s="7"/>
      <c r="E90" s="7"/>
    </row>
    <row r="91" ht="15.75" customHeight="1">
      <c r="A91" s="15"/>
      <c r="B91" s="7"/>
      <c r="C91" s="7"/>
      <c r="D91" s="7"/>
      <c r="E91" s="7"/>
    </row>
    <row r="92" ht="15.75" customHeight="1">
      <c r="A92" s="15"/>
      <c r="B92" s="7"/>
      <c r="C92" s="7"/>
      <c r="D92" s="7"/>
      <c r="E92" s="7"/>
    </row>
    <row r="93" ht="15.75" customHeight="1">
      <c r="A93" s="15"/>
      <c r="B93" s="7"/>
      <c r="C93" s="7"/>
      <c r="D93" s="7"/>
      <c r="E93" s="7"/>
    </row>
    <row r="94" ht="15.75" customHeight="1">
      <c r="A94" s="15"/>
      <c r="B94" s="7"/>
      <c r="C94" s="7"/>
      <c r="D94" s="7"/>
      <c r="E94" s="7"/>
    </row>
    <row r="95" ht="15.75" customHeight="1">
      <c r="A95" s="15"/>
      <c r="B95" s="7"/>
      <c r="C95" s="7"/>
      <c r="D95" s="7"/>
      <c r="E95" s="7"/>
    </row>
    <row r="96" ht="15.75" customHeight="1">
      <c r="A96" s="15"/>
      <c r="B96" s="7"/>
      <c r="C96" s="7"/>
      <c r="D96" s="7"/>
      <c r="E96" s="7"/>
    </row>
    <row r="97" ht="15.75" customHeight="1">
      <c r="A97" s="15"/>
      <c r="B97" s="7"/>
      <c r="C97" s="7"/>
      <c r="D97" s="7"/>
      <c r="E97" s="7"/>
    </row>
    <row r="98" ht="15.75" customHeight="1">
      <c r="A98" s="15"/>
      <c r="B98" s="7"/>
      <c r="C98" s="7"/>
      <c r="D98" s="7"/>
      <c r="E98" s="7"/>
    </row>
    <row r="99" ht="15.75" customHeight="1">
      <c r="A99" s="15"/>
      <c r="B99" s="7"/>
      <c r="C99" s="7"/>
      <c r="D99" s="7"/>
      <c r="E99" s="7"/>
    </row>
    <row r="100" ht="15.75" customHeight="1">
      <c r="A100" s="15"/>
      <c r="B100" s="7"/>
      <c r="C100" s="7"/>
      <c r="D100" s="7"/>
      <c r="E100" s="7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9.63"/>
    <col customWidth="1" min="3" max="3" width="13.88"/>
    <col customWidth="1" min="4" max="4" width="21.88"/>
    <col customWidth="1" min="5" max="7" width="13.88"/>
  </cols>
  <sheetData>
    <row r="1" ht="24.75" customHeight="1">
      <c r="A1" s="7" t="s">
        <v>364</v>
      </c>
      <c r="B1" s="7"/>
      <c r="F1" s="7"/>
      <c r="G1" s="7"/>
      <c r="H1" s="7"/>
      <c r="I1" s="7"/>
      <c r="J1" s="7"/>
    </row>
    <row r="2" ht="15.75" customHeight="1">
      <c r="A2" s="7" t="s">
        <v>365</v>
      </c>
      <c r="B2" s="7"/>
      <c r="C2" s="7" t="s">
        <v>366</v>
      </c>
      <c r="D2" s="7" t="s">
        <v>366</v>
      </c>
      <c r="E2" s="7" t="s">
        <v>366</v>
      </c>
      <c r="F2" s="7" t="s">
        <v>367</v>
      </c>
      <c r="G2" s="7"/>
      <c r="H2" s="7"/>
      <c r="I2" s="7" t="s">
        <v>368</v>
      </c>
      <c r="J2" s="7"/>
    </row>
    <row r="3" ht="15.75" customHeight="1">
      <c r="A3" s="7" t="s">
        <v>369</v>
      </c>
      <c r="B3" s="7" t="s">
        <v>370</v>
      </c>
      <c r="C3" s="7" t="s">
        <v>366</v>
      </c>
      <c r="D3" s="7" t="s">
        <v>366</v>
      </c>
      <c r="E3" s="7" t="s">
        <v>366</v>
      </c>
      <c r="F3" s="7" t="s">
        <v>371</v>
      </c>
      <c r="G3" s="7" t="s">
        <v>351</v>
      </c>
      <c r="H3" s="7" t="s">
        <v>352</v>
      </c>
      <c r="I3" s="7" t="s">
        <v>372</v>
      </c>
      <c r="J3" s="7" t="s">
        <v>373</v>
      </c>
    </row>
    <row r="4" ht="15.75" customHeight="1">
      <c r="A4" s="7" t="s">
        <v>374</v>
      </c>
      <c r="B4" s="7" t="s">
        <v>375</v>
      </c>
      <c r="C4" s="7" t="s">
        <v>366</v>
      </c>
      <c r="D4" s="7" t="s">
        <v>366</v>
      </c>
      <c r="E4" s="7" t="s">
        <v>366</v>
      </c>
      <c r="F4" s="7" t="s">
        <v>88</v>
      </c>
      <c r="G4" s="7" t="s">
        <v>13</v>
      </c>
      <c r="H4" s="7" t="s">
        <v>14</v>
      </c>
      <c r="I4" s="7" t="s">
        <v>376</v>
      </c>
      <c r="J4" s="7" t="s">
        <v>377</v>
      </c>
    </row>
    <row r="5" ht="15.75" customHeight="1"/>
    <row r="6" ht="15.75" customHeight="1">
      <c r="A6" s="7" t="s">
        <v>378</v>
      </c>
    </row>
    <row r="7" ht="15.75" customHeight="1">
      <c r="A7" s="7" t="s">
        <v>379</v>
      </c>
      <c r="F7" s="7" t="s">
        <v>366</v>
      </c>
      <c r="G7" s="7" t="s">
        <v>380</v>
      </c>
      <c r="I7" s="7" t="s">
        <v>368</v>
      </c>
      <c r="J7" s="7"/>
    </row>
    <row r="8" ht="15.75" customHeight="1">
      <c r="A8" s="7" t="s">
        <v>381</v>
      </c>
      <c r="B8" s="7" t="s">
        <v>382</v>
      </c>
      <c r="C8" s="7" t="s">
        <v>371</v>
      </c>
      <c r="D8" s="7" t="s">
        <v>383</v>
      </c>
      <c r="E8" s="7" t="s">
        <v>384</v>
      </c>
      <c r="F8" s="7" t="s">
        <v>366</v>
      </c>
      <c r="G8" s="7" t="s">
        <v>351</v>
      </c>
      <c r="H8" s="7" t="s">
        <v>352</v>
      </c>
      <c r="I8" s="7" t="s">
        <v>372</v>
      </c>
      <c r="J8" s="7" t="s">
        <v>373</v>
      </c>
    </row>
    <row r="9" ht="15.75" customHeight="1">
      <c r="A9" s="7" t="s">
        <v>385</v>
      </c>
      <c r="B9" s="7" t="s">
        <v>87</v>
      </c>
      <c r="C9" s="7" t="s">
        <v>88</v>
      </c>
      <c r="D9" s="7" t="s">
        <v>386</v>
      </c>
      <c r="E9" s="7" t="s">
        <v>387</v>
      </c>
      <c r="F9" s="7" t="s">
        <v>366</v>
      </c>
      <c r="G9" s="7" t="s">
        <v>13</v>
      </c>
      <c r="H9" s="7" t="s">
        <v>14</v>
      </c>
      <c r="I9" s="7" t="s">
        <v>376</v>
      </c>
      <c r="J9" s="7" t="s">
        <v>377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388</v>
      </c>
      <c r="B1" s="7" t="s">
        <v>389</v>
      </c>
    </row>
    <row r="2" ht="15.75" customHeight="1">
      <c r="B2" s="16">
        <v>44982.240567002314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75"/>
    <col customWidth="1" min="4" max="4" width="12.63"/>
    <col customWidth="1" min="5" max="5" width="16.25"/>
    <col customWidth="1" min="6" max="7" width="6.88"/>
    <col customWidth="1" min="8" max="8" width="6.38"/>
    <col customWidth="1" min="9" max="9" width="7.75"/>
    <col customWidth="1" min="10" max="10" width="14.88"/>
    <col customWidth="1" min="11" max="11" width="15.38"/>
    <col customWidth="1" min="12" max="12" width="16.5"/>
    <col customWidth="1" min="13" max="13" width="14.63"/>
  </cols>
  <sheetData>
    <row r="1" ht="15.75" customHeight="1">
      <c r="A1" s="7"/>
      <c r="B1" s="7"/>
      <c r="C1" s="7" t="s">
        <v>390</v>
      </c>
      <c r="D1" s="7" t="s">
        <v>391</v>
      </c>
      <c r="E1" s="7" t="s">
        <v>392</v>
      </c>
      <c r="F1" s="7"/>
      <c r="G1" s="7"/>
      <c r="H1" s="7"/>
      <c r="I1" s="7"/>
      <c r="J1" s="7"/>
      <c r="K1" s="7" t="b">
        <v>1</v>
      </c>
      <c r="L1" s="7" t="b">
        <v>1</v>
      </c>
      <c r="M1" s="7" t="b">
        <v>1</v>
      </c>
      <c r="N1" s="7" t="s">
        <v>393</v>
      </c>
    </row>
    <row r="2" ht="15.75" customHeight="1">
      <c r="A2" s="7"/>
      <c r="B2" s="7"/>
      <c r="C2" s="7" t="s">
        <v>394</v>
      </c>
      <c r="D2" s="7" t="s">
        <v>3</v>
      </c>
      <c r="E2" s="7"/>
      <c r="F2" s="7">
        <v>0.0</v>
      </c>
      <c r="G2" s="7"/>
      <c r="H2" s="7"/>
      <c r="I2" s="7"/>
      <c r="J2" s="7"/>
      <c r="K2" s="7" t="b">
        <v>0</v>
      </c>
      <c r="L2" s="7" t="b">
        <v>0</v>
      </c>
      <c r="M2" s="7" t="b">
        <v>0</v>
      </c>
      <c r="N2" s="7" t="s">
        <v>395</v>
      </c>
    </row>
    <row r="3" ht="15.75" customHeight="1">
      <c r="A3" s="7"/>
      <c r="B3" s="7"/>
      <c r="C3" s="7" t="s">
        <v>396</v>
      </c>
      <c r="D3" s="7" t="s">
        <v>5</v>
      </c>
      <c r="E3" s="7"/>
      <c r="F3" s="7">
        <v>1.0</v>
      </c>
      <c r="G3" s="7"/>
      <c r="H3" s="7"/>
      <c r="I3" s="7"/>
      <c r="J3" s="7"/>
      <c r="K3" s="7"/>
      <c r="L3" s="7"/>
      <c r="M3" s="7"/>
    </row>
    <row r="4" ht="15.75" customHeight="1">
      <c r="A4" s="7"/>
      <c r="B4" s="7"/>
      <c r="C4" s="7" t="s">
        <v>397</v>
      </c>
      <c r="D4" s="7" t="s">
        <v>7</v>
      </c>
      <c r="E4" s="7"/>
      <c r="F4" s="7">
        <v>2.0</v>
      </c>
      <c r="G4" s="7"/>
      <c r="H4" s="7"/>
      <c r="I4" s="7"/>
      <c r="J4" s="7"/>
      <c r="K4" s="7"/>
      <c r="L4" s="7"/>
      <c r="M4" s="7"/>
    </row>
    <row r="5" ht="15.75" customHeight="1">
      <c r="A5" s="7"/>
      <c r="B5" s="7"/>
      <c r="C5" s="7"/>
      <c r="D5" s="7" t="s">
        <v>9</v>
      </c>
      <c r="E5" s="7"/>
      <c r="F5" s="7">
        <v>3.0</v>
      </c>
      <c r="G5" s="7"/>
      <c r="H5" s="7"/>
      <c r="I5" s="7"/>
      <c r="J5" s="7"/>
      <c r="K5" s="7"/>
      <c r="L5" s="7"/>
      <c r="M5" s="7"/>
    </row>
    <row r="6" ht="15.75" customHeight="1">
      <c r="A6" s="7"/>
      <c r="B6" s="7"/>
      <c r="D6" s="7" t="s">
        <v>398</v>
      </c>
      <c r="E6" s="7"/>
      <c r="H6" s="7"/>
      <c r="I6" s="7"/>
      <c r="J6" s="7"/>
      <c r="K6" s="7"/>
      <c r="L6" s="7"/>
      <c r="M6" s="7"/>
    </row>
    <row r="7" ht="15.75" customHeight="1">
      <c r="A7" s="7"/>
      <c r="B7" s="7"/>
      <c r="C7" s="7"/>
      <c r="D7" s="7" t="s">
        <v>399</v>
      </c>
      <c r="E7" s="7"/>
      <c r="F7" s="7"/>
      <c r="G7" s="7"/>
      <c r="H7" s="7"/>
      <c r="I7" s="7"/>
      <c r="J7" s="7"/>
      <c r="K7" s="7"/>
      <c r="L7" s="7"/>
      <c r="M7" s="7"/>
    </row>
    <row r="8" ht="15.75" customHeight="1">
      <c r="A8" s="7"/>
      <c r="B8" s="7"/>
      <c r="C8" s="7"/>
      <c r="D8" s="13" t="s">
        <v>400</v>
      </c>
      <c r="E8" s="7"/>
      <c r="F8" s="7"/>
      <c r="G8" s="7" t="s">
        <v>401</v>
      </c>
      <c r="H8" s="7" t="s">
        <v>401</v>
      </c>
      <c r="I8" s="7" t="s">
        <v>401</v>
      </c>
      <c r="J8" s="7" t="s">
        <v>402</v>
      </c>
      <c r="K8" s="7"/>
      <c r="L8" s="7"/>
      <c r="M8" s="7"/>
    </row>
    <row r="9" ht="15.75" customHeight="1">
      <c r="A9" s="7" t="s">
        <v>403</v>
      </c>
      <c r="B9" s="7" t="s">
        <v>345</v>
      </c>
      <c r="C9" s="7" t="s">
        <v>404</v>
      </c>
      <c r="D9" s="7" t="s">
        <v>405</v>
      </c>
      <c r="E9" s="7" t="s">
        <v>406</v>
      </c>
      <c r="F9" s="7" t="s">
        <v>1</v>
      </c>
      <c r="G9" s="7" t="s">
        <v>12</v>
      </c>
      <c r="H9" s="7" t="s">
        <v>13</v>
      </c>
      <c r="I9" s="7" t="s">
        <v>14</v>
      </c>
      <c r="J9" s="7" t="s">
        <v>399</v>
      </c>
      <c r="K9" s="7" t="s">
        <v>356</v>
      </c>
      <c r="L9" s="7" t="s">
        <v>357</v>
      </c>
      <c r="M9" s="7" t="s">
        <v>358</v>
      </c>
      <c r="N9" s="7" t="s">
        <v>407</v>
      </c>
    </row>
    <row r="10" ht="15.75" customHeight="1">
      <c r="A10" s="7">
        <v>111111.0</v>
      </c>
      <c r="B10" s="7" t="s">
        <v>408</v>
      </c>
      <c r="C10" s="7">
        <v>0.0</v>
      </c>
      <c r="D10" s="7" t="s">
        <v>391</v>
      </c>
      <c r="E10" s="12">
        <v>44978.258888888886</v>
      </c>
      <c r="J10" s="7"/>
      <c r="K10" s="7" t="b">
        <v>0</v>
      </c>
      <c r="L10" s="7" t="b">
        <v>0</v>
      </c>
      <c r="M10" s="7" t="b">
        <v>0</v>
      </c>
    </row>
    <row r="11" ht="15.75" customHeight="1">
      <c r="A11" s="7">
        <v>111112.0</v>
      </c>
      <c r="B11" s="7" t="s">
        <v>408</v>
      </c>
      <c r="C11" s="7">
        <v>1.0</v>
      </c>
      <c r="D11" s="7" t="s">
        <v>7</v>
      </c>
      <c r="E11" s="12">
        <v>44978.25914351852</v>
      </c>
      <c r="F11" s="7">
        <v>2.0</v>
      </c>
      <c r="J11" s="7"/>
      <c r="K11" s="7" t="b">
        <v>1</v>
      </c>
      <c r="L11" s="7" t="b">
        <v>0</v>
      </c>
      <c r="M11" s="7" t="b">
        <v>0</v>
      </c>
    </row>
    <row r="12" ht="15.75" customHeight="1">
      <c r="A12" s="7">
        <v>111113.0</v>
      </c>
      <c r="B12" s="7" t="s">
        <v>408</v>
      </c>
      <c r="C12" s="7">
        <v>2.0</v>
      </c>
      <c r="D12" s="7" t="s">
        <v>398</v>
      </c>
      <c r="E12" s="12">
        <v>44978.259988425925</v>
      </c>
      <c r="G12" s="7" t="s">
        <v>409</v>
      </c>
      <c r="H12" s="7">
        <v>35.7592805</v>
      </c>
      <c r="I12" s="7">
        <v>139.1016891</v>
      </c>
      <c r="J12" s="7"/>
      <c r="K12" s="7" t="b">
        <v>1</v>
      </c>
      <c r="L12" s="7" t="b">
        <v>1</v>
      </c>
      <c r="M12" s="7" t="b">
        <v>0</v>
      </c>
    </row>
    <row r="13" ht="15.75" customHeight="1">
      <c r="A13" s="7">
        <v>111114.0</v>
      </c>
      <c r="B13" s="7" t="s">
        <v>408</v>
      </c>
      <c r="C13" s="7">
        <v>3.0</v>
      </c>
      <c r="D13" s="7" t="s">
        <v>410</v>
      </c>
      <c r="E13" s="17">
        <v>44978.260405092595</v>
      </c>
      <c r="J13" s="7">
        <v>1.3429433729723E13</v>
      </c>
      <c r="K13" s="7" t="b">
        <v>1</v>
      </c>
      <c r="L13" s="7" t="b">
        <v>1</v>
      </c>
      <c r="M13" s="7" t="b">
        <v>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8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411</v>
      </c>
      <c r="B1" s="7" t="s">
        <v>412</v>
      </c>
      <c r="C1" s="7" t="s">
        <v>413</v>
      </c>
    </row>
    <row r="2" ht="15.75" customHeight="1">
      <c r="A2" s="7" t="s">
        <v>414</v>
      </c>
      <c r="B2" s="7" t="s">
        <v>415</v>
      </c>
      <c r="C2" s="7" t="b">
        <v>0</v>
      </c>
    </row>
    <row r="3" ht="15.75" customHeight="1">
      <c r="A3" s="7" t="s">
        <v>416</v>
      </c>
      <c r="B3" s="7" t="s">
        <v>417</v>
      </c>
      <c r="C3" s="7" t="b">
        <v>0</v>
      </c>
    </row>
    <row r="4" ht="15.75" customHeight="1">
      <c r="A4" s="7" t="s">
        <v>418</v>
      </c>
      <c r="B4" s="7" t="s">
        <v>415</v>
      </c>
      <c r="C4" s="7" t="b">
        <v>0</v>
      </c>
    </row>
    <row r="5" ht="15.75" customHeight="1">
      <c r="A5" s="7" t="s">
        <v>419</v>
      </c>
      <c r="B5" s="7" t="s">
        <v>415</v>
      </c>
      <c r="C5" s="7" t="b">
        <v>0</v>
      </c>
    </row>
    <row r="6" ht="15.75" customHeight="1">
      <c r="A6" s="7" t="s">
        <v>420</v>
      </c>
      <c r="B6" s="7" t="s">
        <v>421</v>
      </c>
      <c r="C6" s="7" t="b">
        <v>0</v>
      </c>
    </row>
    <row r="7" ht="15.75" customHeight="1">
      <c r="A7" s="7" t="s">
        <v>422</v>
      </c>
      <c r="B7" s="7" t="s">
        <v>415</v>
      </c>
      <c r="C7" s="7" t="b">
        <v>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