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 codeName="{74837BA0-65D6-932C-5D65-3B800EBDC722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ichi\git\mahjong-club\成績管理システム\対局\"/>
    </mc:Choice>
  </mc:AlternateContent>
  <xr:revisionPtr revIDLastSave="0" documentId="13_ncr:1_{53EE7134-1ADB-41D9-9737-EE4AD5130C0A}" xr6:coauthVersionLast="41" xr6:coauthVersionMax="41" xr10:uidLastSave="{00000000-0000-0000-0000-000000000000}"/>
  <bookViews>
    <workbookView xWindow="-120" yWindow="-120" windowWidth="29040" windowHeight="15990" xr2:uid="{4CDB34E1-560F-4998-ABAB-D6F7F2862621}"/>
  </bookViews>
  <sheets>
    <sheet name="Sheet1" sheetId="27" r:id="rId1"/>
    <sheet name="役一覧" sheetId="15" state="hidden" r:id="rId2"/>
    <sheet name="点数表(親ロン)" sheetId="20" state="hidden" r:id="rId3"/>
    <sheet name="点数表(親ツモ)" sheetId="21" state="hidden" r:id="rId4"/>
    <sheet name="点数表(子→親)" sheetId="22" state="hidden" r:id="rId5"/>
    <sheet name="点数表(子ロン)" sheetId="23" state="hidden" r:id="rId6"/>
    <sheet name="点数表(子ツモ)" sheetId="24" state="hidden" r:id="rId7"/>
    <sheet name="点数表(子→子)" sheetId="25" state="hidden" r:id="rId8"/>
    <sheet name="点数表(親→子)" sheetId="26" state="hidden" r:id="rId9"/>
  </sheets>
  <functionGroups builtInGroupCount="19"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7" l="1"/>
  <c r="O5" i="27" l="1"/>
  <c r="AC3" i="27"/>
  <c r="AA3" i="27"/>
  <c r="AB3" i="27"/>
  <c r="Z3" i="27"/>
  <c r="CP1" i="27" l="1"/>
  <c r="AC2" i="27"/>
  <c r="BU1" i="27"/>
  <c r="AB2" i="27"/>
  <c r="AZ1" i="27"/>
  <c r="AA2" i="27"/>
  <c r="AE1" i="27"/>
  <c r="Z2" i="27"/>
  <c r="AY1" i="27" l="1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Y30" i="27"/>
  <c r="AC30" i="27" s="1"/>
  <c r="T30" i="27"/>
  <c r="AB30" i="27" s="1"/>
  <c r="O30" i="27"/>
  <c r="AA30" i="27" s="1"/>
  <c r="J30" i="27"/>
  <c r="Z30" i="27" s="1"/>
  <c r="D30" i="27"/>
  <c r="C30" i="27"/>
  <c r="B30" i="27"/>
  <c r="A30" i="27"/>
  <c r="Y29" i="27"/>
  <c r="AC29" i="27" s="1"/>
  <c r="T29" i="27"/>
  <c r="AB29" i="27" s="1"/>
  <c r="O29" i="27"/>
  <c r="AA29" i="27" s="1"/>
  <c r="J29" i="27"/>
  <c r="Z29" i="27" s="1"/>
  <c r="D29" i="27"/>
  <c r="C29" i="27"/>
  <c r="B29" i="27"/>
  <c r="A29" i="27"/>
  <c r="Y28" i="27"/>
  <c r="AC28" i="27" s="1"/>
  <c r="T28" i="27"/>
  <c r="AB28" i="27" s="1"/>
  <c r="O28" i="27"/>
  <c r="AA28" i="27" s="1"/>
  <c r="J28" i="27"/>
  <c r="Z28" i="27" s="1"/>
  <c r="D28" i="27"/>
  <c r="C28" i="27"/>
  <c r="B28" i="27"/>
  <c r="A28" i="27"/>
  <c r="Y27" i="27"/>
  <c r="AC27" i="27" s="1"/>
  <c r="T27" i="27"/>
  <c r="AB27" i="27" s="1"/>
  <c r="O27" i="27"/>
  <c r="AA27" i="27" s="1"/>
  <c r="J27" i="27"/>
  <c r="Z27" i="27" s="1"/>
  <c r="D27" i="27"/>
  <c r="C27" i="27"/>
  <c r="B27" i="27"/>
  <c r="A27" i="27"/>
  <c r="Y26" i="27"/>
  <c r="AC26" i="27" s="1"/>
  <c r="T26" i="27"/>
  <c r="AB26" i="27" s="1"/>
  <c r="O26" i="27"/>
  <c r="AA26" i="27" s="1"/>
  <c r="J26" i="27"/>
  <c r="Z26" i="27" s="1"/>
  <c r="D26" i="27"/>
  <c r="C26" i="27"/>
  <c r="B26" i="27"/>
  <c r="A26" i="27"/>
  <c r="Y25" i="27"/>
  <c r="AC25" i="27" s="1"/>
  <c r="T25" i="27"/>
  <c r="AB25" i="27" s="1"/>
  <c r="O25" i="27"/>
  <c r="AA25" i="27" s="1"/>
  <c r="J25" i="27"/>
  <c r="Z25" i="27" s="1"/>
  <c r="D25" i="27"/>
  <c r="C25" i="27"/>
  <c r="B25" i="27"/>
  <c r="A25" i="27"/>
  <c r="Y24" i="27"/>
  <c r="AC24" i="27" s="1"/>
  <c r="T24" i="27"/>
  <c r="AB24" i="27" s="1"/>
  <c r="O24" i="27"/>
  <c r="AA24" i="27" s="1"/>
  <c r="J24" i="27"/>
  <c r="Z24" i="27" s="1"/>
  <c r="D24" i="27"/>
  <c r="C24" i="27"/>
  <c r="B24" i="27"/>
  <c r="A24" i="27"/>
  <c r="Y23" i="27"/>
  <c r="AC23" i="27" s="1"/>
  <c r="T23" i="27"/>
  <c r="AB23" i="27" s="1"/>
  <c r="O23" i="27"/>
  <c r="AA23" i="27" s="1"/>
  <c r="J23" i="27"/>
  <c r="Z23" i="27" s="1"/>
  <c r="D23" i="27"/>
  <c r="C23" i="27"/>
  <c r="B23" i="27"/>
  <c r="A23" i="27"/>
  <c r="Y22" i="27"/>
  <c r="AC22" i="27" s="1"/>
  <c r="T22" i="27"/>
  <c r="AB22" i="27" s="1"/>
  <c r="O22" i="27"/>
  <c r="AA22" i="27" s="1"/>
  <c r="J22" i="27"/>
  <c r="Z22" i="27" s="1"/>
  <c r="D22" i="27"/>
  <c r="C22" i="27"/>
  <c r="B22" i="27"/>
  <c r="A22" i="27"/>
  <c r="Y21" i="27"/>
  <c r="AC21" i="27" s="1"/>
  <c r="T21" i="27"/>
  <c r="AB21" i="27" s="1"/>
  <c r="O21" i="27"/>
  <c r="AA21" i="27" s="1"/>
  <c r="J21" i="27"/>
  <c r="Z21" i="27" s="1"/>
  <c r="D21" i="27"/>
  <c r="C21" i="27"/>
  <c r="B21" i="27"/>
  <c r="A21" i="27"/>
  <c r="Y20" i="27"/>
  <c r="AC20" i="27" s="1"/>
  <c r="T20" i="27"/>
  <c r="AB20" i="27" s="1"/>
  <c r="O20" i="27"/>
  <c r="AA20" i="27" s="1"/>
  <c r="J20" i="27"/>
  <c r="Z20" i="27" s="1"/>
  <c r="D20" i="27"/>
  <c r="C20" i="27"/>
  <c r="B20" i="27"/>
  <c r="A20" i="27"/>
  <c r="Y19" i="27"/>
  <c r="AC19" i="27" s="1"/>
  <c r="T19" i="27"/>
  <c r="AB19" i="27" s="1"/>
  <c r="O19" i="27"/>
  <c r="AA19" i="27" s="1"/>
  <c r="J19" i="27"/>
  <c r="Z19" i="27" s="1"/>
  <c r="D19" i="27"/>
  <c r="C19" i="27"/>
  <c r="B19" i="27"/>
  <c r="A19" i="27"/>
  <c r="Y18" i="27"/>
  <c r="AC18" i="27" s="1"/>
  <c r="T18" i="27"/>
  <c r="AB18" i="27" s="1"/>
  <c r="O18" i="27"/>
  <c r="AA18" i="27" s="1"/>
  <c r="J18" i="27"/>
  <c r="Z18" i="27" s="1"/>
  <c r="D18" i="27"/>
  <c r="C18" i="27"/>
  <c r="B18" i="27"/>
  <c r="A18" i="27"/>
  <c r="Y17" i="27"/>
  <c r="AC17" i="27" s="1"/>
  <c r="T17" i="27"/>
  <c r="AB17" i="27" s="1"/>
  <c r="O17" i="27"/>
  <c r="AA17" i="27" s="1"/>
  <c r="J17" i="27"/>
  <c r="Z17" i="27" s="1"/>
  <c r="D17" i="27"/>
  <c r="C17" i="27"/>
  <c r="B17" i="27"/>
  <c r="A17" i="27"/>
  <c r="Y16" i="27"/>
  <c r="AC16" i="27" s="1"/>
  <c r="T16" i="27"/>
  <c r="AB16" i="27" s="1"/>
  <c r="O16" i="27"/>
  <c r="AA16" i="27" s="1"/>
  <c r="J16" i="27"/>
  <c r="Z16" i="27" s="1"/>
  <c r="D16" i="27"/>
  <c r="C16" i="27"/>
  <c r="B16" i="27"/>
  <c r="A16" i="27"/>
  <c r="Y15" i="27"/>
  <c r="AC15" i="27" s="1"/>
  <c r="T15" i="27"/>
  <c r="AB15" i="27" s="1"/>
  <c r="O15" i="27"/>
  <c r="AA15" i="27" s="1"/>
  <c r="J15" i="27"/>
  <c r="Z15" i="27" s="1"/>
  <c r="D15" i="27"/>
  <c r="C15" i="27"/>
  <c r="B15" i="27"/>
  <c r="A15" i="27"/>
  <c r="Y14" i="27"/>
  <c r="AC14" i="27" s="1"/>
  <c r="T14" i="27"/>
  <c r="AB14" i="27" s="1"/>
  <c r="O14" i="27"/>
  <c r="AA14" i="27" s="1"/>
  <c r="J14" i="27"/>
  <c r="Z14" i="27" s="1"/>
  <c r="D14" i="27"/>
  <c r="C14" i="27"/>
  <c r="B14" i="27"/>
  <c r="A14" i="27"/>
  <c r="Y13" i="27"/>
  <c r="T13" i="27"/>
  <c r="O13" i="27"/>
  <c r="J13" i="27"/>
  <c r="D13" i="27"/>
  <c r="C13" i="27"/>
  <c r="B13" i="27"/>
  <c r="A13" i="27" s="1"/>
  <c r="Y12" i="27"/>
  <c r="T12" i="27"/>
  <c r="O12" i="27"/>
  <c r="J12" i="27"/>
  <c r="D12" i="27"/>
  <c r="C12" i="27"/>
  <c r="B12" i="27"/>
  <c r="A12" i="27"/>
  <c r="Y11" i="27"/>
  <c r="T11" i="27"/>
  <c r="O11" i="27"/>
  <c r="J11" i="27"/>
  <c r="D11" i="27"/>
  <c r="C11" i="27"/>
  <c r="B11" i="27"/>
  <c r="A11" i="27" s="1"/>
  <c r="Y10" i="27"/>
  <c r="T10" i="27"/>
  <c r="O10" i="27"/>
  <c r="J10" i="27"/>
  <c r="D10" i="27"/>
  <c r="C10" i="27"/>
  <c r="B10" i="27"/>
  <c r="A10" i="27" s="1"/>
  <c r="Y9" i="27"/>
  <c r="T9" i="27"/>
  <c r="O9" i="27"/>
  <c r="J9" i="27"/>
  <c r="D9" i="27"/>
  <c r="C9" i="27"/>
  <c r="B9" i="27"/>
  <c r="A9" i="27" s="1"/>
  <c r="J8" i="27"/>
  <c r="D8" i="27"/>
  <c r="C8" i="27"/>
  <c r="B8" i="27"/>
  <c r="A8" i="27" s="1"/>
  <c r="J7" i="27"/>
  <c r="D7" i="27"/>
  <c r="C7" i="27"/>
  <c r="B7" i="27"/>
  <c r="A7" i="27" s="1"/>
  <c r="J6" i="27"/>
  <c r="D6" i="27"/>
  <c r="C6" i="27"/>
  <c r="B6" i="27"/>
  <c r="A6" i="27" s="1"/>
  <c r="J5" i="27"/>
  <c r="D5" i="27"/>
  <c r="C5" i="27"/>
  <c r="B5" i="27"/>
  <c r="A5" i="27" s="1"/>
  <c r="Y4" i="27"/>
  <c r="T4" i="27"/>
  <c r="O4" i="27"/>
  <c r="J4" i="27"/>
  <c r="AB13" i="27" l="1"/>
  <c r="Z13" i="27"/>
  <c r="AA13" i="27"/>
  <c r="AC13" i="27"/>
  <c r="AC12" i="27"/>
  <c r="Z12" i="27"/>
  <c r="AA12" i="27"/>
  <c r="AB12" i="27"/>
  <c r="AB11" i="27"/>
  <c r="AC11" i="27"/>
  <c r="Z11" i="27"/>
  <c r="AA11" i="27"/>
  <c r="AB10" i="27"/>
  <c r="Z10" i="27"/>
  <c r="AA10" i="27"/>
  <c r="AC10" i="27"/>
  <c r="Z9" i="27"/>
  <c r="AA9" i="27"/>
  <c r="AB9" i="27"/>
  <c r="AC9" i="27"/>
  <c r="AB4" i="27"/>
  <c r="Y5" i="27"/>
  <c r="AC4" i="27"/>
  <c r="O6" i="27"/>
  <c r="AA4" i="27"/>
  <c r="Z4" i="27"/>
  <c r="Y6" i="27"/>
  <c r="O7" i="27"/>
  <c r="T5" i="27"/>
  <c r="Z5" i="27" s="1"/>
  <c r="AB5" i="27" l="1"/>
  <c r="AA5" i="27"/>
  <c r="AC5" i="27"/>
  <c r="Y7" i="27"/>
  <c r="AC6" i="27"/>
  <c r="O8" i="27"/>
  <c r="T6" i="27"/>
  <c r="AB6" i="27" l="1"/>
  <c r="Z6" i="27"/>
  <c r="AA6" i="27"/>
  <c r="Y8" i="27"/>
  <c r="T7" i="27"/>
  <c r="AB7" i="27" l="1"/>
  <c r="Z7" i="27"/>
  <c r="AA7" i="27"/>
  <c r="AC7" i="27"/>
  <c r="T8" i="27"/>
  <c r="AC8" i="27" s="1"/>
  <c r="AB8" i="27" l="1"/>
  <c r="Z8" i="27"/>
  <c r="AA8" i="27"/>
</calcChain>
</file>

<file path=xl/sharedStrings.xml><?xml version="1.0" encoding="utf-8"?>
<sst xmlns="http://schemas.openxmlformats.org/spreadsheetml/2006/main" count="624" uniqueCount="200">
  <si>
    <t>場風</t>
    <rPh sb="0" eb="2">
      <t>バカゼ</t>
    </rPh>
    <phoneticPr fontId="1"/>
  </si>
  <si>
    <t>本場</t>
    <rPh sb="0" eb="2">
      <t>ホンバ</t>
    </rPh>
    <phoneticPr fontId="1"/>
  </si>
  <si>
    <t>局</t>
    <rPh sb="0" eb="1">
      <t>キョク</t>
    </rPh>
    <phoneticPr fontId="1"/>
  </si>
  <si>
    <t>親</t>
    <rPh sb="0" eb="1">
      <t>オヤ</t>
    </rPh>
    <phoneticPr fontId="1"/>
  </si>
  <si>
    <t>点数</t>
    <rPh sb="0" eb="2">
      <t>テンスウ</t>
    </rPh>
    <phoneticPr fontId="1"/>
  </si>
  <si>
    <t>種類</t>
    <rPh sb="0" eb="2">
      <t>シュルイ</t>
    </rPh>
    <phoneticPr fontId="1"/>
  </si>
  <si>
    <t>スコア</t>
    <phoneticPr fontId="1"/>
  </si>
  <si>
    <t>本場</t>
    <phoneticPr fontId="1"/>
  </si>
  <si>
    <t>変動</t>
    <rPh sb="0" eb="2">
      <t>ヘンドウ</t>
    </rPh>
    <phoneticPr fontId="1"/>
  </si>
  <si>
    <t>変動</t>
    <phoneticPr fontId="1"/>
  </si>
  <si>
    <t/>
  </si>
  <si>
    <t>満貫</t>
    <rPh sb="0" eb="2">
      <t>マンガン</t>
    </rPh>
    <phoneticPr fontId="1"/>
  </si>
  <si>
    <t>跳満</t>
    <rPh sb="0" eb="2">
      <t>ハネマン</t>
    </rPh>
    <phoneticPr fontId="1"/>
  </si>
  <si>
    <t>倍満</t>
    <rPh sb="0" eb="2">
      <t>バイマン</t>
    </rPh>
    <phoneticPr fontId="1"/>
  </si>
  <si>
    <t>三倍満</t>
    <rPh sb="0" eb="3">
      <t>サンバイマン</t>
    </rPh>
    <phoneticPr fontId="1"/>
  </si>
  <si>
    <t>役満</t>
    <rPh sb="0" eb="2">
      <t>ヤクマン</t>
    </rPh>
    <phoneticPr fontId="1"/>
  </si>
  <si>
    <t>二倍役満</t>
    <rPh sb="0" eb="2">
      <t>ニバイ</t>
    </rPh>
    <rPh sb="2" eb="4">
      <t>ヤクマン</t>
    </rPh>
    <phoneticPr fontId="1"/>
  </si>
  <si>
    <t>三倍役満</t>
    <rPh sb="0" eb="2">
      <t>サンバイ</t>
    </rPh>
    <rPh sb="2" eb="4">
      <t>ヤクマン</t>
    </rPh>
    <phoneticPr fontId="1"/>
  </si>
  <si>
    <t>翻</t>
    <rPh sb="0" eb="1">
      <t>ファン</t>
    </rPh>
    <phoneticPr fontId="1"/>
  </si>
  <si>
    <t>符</t>
    <rPh sb="0" eb="1">
      <t>フ</t>
    </rPh>
    <phoneticPr fontId="1"/>
  </si>
  <si>
    <t>役コード</t>
    <rPh sb="0" eb="1">
      <t>ヤク</t>
    </rPh>
    <phoneticPr fontId="1"/>
  </si>
  <si>
    <t>供託</t>
    <rPh sb="0" eb="2">
      <t>キョウタク</t>
    </rPh>
    <phoneticPr fontId="1"/>
  </si>
  <si>
    <t>リーチ</t>
    <phoneticPr fontId="1"/>
  </si>
  <si>
    <t>流</t>
    <rPh sb="0" eb="1">
      <t>リュウ</t>
    </rPh>
    <phoneticPr fontId="1"/>
  </si>
  <si>
    <t>R</t>
    <phoneticPr fontId="1"/>
  </si>
  <si>
    <t>*</t>
    <phoneticPr fontId="1"/>
  </si>
  <si>
    <t>チ</t>
    <phoneticPr fontId="1"/>
  </si>
  <si>
    <t>コード</t>
    <phoneticPr fontId="1"/>
  </si>
  <si>
    <t>役名</t>
    <rPh sb="0" eb="2">
      <t>ヤクメイ</t>
    </rPh>
    <phoneticPr fontId="1"/>
  </si>
  <si>
    <t>門前</t>
    <rPh sb="0" eb="2">
      <t>メンゼン</t>
    </rPh>
    <phoneticPr fontId="1"/>
  </si>
  <si>
    <t>副露</t>
    <rPh sb="0" eb="2">
      <t>フーロ</t>
    </rPh>
    <phoneticPr fontId="1"/>
  </si>
  <si>
    <t>一発</t>
    <phoneticPr fontId="1"/>
  </si>
  <si>
    <t>ドラ</t>
    <phoneticPr fontId="1"/>
  </si>
  <si>
    <t>裏ドラ</t>
    <rPh sb="0" eb="1">
      <t>ウラ</t>
    </rPh>
    <phoneticPr fontId="1"/>
  </si>
  <si>
    <t>ガリ</t>
    <phoneticPr fontId="1"/>
  </si>
  <si>
    <t>門前清自摸和</t>
    <phoneticPr fontId="1"/>
  </si>
  <si>
    <t>平和</t>
    <phoneticPr fontId="1"/>
  </si>
  <si>
    <t>一盃口</t>
    <phoneticPr fontId="1"/>
  </si>
  <si>
    <t>役牌</t>
    <phoneticPr fontId="1"/>
  </si>
  <si>
    <t>海底摸月</t>
    <phoneticPr fontId="1"/>
  </si>
  <si>
    <t>河底撈魚</t>
    <phoneticPr fontId="1"/>
  </si>
  <si>
    <t>嶺上開花</t>
    <phoneticPr fontId="1"/>
  </si>
  <si>
    <t>槍槓</t>
    <phoneticPr fontId="1"/>
  </si>
  <si>
    <t>ダブル立直</t>
    <phoneticPr fontId="1"/>
  </si>
  <si>
    <t>一気通貫</t>
    <phoneticPr fontId="1"/>
  </si>
  <si>
    <t>三色同順</t>
    <phoneticPr fontId="1"/>
  </si>
  <si>
    <t>三色同刻</t>
    <phoneticPr fontId="1"/>
  </si>
  <si>
    <t>三暗刻</t>
    <phoneticPr fontId="1"/>
  </si>
  <si>
    <t>三槓子</t>
    <phoneticPr fontId="1"/>
  </si>
  <si>
    <t>対々和</t>
    <phoneticPr fontId="1"/>
  </si>
  <si>
    <t>小三元</t>
    <phoneticPr fontId="1"/>
  </si>
  <si>
    <t>混老頭</t>
    <phoneticPr fontId="1"/>
  </si>
  <si>
    <t>七対子</t>
    <phoneticPr fontId="1"/>
  </si>
  <si>
    <t>二盃口</t>
    <phoneticPr fontId="1"/>
  </si>
  <si>
    <t>混一色</t>
    <phoneticPr fontId="1"/>
  </si>
  <si>
    <t>流し満貫</t>
    <rPh sb="0" eb="1">
      <t>ナガ</t>
    </rPh>
    <rPh sb="2" eb="4">
      <t>マンガン</t>
    </rPh>
    <phoneticPr fontId="1"/>
  </si>
  <si>
    <t>清一色</t>
    <phoneticPr fontId="1"/>
  </si>
  <si>
    <t>国士無双</t>
    <phoneticPr fontId="1"/>
  </si>
  <si>
    <t>四暗刻</t>
    <phoneticPr fontId="1"/>
  </si>
  <si>
    <t>字一色</t>
    <phoneticPr fontId="1"/>
  </si>
  <si>
    <t>大三元</t>
    <phoneticPr fontId="1"/>
  </si>
  <si>
    <t>大四喜</t>
    <phoneticPr fontId="1"/>
  </si>
  <si>
    <t>小四喜</t>
    <phoneticPr fontId="1"/>
  </si>
  <si>
    <t>緑一色</t>
    <phoneticPr fontId="1"/>
  </si>
  <si>
    <t>清老頭</t>
    <phoneticPr fontId="1"/>
  </si>
  <si>
    <t>四槓子</t>
    <phoneticPr fontId="1"/>
  </si>
  <si>
    <t>九蓮宝燈</t>
    <phoneticPr fontId="1"/>
  </si>
  <si>
    <t>天和</t>
    <phoneticPr fontId="1"/>
  </si>
  <si>
    <t>地和</t>
    <phoneticPr fontId="1"/>
  </si>
  <si>
    <t>人和</t>
    <phoneticPr fontId="1"/>
  </si>
  <si>
    <t>国士無双十三面待ち</t>
    <phoneticPr fontId="1"/>
  </si>
  <si>
    <t>四暗刻単騎待ち</t>
    <rPh sb="5" eb="6">
      <t>マ</t>
    </rPh>
    <phoneticPr fontId="1"/>
  </si>
  <si>
    <t>純正九蓮宝燈</t>
    <phoneticPr fontId="1"/>
  </si>
  <si>
    <t>大車輪</t>
    <phoneticPr fontId="1"/>
  </si>
  <si>
    <t>大竹林</t>
    <phoneticPr fontId="1"/>
  </si>
  <si>
    <t>大数隣</t>
    <phoneticPr fontId="1"/>
  </si>
  <si>
    <t>八連荘</t>
    <phoneticPr fontId="1"/>
  </si>
  <si>
    <t>01</t>
    <phoneticPr fontId="1"/>
  </si>
  <si>
    <t>02</t>
    <phoneticPr fontId="1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</si>
  <si>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</si>
  <si>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</si>
  <si>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</si>
  <si>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</si>
  <si>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</si>
  <si>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</si>
  <si>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</si>
  <si>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</si>
  <si>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</si>
  <si>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</si>
  <si>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</si>
  <si>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</si>
  <si>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</si>
  <si>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</si>
  <si>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</si>
  <si>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</si>
  <si>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</si>
  <si>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</si>
  <si>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</si>
  <si>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</si>
  <si>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</si>
  <si>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</si>
  <si>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</si>
  <si>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</si>
  <si>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</si>
  <si>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</si>
  <si>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</si>
  <si>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</si>
  <si>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</si>
  <si>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</si>
  <si>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</si>
  <si>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</si>
  <si>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</si>
  <si>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</si>
  <si>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</si>
  <si>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</si>
  <si>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</si>
  <si>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</si>
  <si>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</si>
  <si>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</si>
  <si>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</si>
  <si>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</si>
  <si>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</si>
  <si>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</si>
  <si>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</si>
  <si>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</si>
  <si>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</si>
  <si>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</si>
  <si>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鳴</t>
    <rPh sb="0" eb="1">
      <t>ナ</t>
    </rPh>
    <phoneticPr fontId="1"/>
  </si>
  <si>
    <t>鳴</t>
    <phoneticPr fontId="1"/>
  </si>
  <si>
    <t>タンヤオ</t>
    <phoneticPr fontId="1"/>
  </si>
  <si>
    <t>純チャン</t>
    <phoneticPr fontId="1"/>
  </si>
  <si>
    <t>チャンタ</t>
    <phoneticPr fontId="1"/>
  </si>
  <si>
    <t>立直</t>
    <rPh sb="0" eb="2">
      <t>リーチ</t>
    </rPh>
    <phoneticPr fontId="1"/>
  </si>
  <si>
    <t>東</t>
    <rPh sb="0" eb="1">
      <t>ヒガシ</t>
    </rPh>
    <phoneticPr fontId="1"/>
  </si>
  <si>
    <t>51</t>
    <phoneticPr fontId="1"/>
  </si>
  <si>
    <t>オープン立直</t>
    <rPh sb="4" eb="6">
      <t>リーチ</t>
    </rPh>
    <phoneticPr fontId="1"/>
  </si>
  <si>
    <t>52</t>
    <phoneticPr fontId="1"/>
  </si>
  <si>
    <t>赤ドラ</t>
    <rPh sb="0" eb="1">
      <t>アカ</t>
    </rPh>
    <phoneticPr fontId="1"/>
  </si>
  <si>
    <t>文字</t>
    <rPh sb="0" eb="2">
      <t>モジ</t>
    </rPh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</si>
  <si>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</si>
  <si>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</si>
  <si>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</si>
  <si>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</si>
  <si>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</si>
  <si>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</si>
  <si>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</si>
  <si>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</si>
  <si>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</si>
  <si>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</si>
  <si>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</si>
  <si>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</si>
  <si>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</si>
  <si>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</si>
  <si>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</si>
  <si>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y</t>
    <phoneticPr fontId="1"/>
  </si>
  <si>
    <t>u</t>
    <phoneticPr fontId="1"/>
  </si>
  <si>
    <t>i</t>
    <phoneticPr fontId="1"/>
  </si>
  <si>
    <t>p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</si>
  <si>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</si>
  <si>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</si>
  <si>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</si>
  <si>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</si>
  <si>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</si>
  <si>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n</t>
    <phoneticPr fontId="1"/>
  </si>
  <si>
    <t>m</t>
    <phoneticPr fontId="1"/>
  </si>
  <si>
    <t>,</t>
    <phoneticPr fontId="1"/>
  </si>
  <si>
    <t>.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</si>
  <si>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</si>
  <si>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</si>
  <si>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</si>
  <si>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</si>
  <si>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</si>
  <si>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</si>
  <si>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</si>
  <si>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</si>
  <si>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</si>
  <si>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</si>
  <si>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</si>
  <si>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</si>
  <si>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</si>
  <si>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</si>
  <si>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</si>
  <si>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53</t>
    <phoneticPr fontId="1"/>
  </si>
  <si>
    <t>十三不塔</t>
    <rPh sb="0" eb="4">
      <t>シー</t>
    </rPh>
    <phoneticPr fontId="1"/>
  </si>
  <si>
    <t>o</t>
    <phoneticPr fontId="1"/>
  </si>
  <si>
    <t>松澤亮太</t>
  </si>
  <si>
    <t>滝沢悠人</t>
  </si>
  <si>
    <t>大池陸斗</t>
  </si>
  <si>
    <t>百瀬成空</t>
  </si>
  <si>
    <t>ロン</t>
  </si>
  <si>
    <t>放銃</t>
  </si>
  <si>
    <t>*</t>
  </si>
  <si>
    <t>01</t>
  </si>
  <si>
    <t>52</t>
  </si>
  <si>
    <t>流局</t>
  </si>
  <si>
    <t>T</t>
  </si>
  <si>
    <t>N</t>
  </si>
  <si>
    <t>ツモ支払</t>
  </si>
  <si>
    <t>ツモ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</si>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</sst>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+0;\-0;0"/>
    <numFmt numFmtId="177" formatCode="\+0.0;\-0.0;\±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1" xfId="0" applyNumberFormat="1" applyBorder="1" applyAlignment="1">
      <alignment vertical="center" shrinkToFit="1"/>
    </xf>
    <xf numFmtId="0" fontId="0" fillId="0" borderId="6" xfId="0" applyBorder="1" applyAlignment="1">
      <alignment horizontal="center" vertical="center" shrinkToFit="1"/>
    </xf>
    <xf numFmtId="176" fontId="0" fillId="0" borderId="3" xfId="0" applyNumberFormat="1" applyBorder="1" applyAlignment="1">
      <alignment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12" xfId="0" applyFill="1" applyBorder="1" applyAlignment="1">
      <alignment horizontal="center" vertical="center" shrinkToFit="1"/>
    </xf>
    <xf numFmtId="1" fontId="0" fillId="3" borderId="2" xfId="0" applyNumberFormat="1" applyFill="1" applyBorder="1" applyAlignment="1">
      <alignment horizontal="center" vertical="center" shrinkToFit="1"/>
    </xf>
    <xf numFmtId="1" fontId="0" fillId="3" borderId="1" xfId="0" applyNumberFormat="1" applyFill="1" applyBorder="1" applyAlignment="1">
      <alignment horizontal="center" vertical="center" shrinkToFit="1"/>
    </xf>
    <xf numFmtId="1" fontId="0" fillId="3" borderId="3" xfId="0" applyNumberFormat="1" applyFill="1" applyBorder="1" applyAlignment="1">
      <alignment horizontal="center" vertical="center" shrinkToFit="1"/>
    </xf>
    <xf numFmtId="1" fontId="0" fillId="2" borderId="9" xfId="0" applyNumberFormat="1" applyFill="1" applyBorder="1" applyAlignment="1">
      <alignment vertical="center" shrinkToFit="1"/>
    </xf>
    <xf numFmtId="1" fontId="0" fillId="2" borderId="5" xfId="0" applyNumberFormat="1" applyFill="1" applyBorder="1" applyAlignment="1">
      <alignment vertical="center" shrinkToFit="1"/>
    </xf>
    <xf numFmtId="1" fontId="0" fillId="2" borderId="7" xfId="0" applyNumberFormat="1" applyFill="1" applyBorder="1" applyAlignment="1">
      <alignment vertical="center" shrinkToFit="1"/>
    </xf>
    <xf numFmtId="176" fontId="0" fillId="0" borderId="2" xfId="0" applyNumberForma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25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9" xfId="0" applyNumberForma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7" fontId="0" fillId="3" borderId="8" xfId="0" applyNumberFormat="1" applyFill="1" applyBorder="1" applyAlignment="1">
      <alignment vertical="center" shrinkToFit="1"/>
    </xf>
    <xf numFmtId="177" fontId="0" fillId="3" borderId="2" xfId="0" applyNumberFormat="1" applyFill="1" applyBorder="1" applyAlignment="1">
      <alignment vertical="center" shrinkToFit="1"/>
    </xf>
    <xf numFmtId="177" fontId="0" fillId="3" borderId="9" xfId="0" applyNumberFormat="1" applyFill="1" applyBorder="1" applyAlignment="1">
      <alignment vertical="center" shrinkToFit="1"/>
    </xf>
    <xf numFmtId="177" fontId="0" fillId="3" borderId="4" xfId="0" applyNumberFormat="1" applyFill="1" applyBorder="1" applyAlignment="1">
      <alignment vertical="center" shrinkToFit="1"/>
    </xf>
    <xf numFmtId="177" fontId="0" fillId="3" borderId="1" xfId="0" applyNumberFormat="1" applyFill="1" applyBorder="1" applyAlignment="1">
      <alignment vertical="center" shrinkToFit="1"/>
    </xf>
    <xf numFmtId="177" fontId="0" fillId="3" borderId="5" xfId="0" applyNumberFormat="1" applyFill="1" applyBorder="1" applyAlignment="1">
      <alignment vertical="center" shrinkToFit="1"/>
    </xf>
    <xf numFmtId="177" fontId="0" fillId="3" borderId="6" xfId="0" applyNumberFormat="1" applyFill="1" applyBorder="1" applyAlignment="1">
      <alignment vertical="center" shrinkToFit="1"/>
    </xf>
    <xf numFmtId="177" fontId="0" fillId="3" borderId="3" xfId="0" applyNumberFormat="1" applyFill="1" applyBorder="1" applyAlignment="1">
      <alignment vertical="center" shrinkToFit="1"/>
    </xf>
    <xf numFmtId="177" fontId="0" fillId="3" borderId="7" xfId="0" applyNumberFormat="1" applyFill="1" applyBorder="1" applyAlignment="1">
      <alignment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9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</cellXfs>
  <cellStyles count="1">
    <cellStyle name="標準" xfId="0" builtinId="0"/>
  </cellStyles>
  <dxfs count="1">
    <dxf>
      <fill>
        <patternFill>
          <bgColor rgb="FFFF3F3F"/>
        </patternFill>
      </fill>
    </dxf>
  </dxfs>
  <tableStyles count="0" defaultTableStyle="TableStyleMedium2" defaultPivotStyle="PivotStyleLight16"/>
  <colors>
    <mruColors>
      <color rgb="FFFF3F3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6/relationships/vbaProject" Target="vbaProject.b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A3E6-6320-48BB-8A63-D7BF1F84B412}">
  <sheetPr codeName="Sheet1">
    <pageSetUpPr fitToPage="1"/>
  </sheetPr>
  <dimension ref="A1:DJ30"/>
  <sheetViews>
    <sheetView tabSelected="1" zoomScaleNormal="100" workbookViewId="0">
      <selection sqref="A1:A2"/>
    </sheetView>
  </sheetViews>
  <sheetFormatPr defaultColWidth="3.5" defaultRowHeight="18.75" x14ac:dyDescent="0.4"/>
  <cols>
    <col min="1" max="4" width="5.25" style="21" customWidth="1"/>
    <col min="5" max="29" width="9" style="21" customWidth="1"/>
    <col min="30" max="30" width="3.5" style="21"/>
    <col min="31" max="114" width="3.5" style="22"/>
    <col min="115" max="16384" width="3.5" style="21"/>
  </cols>
  <sheetData>
    <row r="1" spans="1:114" x14ac:dyDescent="0.4">
      <c r="A1" s="69" t="s">
        <v>0</v>
      </c>
      <c r="B1" s="71" t="s">
        <v>2</v>
      </c>
      <c r="C1" s="71" t="s">
        <v>1</v>
      </c>
      <c r="D1" s="71" t="s">
        <v>21</v>
      </c>
      <c r="E1" s="73" t="s">
        <v>3</v>
      </c>
      <c r="F1" s="65" t="s">
        <v>185</v>
      </c>
      <c r="G1" s="66"/>
      <c r="H1" s="66"/>
      <c r="I1" s="67"/>
      <c r="J1" s="68"/>
      <c r="K1" s="65" t="s">
        <v>186</v>
      </c>
      <c r="L1" s="66"/>
      <c r="M1" s="66"/>
      <c r="N1" s="67"/>
      <c r="O1" s="68"/>
      <c r="P1" s="65" t="s">
        <v>187</v>
      </c>
      <c r="Q1" s="66"/>
      <c r="R1" s="66"/>
      <c r="S1" s="67"/>
      <c r="T1" s="68"/>
      <c r="U1" s="65" t="s">
        <v>188</v>
      </c>
      <c r="V1" s="66"/>
      <c r="W1" s="66"/>
      <c r="X1" s="67"/>
      <c r="Y1" s="68"/>
      <c r="Z1" s="65" t="s">
        <v>6</v>
      </c>
      <c r="AA1" s="75"/>
      <c r="AB1" s="66"/>
      <c r="AC1" s="68"/>
      <c r="AE1" s="65" t="str">
        <f>IF($F$1="","",$F$1)</f>
        <v>松澤亮太</v>
      </c>
      <c r="AF1" s="75" t="str">
        <f t="shared" ref="AF1:AY1" si="0">$F$1</f>
        <v>松澤亮太</v>
      </c>
      <c r="AG1" s="66" t="str">
        <f t="shared" si="0"/>
        <v>松澤亮太</v>
      </c>
      <c r="AH1" s="66" t="str">
        <f t="shared" si="0"/>
        <v>松澤亮太</v>
      </c>
      <c r="AI1" s="66" t="str">
        <f t="shared" si="0"/>
        <v>松澤亮太</v>
      </c>
      <c r="AJ1" s="66" t="str">
        <f t="shared" si="0"/>
        <v>松澤亮太</v>
      </c>
      <c r="AK1" s="66" t="str">
        <f t="shared" si="0"/>
        <v>松澤亮太</v>
      </c>
      <c r="AL1" s="66" t="str">
        <f t="shared" si="0"/>
        <v>松澤亮太</v>
      </c>
      <c r="AM1" s="66" t="str">
        <f t="shared" si="0"/>
        <v>松澤亮太</v>
      </c>
      <c r="AN1" s="66" t="str">
        <f t="shared" si="0"/>
        <v>松澤亮太</v>
      </c>
      <c r="AO1" s="66" t="str">
        <f t="shared" si="0"/>
        <v>松澤亮太</v>
      </c>
      <c r="AP1" s="66" t="str">
        <f t="shared" si="0"/>
        <v>松澤亮太</v>
      </c>
      <c r="AQ1" s="66" t="str">
        <f t="shared" si="0"/>
        <v>松澤亮太</v>
      </c>
      <c r="AR1" s="66" t="str">
        <f t="shared" si="0"/>
        <v>松澤亮太</v>
      </c>
      <c r="AS1" s="66" t="str">
        <f t="shared" si="0"/>
        <v>松澤亮太</v>
      </c>
      <c r="AT1" s="66" t="str">
        <f t="shared" si="0"/>
        <v>松澤亮太</v>
      </c>
      <c r="AU1" s="66" t="str">
        <f t="shared" si="0"/>
        <v>松澤亮太</v>
      </c>
      <c r="AV1" s="66" t="str">
        <f t="shared" si="0"/>
        <v>松澤亮太</v>
      </c>
      <c r="AW1" s="66" t="str">
        <f t="shared" si="0"/>
        <v>松澤亮太</v>
      </c>
      <c r="AX1" s="66" t="str">
        <f t="shared" si="0"/>
        <v>松澤亮太</v>
      </c>
      <c r="AY1" s="68" t="str">
        <f t="shared" si="0"/>
        <v>松澤亮太</v>
      </c>
      <c r="AZ1" s="65" t="str">
        <f>IF($K$1="","",$K$1)</f>
        <v>滝沢悠人</v>
      </c>
      <c r="BA1" s="75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8"/>
      <c r="BU1" s="65" t="str">
        <f>IF($P$1="","",$P$1)</f>
        <v>大池陸斗</v>
      </c>
      <c r="BV1" s="75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8"/>
      <c r="CP1" s="65" t="str">
        <f>IF($U$1="","",$U$1)</f>
        <v>百瀬成空</v>
      </c>
      <c r="CQ1" s="75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8"/>
    </row>
    <row r="2" spans="1:114" x14ac:dyDescent="0.4">
      <c r="A2" s="70"/>
      <c r="B2" s="72"/>
      <c r="C2" s="72"/>
      <c r="D2" s="72"/>
      <c r="E2" s="74"/>
      <c r="F2" s="1" t="s">
        <v>5</v>
      </c>
      <c r="G2" s="2" t="s">
        <v>8</v>
      </c>
      <c r="H2" s="2" t="s">
        <v>22</v>
      </c>
      <c r="I2" s="43" t="s">
        <v>1</v>
      </c>
      <c r="J2" s="3" t="s">
        <v>4</v>
      </c>
      <c r="K2" s="1" t="s">
        <v>5</v>
      </c>
      <c r="L2" s="2" t="s">
        <v>9</v>
      </c>
      <c r="M2" s="2" t="s">
        <v>22</v>
      </c>
      <c r="N2" s="43" t="s">
        <v>7</v>
      </c>
      <c r="O2" s="3" t="s">
        <v>4</v>
      </c>
      <c r="P2" s="1" t="s">
        <v>5</v>
      </c>
      <c r="Q2" s="2" t="s">
        <v>9</v>
      </c>
      <c r="R2" s="2" t="s">
        <v>22</v>
      </c>
      <c r="S2" s="43" t="s">
        <v>7</v>
      </c>
      <c r="T2" s="3" t="s">
        <v>4</v>
      </c>
      <c r="U2" s="1" t="s">
        <v>5</v>
      </c>
      <c r="V2" s="2" t="s">
        <v>9</v>
      </c>
      <c r="W2" s="2" t="s">
        <v>22</v>
      </c>
      <c r="X2" s="43" t="s">
        <v>7</v>
      </c>
      <c r="Y2" s="3" t="s">
        <v>4</v>
      </c>
      <c r="Z2" s="60" t="str">
        <f>IF($F$1="","",$F$1)</f>
        <v>松澤亮太</v>
      </c>
      <c r="AA2" s="61" t="str">
        <f>IF($K$1="","",$K$1)</f>
        <v>滝沢悠人</v>
      </c>
      <c r="AB2" s="61" t="str">
        <f>IF($P$1="","",$P$1)</f>
        <v>大池陸斗</v>
      </c>
      <c r="AC2" s="13" t="str">
        <f>IF($U$1="","",$U$1)</f>
        <v>百瀬成空</v>
      </c>
      <c r="AE2" s="56" t="s">
        <v>23</v>
      </c>
      <c r="AF2" s="59" t="s">
        <v>26</v>
      </c>
      <c r="AG2" s="57" t="s">
        <v>24</v>
      </c>
      <c r="AH2" s="57" t="s">
        <v>127</v>
      </c>
      <c r="AI2" s="57" t="s">
        <v>18</v>
      </c>
      <c r="AJ2" s="58" t="s">
        <v>19</v>
      </c>
      <c r="AK2" s="76" t="s">
        <v>20</v>
      </c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56" t="s">
        <v>23</v>
      </c>
      <c r="BA2" s="59" t="s">
        <v>26</v>
      </c>
      <c r="BB2" s="57" t="s">
        <v>24</v>
      </c>
      <c r="BC2" s="57" t="s">
        <v>128</v>
      </c>
      <c r="BD2" s="57" t="s">
        <v>18</v>
      </c>
      <c r="BE2" s="58" t="s">
        <v>19</v>
      </c>
      <c r="BF2" s="76" t="s">
        <v>20</v>
      </c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56" t="s">
        <v>23</v>
      </c>
      <c r="BV2" s="59" t="s">
        <v>26</v>
      </c>
      <c r="BW2" s="57" t="s">
        <v>24</v>
      </c>
      <c r="BX2" s="57" t="s">
        <v>128</v>
      </c>
      <c r="BY2" s="57" t="s">
        <v>18</v>
      </c>
      <c r="BZ2" s="58" t="s">
        <v>19</v>
      </c>
      <c r="CA2" s="76" t="s">
        <v>20</v>
      </c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56" t="s">
        <v>23</v>
      </c>
      <c r="CQ2" s="59" t="s">
        <v>26</v>
      </c>
      <c r="CR2" s="57" t="s">
        <v>24</v>
      </c>
      <c r="CS2" s="57" t="s">
        <v>128</v>
      </c>
      <c r="CT2" s="57" t="s">
        <v>18</v>
      </c>
      <c r="CU2" s="58" t="s">
        <v>19</v>
      </c>
      <c r="CV2" s="76" t="s">
        <v>20</v>
      </c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x14ac:dyDescent="0.4">
      <c r="A3" s="9"/>
      <c r="B3" s="14"/>
      <c r="C3" s="14"/>
      <c r="D3" s="14"/>
      <c r="E3" s="62"/>
      <c r="F3" s="4"/>
      <c r="G3" s="20"/>
      <c r="H3" s="20"/>
      <c r="I3" s="44"/>
      <c r="J3" s="17">
        <v>25000</v>
      </c>
      <c r="K3" s="4"/>
      <c r="L3" s="20"/>
      <c r="M3" s="20"/>
      <c r="N3" s="44"/>
      <c r="O3" s="17">
        <v>25000</v>
      </c>
      <c r="P3" s="4"/>
      <c r="Q3" s="20"/>
      <c r="R3" s="20"/>
      <c r="S3" s="44"/>
      <c r="T3" s="17">
        <v>25000</v>
      </c>
      <c r="U3" s="4"/>
      <c r="V3" s="20"/>
      <c r="W3" s="20"/>
      <c r="X3" s="44"/>
      <c r="Y3" s="17">
        <v>25000</v>
      </c>
      <c r="Z3" s="47">
        <f>IF($J3="","",ROUND(($J3-30000)/1000,1)+(2.5-_xlfn.RANK.AVG($J3,($J3,$O3,$T3,$Y3)))*20+IF(_xlfn.RANK.EQ($J3,($J3,$O3,$T3,$Y3))=1,20/((_xlfn.RANK.AVG($J3,($J3,$O3,$T3,$Y3))-1)*2+1),0))</f>
        <v>0</v>
      </c>
      <c r="AA3" s="48">
        <f>IF($O3="","",ROUND(($O3-30000)/1000,1)+(2.5-_xlfn.RANK.AVG($O3,($J3,$O3,$T3,$Y3)))*20+IF(_xlfn.RANK.EQ($O3,($J3,$O3,$T3,$Y3))=1,20/((_xlfn.RANK.AVG($O3,($J3,$O3,$T3,$Y3))-1)*2+1),0))</f>
        <v>0</v>
      </c>
      <c r="AB3" s="48">
        <f>IF($T3="","",ROUND(($T3-30000)/1000,1)+(2.5-_xlfn.RANK.AVG($T3,($J3,$O3,$T3,$Y3)))*20+IF(_xlfn.RANK.EQ($T3,($J3,$O3,$T3,$Y3))=1,20/((_xlfn.RANK.AVG($T3,($J3,$O3,$T3,$Y3))-1)*2+1),0))</f>
        <v>0</v>
      </c>
      <c r="AC3" s="49">
        <f>IF($Y3="","",ROUND(($Y3-30000)/1000,1)+(2.5-_xlfn.RANK.AVG($Y3,($J3,$O3,$T3,$Y3)))*20+IF(_xlfn.RANK.EQ($Y3,($J3,$O3,$T3,$Y3))=1,20/((_xlfn.RANK.AVG($Y3,($J3,$O3,$T3,$Y3))-1)*2+1),0))</f>
        <v>0</v>
      </c>
      <c r="AE3" s="4"/>
      <c r="AF3" s="30"/>
      <c r="AG3" s="25"/>
      <c r="AH3" s="25"/>
      <c r="AI3" s="25"/>
      <c r="AJ3" s="26"/>
      <c r="AK3" s="34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6"/>
      <c r="AZ3" s="4"/>
      <c r="BA3" s="30"/>
      <c r="BB3" s="25"/>
      <c r="BC3" s="25"/>
      <c r="BD3" s="25"/>
      <c r="BE3" s="26"/>
      <c r="BF3" s="34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6"/>
      <c r="BU3" s="4"/>
      <c r="BV3" s="30"/>
      <c r="BW3" s="25"/>
      <c r="BX3" s="25"/>
      <c r="BY3" s="25"/>
      <c r="BZ3" s="26"/>
      <c r="CA3" s="34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6"/>
      <c r="CP3" s="4"/>
      <c r="CQ3" s="30"/>
      <c r="CR3" s="25"/>
      <c r="CS3" s="25"/>
      <c r="CT3" s="25"/>
      <c r="CU3" s="26"/>
      <c r="CV3" s="34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6"/>
    </row>
    <row r="4" spans="1:114" x14ac:dyDescent="0.4">
      <c r="A4" s="10" t="s">
        <v>133</v>
      </c>
      <c r="B4" s="15">
        <v>1</v>
      </c>
      <c r="C4" s="15">
        <v>0</v>
      </c>
      <c r="D4" s="15">
        <v>0</v>
      </c>
      <c r="E4" s="63" t="str">
        <f>IF($F$1="","",$F$1)</f>
        <v>松澤亮太</v>
      </c>
      <c r="F4" s="5"/>
      <c r="G4" s="6"/>
      <c r="H4" s="6"/>
      <c r="I4" s="45"/>
      <c r="J4" s="18">
        <f>IF(COUNTA($F4,$K4,$P4,$U4)&gt;0,J3+SUM(G4:I4),"")</f>
        <v>25000</v>
      </c>
      <c r="K4" s="5" t="s">
        <v>189</v>
      </c>
      <c r="L4" s="6">
        <v>12000</v>
      </c>
      <c r="M4" s="6"/>
      <c r="N4" s="45">
        <v>0</v>
      </c>
      <c r="O4" s="18">
        <f>IF(COUNTA($F4,$K4,$P4,$U4)&gt;0,O3+SUM(L4:N4),"")</f>
        <v>37000</v>
      </c>
      <c r="P4" s="5" t="s">
        <v>190</v>
      </c>
      <c r="Q4" s="6">
        <v>-12000</v>
      </c>
      <c r="R4" s="6"/>
      <c r="S4" s="45">
        <v>0</v>
      </c>
      <c r="T4" s="18">
        <f>IF(COUNTA($F4,$K4,$P4,$U4)&gt;0,T3+SUM(Q4:S4),"")</f>
        <v>13000</v>
      </c>
      <c r="U4" s="5"/>
      <c r="V4" s="6"/>
      <c r="W4" s="6"/>
      <c r="X4" s="45"/>
      <c r="Y4" s="18">
        <f>IF(COUNTA($F4,$K4,$P4,$U4)&gt;0,Y3+SUM(V4:X4),"")</f>
        <v>25000</v>
      </c>
      <c r="Z4" s="50">
        <f>IF($J4="","",ROUND(($J4-30000)/1000,1)+(2.5-_xlfn.RANK.AVG($J4,($J4,$O4,$T4,$Y4)))*20+IF(_xlfn.RANK.EQ($J4,($J4,$O4,$T4,$Y4))=1,20/((_xlfn.RANK.AVG($J4,($J4,$O4,$T4,$Y4))-1)*2+1),0))</f>
        <v>-5</v>
      </c>
      <c r="AA4" s="51">
        <f>IF($O4="","",ROUND(($O4-30000)/1000,1)+(2.5-_xlfn.RANK.AVG($O4,($J4,$O4,$T4,$Y4)))*20+IF(_xlfn.RANK.EQ($O4,($J4,$O4,$T4,$Y4))=1,20/((_xlfn.RANK.AVG($O4,($J4,$O4,$T4,$Y4))-1)*2+1),0))</f>
        <v>57</v>
      </c>
      <c r="AB4" s="51">
        <f>IF($T4="","",ROUND(($T4-30000)/1000,1)+(2.5-_xlfn.RANK.AVG($T4,($J4,$O4,$T4,$Y4)))*20+IF(_xlfn.RANK.EQ($T4,($J4,$O4,$T4,$Y4))=1,20/((_xlfn.RANK.AVG($T4,($J4,$O4,$T4,$Y4))-1)*2+1),0))</f>
        <v>-47</v>
      </c>
      <c r="AC4" s="52">
        <f>IF($Y4="","",ROUND(($Y4-30000)/1000,1)+(2.5-_xlfn.RANK.AVG($Y4,($J4,$O4,$T4,$Y4)))*20+IF(_xlfn.RANK.EQ($Y4,($J4,$O4,$T4,$Y4))=1,20/((_xlfn.RANK.AVG($Y4,($J4,$O4,$T4,$Y4))-1)*2+1),0))</f>
        <v>-5</v>
      </c>
      <c r="AE4" s="5"/>
      <c r="AF4" s="31"/>
      <c r="AG4" s="23"/>
      <c r="AH4" s="23"/>
      <c r="AI4" s="23"/>
      <c r="AJ4" s="27"/>
      <c r="AK4" s="37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  <c r="AZ4" s="5"/>
      <c r="BA4" s="31"/>
      <c r="BB4" s="23">
        <v>1</v>
      </c>
      <c r="BC4" s="23"/>
      <c r="BD4" s="23">
        <v>6</v>
      </c>
      <c r="BE4" s="27" t="s">
        <v>191</v>
      </c>
      <c r="BF4" s="37" t="s">
        <v>192</v>
      </c>
      <c r="BG4" s="38" t="s">
        <v>83</v>
      </c>
      <c r="BH4" s="38" t="s">
        <v>85</v>
      </c>
      <c r="BI4" s="38" t="s">
        <v>193</v>
      </c>
      <c r="BJ4" s="38" t="s">
        <v>79</v>
      </c>
      <c r="BK4" s="38" t="s">
        <v>80</v>
      </c>
      <c r="BL4" s="38"/>
      <c r="BM4" s="38"/>
      <c r="BN4" s="38"/>
      <c r="BO4" s="38"/>
      <c r="BP4" s="38"/>
      <c r="BQ4" s="38"/>
      <c r="BR4" s="38"/>
      <c r="BS4" s="38"/>
      <c r="BT4" s="39"/>
      <c r="BU4" s="5"/>
      <c r="BV4" s="31"/>
      <c r="BW4" s="23"/>
      <c r="BX4" s="23"/>
      <c r="BY4" s="23"/>
      <c r="BZ4" s="27"/>
      <c r="CA4" s="37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9"/>
      <c r="CP4" s="5"/>
      <c r="CQ4" s="31"/>
      <c r="CR4" s="23"/>
      <c r="CS4" s="23"/>
      <c r="CT4" s="23"/>
      <c r="CU4" s="27"/>
      <c r="CV4" s="37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9"/>
    </row>
    <row r="5" spans="1:114" x14ac:dyDescent="0.4">
      <c r="A5" s="10" t="str">
        <f t="shared" ref="A5:A9" si="1">IF($E5="","",IF(AND(B4=4,B5=1),_xlfn.SWITCH(A4,"東","南","南","西","西","北","北","東"),A4))</f>
        <v>東</v>
      </c>
      <c r="B5" s="15">
        <f>IF($E5="","",IF($E4=$E5,B4,IF(B4=4,1,B4+1)))</f>
        <v>2</v>
      </c>
      <c r="C5" s="15">
        <f>IF($E5="","",IF($F4="チョンボ",C4,IF(OR($E4=$E5,$F4="流局"),C4+1,0)))</f>
        <v>0</v>
      </c>
      <c r="D5" s="15">
        <f>IF($E5="","",IF(OR($F4="流局",$F4="チョンボ"),D4+($H4+$M4+$R4+$W4)/-1000,0))</f>
        <v>0</v>
      </c>
      <c r="E5" s="63" t="s">
        <v>186</v>
      </c>
      <c r="F5" s="5" t="s">
        <v>194</v>
      </c>
      <c r="G5" s="6">
        <v>1500</v>
      </c>
      <c r="H5" s="6">
        <v>-1000</v>
      </c>
      <c r="I5" s="45"/>
      <c r="J5" s="18">
        <f t="shared" ref="J5:J30" si="2">IF(COUNTA($F5,$K5,$P5,$U5)&gt;0,J4+SUM(G5:I5),"")</f>
        <v>25500</v>
      </c>
      <c r="K5" s="5" t="s">
        <v>194</v>
      </c>
      <c r="L5" s="6">
        <v>1500</v>
      </c>
      <c r="M5" s="6"/>
      <c r="N5" s="45"/>
      <c r="O5" s="18">
        <f>IF(COUNTA($F5,$K5,$P5,$U5)&gt;0,O4+SUM(L5:N5),"")</f>
        <v>38500</v>
      </c>
      <c r="P5" s="5" t="s">
        <v>194</v>
      </c>
      <c r="Q5" s="6">
        <v>-1500</v>
      </c>
      <c r="R5" s="6"/>
      <c r="S5" s="45"/>
      <c r="T5" s="18">
        <f t="shared" ref="T5:T30" si="3">IF(COUNTA($F5,$K5,$P5,$U5)&gt;0,T4+SUM(Q5:S5),"")</f>
        <v>11500</v>
      </c>
      <c r="U5" s="5" t="s">
        <v>194</v>
      </c>
      <c r="V5" s="6">
        <v>-1500</v>
      </c>
      <c r="W5" s="6"/>
      <c r="X5" s="45"/>
      <c r="Y5" s="18">
        <f t="shared" ref="Y5:Y30" si="4">IF(COUNTA($F5,$K5,$P5,$U5)&gt;0,Y4+SUM(V5:X5),"")</f>
        <v>23500</v>
      </c>
      <c r="Z5" s="50">
        <f>IF($J5="","",ROUND(($J5-30000)/1000,1)+(2.5-_xlfn.RANK.AVG($J5,($J5,$O5,$T5,$Y5)))*20+IF(_xlfn.RANK.EQ($J5,($J5,$O5,$T5,$Y5))=1,20/((_xlfn.RANK.AVG($J5,($J5,$O5,$T5,$Y5))-1)*2+1),0))</f>
        <v>5.5</v>
      </c>
      <c r="AA5" s="51">
        <f>IF($O5="","",ROUND(($O5-30000)/1000,1)+(2.5-_xlfn.RANK.AVG($O5,($J5,$O5,$T5,$Y5)))*20+IF(_xlfn.RANK.EQ($O5,($J5,$O5,$T5,$Y5))=1,20/((_xlfn.RANK.AVG($O5,($J5,$O5,$T5,$Y5))-1)*2+1),0))</f>
        <v>58.5</v>
      </c>
      <c r="AB5" s="51">
        <f>IF($T5="","",ROUND(($T5-30000)/1000,1)+(2.5-_xlfn.RANK.AVG($T5,($J5,$O5,$T5,$Y5)))*20+IF(_xlfn.RANK.EQ($T5,($J5,$O5,$T5,$Y5))=1,20/((_xlfn.RANK.AVG($T5,($J5,$O5,$T5,$Y5))-1)*2+1),0))</f>
        <v>-48.5</v>
      </c>
      <c r="AC5" s="52">
        <f>IF($Y5="","",ROUND(($Y5-30000)/1000,1)+(2.5-_xlfn.RANK.AVG($Y5,($J5,$O5,$T5,$Y5)))*20+IF(_xlfn.RANK.EQ($Y5,($J5,$O5,$T5,$Y5))=1,20/((_xlfn.RANK.AVG($Y5,($J5,$O5,$T5,$Y5))-1)*2+1),0))</f>
        <v>-16.5</v>
      </c>
      <c r="AE5" s="5" t="s">
        <v>195</v>
      </c>
      <c r="AF5" s="31"/>
      <c r="AG5" s="23">
        <v>1</v>
      </c>
      <c r="AH5" s="23"/>
      <c r="AI5" s="23"/>
      <c r="AJ5" s="27"/>
      <c r="AK5" s="37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5" t="s">
        <v>195</v>
      </c>
      <c r="BA5" s="31"/>
      <c r="BB5" s="23"/>
      <c r="BC5" s="23"/>
      <c r="BD5" s="23"/>
      <c r="BE5" s="27"/>
      <c r="BF5" s="37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9"/>
      <c r="BU5" s="5" t="s">
        <v>196</v>
      </c>
      <c r="BV5" s="31"/>
      <c r="BW5" s="23"/>
      <c r="BX5" s="23"/>
      <c r="BY5" s="23"/>
      <c r="BZ5" s="27"/>
      <c r="CA5" s="37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9"/>
      <c r="CP5" s="5" t="s">
        <v>196</v>
      </c>
      <c r="CQ5" s="31"/>
      <c r="CR5" s="23"/>
      <c r="CS5" s="23">
        <v>1</v>
      </c>
      <c r="CT5" s="23"/>
      <c r="CU5" s="27"/>
      <c r="CV5" s="37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9"/>
    </row>
    <row r="6" spans="1:114" x14ac:dyDescent="0.4">
      <c r="A6" s="10" t="str">
        <f t="shared" si="1"/>
        <v>東</v>
      </c>
      <c r="B6" s="15">
        <f t="shared" ref="B6:B30" si="5">IF($E6="","",IF($E5=$E6,B5,IF(B5=4,1,B5+1)))</f>
        <v>2</v>
      </c>
      <c r="C6" s="15">
        <f t="shared" ref="C6:C30" si="6">IF($E6="","",IF($F5="チョンボ",C5,IF(OR($E5=$E6,$F5="流局"),C5+1,0)))</f>
        <v>1</v>
      </c>
      <c r="D6" s="15">
        <f t="shared" ref="D6:D30" si="7">IF($E6="","",IF(OR($F5="流局",$F5="チョンボ"),D5+($H5+$M5+$R5+$W5)/-1000,0))</f>
        <v>1</v>
      </c>
      <c r="E6" s="63" t="s">
        <v>186</v>
      </c>
      <c r="F6" s="5" t="s">
        <v>197</v>
      </c>
      <c r="G6" s="6">
        <v>-6000</v>
      </c>
      <c r="H6" s="6"/>
      <c r="I6" s="45">
        <v>-100</v>
      </c>
      <c r="J6" s="18">
        <f t="shared" si="2"/>
        <v>19400</v>
      </c>
      <c r="K6" s="5" t="s">
        <v>198</v>
      </c>
      <c r="L6" s="6">
        <v>18000</v>
      </c>
      <c r="M6" s="6">
        <v>2000</v>
      </c>
      <c r="N6" s="45">
        <v>300</v>
      </c>
      <c r="O6" s="18">
        <f t="shared" ref="O6:O30" si="8">IF(COUNTA($F6,$K6,$P6,$U6)&gt;0,O5+SUM(L6:N6),"")</f>
        <v>58800</v>
      </c>
      <c r="P6" s="5" t="s">
        <v>197</v>
      </c>
      <c r="Q6" s="6">
        <v>-6000</v>
      </c>
      <c r="R6" s="6"/>
      <c r="S6" s="45">
        <v>-100</v>
      </c>
      <c r="T6" s="18">
        <f t="shared" si="3"/>
        <v>5400</v>
      </c>
      <c r="U6" s="5" t="s">
        <v>197</v>
      </c>
      <c r="V6" s="6">
        <v>-6000</v>
      </c>
      <c r="W6" s="6">
        <v>-1000</v>
      </c>
      <c r="X6" s="45">
        <v>-100</v>
      </c>
      <c r="Y6" s="18">
        <f t="shared" si="4"/>
        <v>16400</v>
      </c>
      <c r="Z6" s="50">
        <f>IF($J6="","",ROUND(($J6-30000)/1000,1)+(2.5-_xlfn.RANK.AVG($J6,($J6,$O6,$T6,$Y6)))*20+IF(_xlfn.RANK.EQ($J6,($J6,$O6,$T6,$Y6))=1,20/((_xlfn.RANK.AVG($J6,($J6,$O6,$T6,$Y6))-1)*2+1),0))</f>
        <v>-0.59999999999999964</v>
      </c>
      <c r="AA6" s="51">
        <f>IF($O6="","",ROUND(($O6-30000)/1000,1)+(2.5-_xlfn.RANK.AVG($O6,($J6,$O6,$T6,$Y6)))*20+IF(_xlfn.RANK.EQ($O6,($J6,$O6,$T6,$Y6))=1,20/((_xlfn.RANK.AVG($O6,($J6,$O6,$T6,$Y6))-1)*2+1),0))</f>
        <v>78.8</v>
      </c>
      <c r="AB6" s="51">
        <f>IF($T6="","",ROUND(($T6-30000)/1000,1)+(2.5-_xlfn.RANK.AVG($T6,($J6,$O6,$T6,$Y6)))*20+IF(_xlfn.RANK.EQ($T6,($J6,$O6,$T6,$Y6))=1,20/((_xlfn.RANK.AVG($T6,($J6,$O6,$T6,$Y6))-1)*2+1),0))</f>
        <v>-54.6</v>
      </c>
      <c r="AC6" s="52">
        <f>IF($Y6="","",ROUND(($Y6-30000)/1000,1)+(2.5-_xlfn.RANK.AVG($Y6,($J6,$O6,$T6,$Y6)))*20+IF(_xlfn.RANK.EQ($Y6,($J6,$O6,$T6,$Y6))=1,20/((_xlfn.RANK.AVG($Y6,($J6,$O6,$T6,$Y6))-1)*2+1),0))</f>
        <v>-23.6</v>
      </c>
      <c r="AE6" s="5"/>
      <c r="AF6" s="31"/>
      <c r="AG6" s="23"/>
      <c r="AH6" s="23"/>
      <c r="AI6" s="23"/>
      <c r="AJ6" s="27"/>
      <c r="AK6" s="37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  <c r="AZ6" s="5"/>
      <c r="BA6" s="31"/>
      <c r="BB6" s="23">
        <v>1</v>
      </c>
      <c r="BC6" s="23"/>
      <c r="BD6" s="23">
        <v>6</v>
      </c>
      <c r="BE6" s="27" t="s">
        <v>191</v>
      </c>
      <c r="BF6" s="37" t="s">
        <v>192</v>
      </c>
      <c r="BG6" s="38" t="s">
        <v>82</v>
      </c>
      <c r="BH6" s="38" t="s">
        <v>84</v>
      </c>
      <c r="BI6" s="38" t="s">
        <v>193</v>
      </c>
      <c r="BJ6" s="38" t="s">
        <v>80</v>
      </c>
      <c r="BK6" s="38" t="s">
        <v>80</v>
      </c>
      <c r="BL6" s="38"/>
      <c r="BM6" s="38"/>
      <c r="BN6" s="38"/>
      <c r="BO6" s="38"/>
      <c r="BP6" s="38"/>
      <c r="BQ6" s="38"/>
      <c r="BR6" s="38"/>
      <c r="BS6" s="38"/>
      <c r="BT6" s="39"/>
      <c r="BU6" s="5"/>
      <c r="BV6" s="31"/>
      <c r="BW6" s="23"/>
      <c r="BX6" s="23">
        <v>1</v>
      </c>
      <c r="BY6" s="23"/>
      <c r="BZ6" s="27"/>
      <c r="CA6" s="37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9"/>
      <c r="CP6" s="5"/>
      <c r="CQ6" s="31"/>
      <c r="CR6" s="23">
        <v>1</v>
      </c>
      <c r="CS6" s="23"/>
      <c r="CT6" s="23"/>
      <c r="CU6" s="27"/>
      <c r="CV6" s="37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9"/>
    </row>
    <row r="7" spans="1:114" x14ac:dyDescent="0.4">
      <c r="A7" s="10" t="str">
        <f t="shared" si="1"/>
        <v>東</v>
      </c>
      <c r="B7" s="15">
        <f t="shared" si="5"/>
        <v>2</v>
      </c>
      <c r="C7" s="15">
        <f t="shared" si="6"/>
        <v>2</v>
      </c>
      <c r="D7" s="15">
        <f t="shared" si="7"/>
        <v>0</v>
      </c>
      <c r="E7" s="63" t="s">
        <v>186</v>
      </c>
      <c r="F7" s="5" t="s">
        <v>189</v>
      </c>
      <c r="G7" s="6">
        <v>12000</v>
      </c>
      <c r="H7" s="6">
        <v>1000</v>
      </c>
      <c r="I7" s="45">
        <v>600</v>
      </c>
      <c r="J7" s="18">
        <f t="shared" si="2"/>
        <v>33000</v>
      </c>
      <c r="K7" s="5"/>
      <c r="L7" s="6"/>
      <c r="M7" s="6"/>
      <c r="N7" s="45"/>
      <c r="O7" s="18">
        <f t="shared" si="8"/>
        <v>58800</v>
      </c>
      <c r="P7" s="5"/>
      <c r="Q7" s="6"/>
      <c r="R7" s="6">
        <v>-1000</v>
      </c>
      <c r="S7" s="45"/>
      <c r="T7" s="18">
        <f t="shared" si="3"/>
        <v>4400</v>
      </c>
      <c r="U7" s="5" t="s">
        <v>190</v>
      </c>
      <c r="V7" s="6">
        <v>-12000</v>
      </c>
      <c r="W7" s="6"/>
      <c r="X7" s="45">
        <v>-600</v>
      </c>
      <c r="Y7" s="18">
        <f t="shared" si="4"/>
        <v>3800</v>
      </c>
      <c r="Z7" s="50">
        <f>IF($J7="","",ROUND(($J7-30000)/1000,1)+(2.5-_xlfn.RANK.AVG($J7,($J7,$O7,$T7,$Y7)))*20+IF(_xlfn.RANK.EQ($J7,($J7,$O7,$T7,$Y7))=1,20/((_xlfn.RANK.AVG($J7,($J7,$O7,$T7,$Y7))-1)*2+1),0))</f>
        <v>13</v>
      </c>
      <c r="AA7" s="51">
        <f>IF($O7="","",ROUND(($O7-30000)/1000,1)+(2.5-_xlfn.RANK.AVG($O7,($J7,$O7,$T7,$Y7)))*20+IF(_xlfn.RANK.EQ($O7,($J7,$O7,$T7,$Y7))=1,20/((_xlfn.RANK.AVG($O7,($J7,$O7,$T7,$Y7))-1)*2+1),0))</f>
        <v>78.8</v>
      </c>
      <c r="AB7" s="51">
        <f>IF($T7="","",ROUND(($T7-30000)/1000,1)+(2.5-_xlfn.RANK.AVG($T7,($J7,$O7,$T7,$Y7)))*20+IF(_xlfn.RANK.EQ($T7,($J7,$O7,$T7,$Y7))=1,20/((_xlfn.RANK.AVG($T7,($J7,$O7,$T7,$Y7))-1)*2+1),0))</f>
        <v>-35.6</v>
      </c>
      <c r="AC7" s="52">
        <f>IF($Y7="","",ROUND(($Y7-30000)/1000,1)+(2.5-_xlfn.RANK.AVG($Y7,($J7,$O7,$T7,$Y7)))*20+IF(_xlfn.RANK.EQ($Y7,($J7,$O7,$T7,$Y7))=1,20/((_xlfn.RANK.AVG($Y7,($J7,$O7,$T7,$Y7))-1)*2+1),0))</f>
        <v>-56.2</v>
      </c>
      <c r="AE7" s="5"/>
      <c r="AF7" s="31"/>
      <c r="AG7" s="23"/>
      <c r="AH7" s="23">
        <v>1</v>
      </c>
      <c r="AI7" s="23">
        <v>6</v>
      </c>
      <c r="AJ7" s="27" t="s">
        <v>191</v>
      </c>
      <c r="AK7" s="37" t="s">
        <v>86</v>
      </c>
      <c r="AL7" s="38" t="s">
        <v>98</v>
      </c>
      <c r="AM7" s="38" t="s">
        <v>79</v>
      </c>
      <c r="AN7" s="38" t="s">
        <v>79</v>
      </c>
      <c r="AO7" s="38" t="s">
        <v>79</v>
      </c>
      <c r="AP7" s="38"/>
      <c r="AQ7" s="38"/>
      <c r="AR7" s="38"/>
      <c r="AS7" s="38"/>
      <c r="AT7" s="38"/>
      <c r="AU7" s="38"/>
      <c r="AV7" s="38"/>
      <c r="AW7" s="38"/>
      <c r="AX7" s="38"/>
      <c r="AY7" s="39"/>
      <c r="AZ7" s="5"/>
      <c r="BA7" s="31"/>
      <c r="BB7" s="23"/>
      <c r="BC7" s="23">
        <v>1</v>
      </c>
      <c r="BD7" s="23"/>
      <c r="BE7" s="27"/>
      <c r="BF7" s="37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9"/>
      <c r="BU7" s="5"/>
      <c r="BV7" s="31"/>
      <c r="BW7" s="23">
        <v>1</v>
      </c>
      <c r="BX7" s="23"/>
      <c r="BY7" s="23"/>
      <c r="BZ7" s="27"/>
      <c r="CA7" s="37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9"/>
      <c r="CP7" s="5"/>
      <c r="CQ7" s="31"/>
      <c r="CR7" s="23"/>
      <c r="CS7" s="23">
        <v>1</v>
      </c>
      <c r="CT7" s="23"/>
      <c r="CU7" s="27"/>
      <c r="CV7" s="37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9"/>
    </row>
    <row r="8" spans="1:114" x14ac:dyDescent="0.4">
      <c r="A8" s="10" t="str">
        <f t="shared" si="1"/>
        <v>東</v>
      </c>
      <c r="B8" s="15">
        <f t="shared" si="5"/>
        <v>3</v>
      </c>
      <c r="C8" s="15">
        <f t="shared" si="6"/>
        <v>0</v>
      </c>
      <c r="D8" s="15">
        <f>IF($E8="","",IF(OR($F7="流局",$F7="チョンボ"),D7+($H7+$M7+$R7+$W7)/-1000,0))</f>
        <v>0</v>
      </c>
      <c r="E8" s="63" t="s">
        <v>187</v>
      </c>
      <c r="F8" s="5" t="s">
        <v>194</v>
      </c>
      <c r="G8" s="6">
        <v>1500</v>
      </c>
      <c r="H8" s="6">
        <v>-1000</v>
      </c>
      <c r="I8" s="45"/>
      <c r="J8" s="18">
        <f t="shared" si="2"/>
        <v>33500</v>
      </c>
      <c r="K8" s="5" t="s">
        <v>194</v>
      </c>
      <c r="L8" s="6">
        <v>-1500</v>
      </c>
      <c r="M8" s="6"/>
      <c r="N8" s="45"/>
      <c r="O8" s="18">
        <f t="shared" si="8"/>
        <v>57300</v>
      </c>
      <c r="P8" s="5" t="s">
        <v>194</v>
      </c>
      <c r="Q8" s="6">
        <v>-1500</v>
      </c>
      <c r="R8" s="6"/>
      <c r="S8" s="45"/>
      <c r="T8" s="18">
        <f t="shared" si="3"/>
        <v>2900</v>
      </c>
      <c r="U8" s="5" t="s">
        <v>194</v>
      </c>
      <c r="V8" s="6">
        <v>1500</v>
      </c>
      <c r="W8" s="6">
        <v>-1000</v>
      </c>
      <c r="X8" s="45"/>
      <c r="Y8" s="18">
        <f t="shared" si="4"/>
        <v>4300</v>
      </c>
      <c r="Z8" s="50">
        <f>IF($J8="","",ROUND(($J8-30000)/1000,1)+(2.5-_xlfn.RANK.AVG($J8,($J8,$O8,$T8,$Y8)))*20+IF(_xlfn.RANK.EQ($J8,($J8,$O8,$T8,$Y8))=1,20/((_xlfn.RANK.AVG($J8,($J8,$O8,$T8,$Y8))-1)*2+1),0))</f>
        <v>13.5</v>
      </c>
      <c r="AA8" s="51">
        <f>IF($O8="","",ROUND(($O8-30000)/1000,1)+(2.5-_xlfn.RANK.AVG($O8,($J8,$O8,$T8,$Y8)))*20+IF(_xlfn.RANK.EQ($O8,($J8,$O8,$T8,$Y8))=1,20/((_xlfn.RANK.AVG($O8,($J8,$O8,$T8,$Y8))-1)*2+1),0))</f>
        <v>77.3</v>
      </c>
      <c r="AB8" s="51">
        <f>IF($T8="","",ROUND(($T8-30000)/1000,1)+(2.5-_xlfn.RANK.AVG($T8,($J8,$O8,$T8,$Y8)))*20+IF(_xlfn.RANK.EQ($T8,($J8,$O8,$T8,$Y8))=1,20/((_xlfn.RANK.AVG($T8,($J8,$O8,$T8,$Y8))-1)*2+1),0))</f>
        <v>-57.1</v>
      </c>
      <c r="AC8" s="52">
        <f>IF($Y8="","",ROUND(($Y8-30000)/1000,1)+(2.5-_xlfn.RANK.AVG($Y8,($J8,$O8,$T8,$Y8)))*20+IF(_xlfn.RANK.EQ($Y8,($J8,$O8,$T8,$Y8))=1,20/((_xlfn.RANK.AVG($Y8,($J8,$O8,$T8,$Y8))-1)*2+1),0))</f>
        <v>-35.700000000000003</v>
      </c>
      <c r="AE8" s="5" t="s">
        <v>195</v>
      </c>
      <c r="AF8" s="31"/>
      <c r="AG8" s="23">
        <v>1</v>
      </c>
      <c r="AH8" s="23"/>
      <c r="AI8" s="23"/>
      <c r="AJ8" s="27"/>
      <c r="AK8" s="37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9"/>
      <c r="AZ8" s="5" t="s">
        <v>196</v>
      </c>
      <c r="BA8" s="31"/>
      <c r="BB8" s="23"/>
      <c r="BC8" s="23"/>
      <c r="BD8" s="23"/>
      <c r="BE8" s="27"/>
      <c r="BF8" s="37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9"/>
      <c r="BU8" s="5" t="s">
        <v>196</v>
      </c>
      <c r="BV8" s="31"/>
      <c r="BW8" s="23"/>
      <c r="BX8" s="23"/>
      <c r="BY8" s="23"/>
      <c r="BZ8" s="27"/>
      <c r="CA8" s="37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9"/>
      <c r="CP8" s="5" t="s">
        <v>195</v>
      </c>
      <c r="CQ8" s="31"/>
      <c r="CR8" s="23">
        <v>1</v>
      </c>
      <c r="CS8" s="23"/>
      <c r="CT8" s="23"/>
      <c r="CU8" s="27"/>
      <c r="CV8" s="37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9"/>
    </row>
    <row r="9" spans="1:114" x14ac:dyDescent="0.4">
      <c r="A9" s="10" t="str">
        <f t="shared" si="1"/>
        <v>東</v>
      </c>
      <c r="B9" s="15">
        <f t="shared" si="5"/>
        <v>4</v>
      </c>
      <c r="C9" s="15">
        <f t="shared" si="6"/>
        <v>1</v>
      </c>
      <c r="D9" s="15">
        <f t="shared" si="7"/>
        <v>2</v>
      </c>
      <c r="E9" s="63" t="s">
        <v>188</v>
      </c>
      <c r="F9" s="5" t="s">
        <v>197</v>
      </c>
      <c r="G9" s="6">
        <v>-1000</v>
      </c>
      <c r="H9" s="6"/>
      <c r="I9" s="45">
        <v>-100</v>
      </c>
      <c r="J9" s="18">
        <f t="shared" si="2"/>
        <v>32400</v>
      </c>
      <c r="K9" s="5" t="s">
        <v>197</v>
      </c>
      <c r="L9" s="6">
        <v>-1000</v>
      </c>
      <c r="M9" s="6"/>
      <c r="N9" s="45">
        <v>-100</v>
      </c>
      <c r="O9" s="18">
        <f t="shared" si="8"/>
        <v>56200</v>
      </c>
      <c r="P9" s="5" t="s">
        <v>198</v>
      </c>
      <c r="Q9" s="6">
        <v>4000</v>
      </c>
      <c r="R9" s="6">
        <v>2000</v>
      </c>
      <c r="S9" s="45">
        <v>300</v>
      </c>
      <c r="T9" s="18">
        <f t="shared" si="3"/>
        <v>9200</v>
      </c>
      <c r="U9" s="5" t="s">
        <v>197</v>
      </c>
      <c r="V9" s="6">
        <v>-2000</v>
      </c>
      <c r="W9" s="6"/>
      <c r="X9" s="45">
        <v>-100</v>
      </c>
      <c r="Y9" s="18">
        <f t="shared" si="4"/>
        <v>2200</v>
      </c>
      <c r="Z9" s="50">
        <f>IF($J9="","",ROUND(($J9-30000)/1000,1)+(2.5-_xlfn.RANK.AVG($J9,($J9,$O9,$T9,$Y9)))*20+IF(_xlfn.RANK.EQ($J9,($J9,$O9,$T9,$Y9))=1,20/((_xlfn.RANK.AVG($J9,($J9,$O9,$T9,$Y9))-1)*2+1),0))</f>
        <v>12.4</v>
      </c>
      <c r="AA9" s="51">
        <f>IF($O9="","",ROUND(($O9-30000)/1000,1)+(2.5-_xlfn.RANK.AVG($O9,($J9,$O9,$T9,$Y9)))*20+IF(_xlfn.RANK.EQ($O9,($J9,$O9,$T9,$Y9))=1,20/((_xlfn.RANK.AVG($O9,($J9,$O9,$T9,$Y9))-1)*2+1),0))</f>
        <v>76.2</v>
      </c>
      <c r="AB9" s="51">
        <f>IF($T9="","",ROUND(($T9-30000)/1000,1)+(2.5-_xlfn.RANK.AVG($T9,($J9,$O9,$T9,$Y9)))*20+IF(_xlfn.RANK.EQ($T9,($J9,$O9,$T9,$Y9))=1,20/((_xlfn.RANK.AVG($T9,($J9,$O9,$T9,$Y9))-1)*2+1),0))</f>
        <v>-30.8</v>
      </c>
      <c r="AC9" s="52">
        <f>IF($Y9="","",ROUND(($Y9-30000)/1000,1)+(2.5-_xlfn.RANK.AVG($Y9,($J9,$O9,$T9,$Y9)))*20+IF(_xlfn.RANK.EQ($Y9,($J9,$O9,$T9,$Y9))=1,20/((_xlfn.RANK.AVG($Y9,($J9,$O9,$T9,$Y9))-1)*2+1),0))</f>
        <v>-57.8</v>
      </c>
      <c r="AE9" s="5"/>
      <c r="AF9" s="31"/>
      <c r="AG9" s="23"/>
      <c r="AH9" s="23"/>
      <c r="AI9" s="23"/>
      <c r="AJ9" s="27"/>
      <c r="AK9" s="37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5"/>
      <c r="BA9" s="31"/>
      <c r="BB9" s="23"/>
      <c r="BC9" s="23">
        <v>1</v>
      </c>
      <c r="BD9" s="23"/>
      <c r="BE9" s="27"/>
      <c r="BF9" s="37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9"/>
      <c r="BU9" s="5"/>
      <c r="BV9" s="31"/>
      <c r="BW9" s="23">
        <v>1</v>
      </c>
      <c r="BX9" s="23"/>
      <c r="BY9" s="23">
        <v>3</v>
      </c>
      <c r="BZ9" s="27">
        <v>30</v>
      </c>
      <c r="CA9" s="37" t="s">
        <v>192</v>
      </c>
      <c r="CB9" s="38" t="s">
        <v>82</v>
      </c>
      <c r="CC9" s="38" t="s">
        <v>84</v>
      </c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9"/>
      <c r="CP9" s="5"/>
      <c r="CQ9" s="31"/>
      <c r="CR9" s="23"/>
      <c r="CS9" s="23"/>
      <c r="CT9" s="23"/>
      <c r="CU9" s="27"/>
      <c r="CV9" s="37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9"/>
    </row>
    <row r="10" spans="1:114" x14ac:dyDescent="0.4">
      <c r="A10" s="10" t="str">
        <f>IF($E10="","",IF(AND(B9=4,B10=1),_xlfn.SWITCH(A9,"東","南","南","西","西","北","北","東"),A9))</f>
        <v>南</v>
      </c>
      <c r="B10" s="15">
        <f t="shared" si="5"/>
        <v>1</v>
      </c>
      <c r="C10" s="15">
        <f t="shared" si="6"/>
        <v>0</v>
      </c>
      <c r="D10" s="15">
        <f t="shared" si="7"/>
        <v>0</v>
      </c>
      <c r="E10" s="63" t="s">
        <v>185</v>
      </c>
      <c r="F10" s="5"/>
      <c r="G10" s="6"/>
      <c r="H10" s="6"/>
      <c r="I10" s="45"/>
      <c r="J10" s="18">
        <f t="shared" si="2"/>
        <v>32400</v>
      </c>
      <c r="K10" s="5"/>
      <c r="L10" s="6"/>
      <c r="M10" s="6"/>
      <c r="N10" s="45"/>
      <c r="O10" s="18">
        <f t="shared" si="8"/>
        <v>56200</v>
      </c>
      <c r="P10" s="5" t="s">
        <v>190</v>
      </c>
      <c r="Q10" s="6">
        <v>-2600</v>
      </c>
      <c r="R10" s="6"/>
      <c r="S10" s="45">
        <v>0</v>
      </c>
      <c r="T10" s="18">
        <f t="shared" si="3"/>
        <v>6600</v>
      </c>
      <c r="U10" s="5" t="s">
        <v>189</v>
      </c>
      <c r="V10" s="6">
        <v>2600</v>
      </c>
      <c r="W10" s="6"/>
      <c r="X10" s="45">
        <v>0</v>
      </c>
      <c r="Y10" s="18">
        <f t="shared" si="4"/>
        <v>4800</v>
      </c>
      <c r="Z10" s="50">
        <f>IF($J10="","",ROUND(($J10-30000)/1000,1)+(2.5-_xlfn.RANK.AVG($J10,($J10,$O10,$T10,$Y10)))*20+IF(_xlfn.RANK.EQ($J10,($J10,$O10,$T10,$Y10))=1,20/((_xlfn.RANK.AVG($J10,($J10,$O10,$T10,$Y10))-1)*2+1),0))</f>
        <v>12.4</v>
      </c>
      <c r="AA10" s="51">
        <f>IF($O10="","",ROUND(($O10-30000)/1000,1)+(2.5-_xlfn.RANK.AVG($O10,($J10,$O10,$T10,$Y10)))*20+IF(_xlfn.RANK.EQ($O10,($J10,$O10,$T10,$Y10))=1,20/((_xlfn.RANK.AVG($O10,($J10,$O10,$T10,$Y10))-1)*2+1),0))</f>
        <v>76.2</v>
      </c>
      <c r="AB10" s="51">
        <f>IF($T10="","",ROUND(($T10-30000)/1000,1)+(2.5-_xlfn.RANK.AVG($T10,($J10,$O10,$T10,$Y10)))*20+IF(_xlfn.RANK.EQ($T10,($J10,$O10,$T10,$Y10))=1,20/((_xlfn.RANK.AVG($T10,($J10,$O10,$T10,$Y10))-1)*2+1),0))</f>
        <v>-33.4</v>
      </c>
      <c r="AC10" s="52">
        <f>IF($Y10="","",ROUND(($Y10-30000)/1000,1)+(2.5-_xlfn.RANK.AVG($Y10,($J10,$O10,$T10,$Y10)))*20+IF(_xlfn.RANK.EQ($Y10,($J10,$O10,$T10,$Y10))=1,20/((_xlfn.RANK.AVG($Y10,($J10,$O10,$T10,$Y10))-1)*2+1),0))</f>
        <v>-55.2</v>
      </c>
      <c r="AE10" s="5"/>
      <c r="AF10" s="31"/>
      <c r="AG10" s="23"/>
      <c r="AH10" s="23"/>
      <c r="AI10" s="23"/>
      <c r="AJ10" s="27"/>
      <c r="AK10" s="37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  <c r="AZ10" s="5"/>
      <c r="BA10" s="31"/>
      <c r="BB10" s="23"/>
      <c r="BC10" s="23"/>
      <c r="BD10" s="23"/>
      <c r="BE10" s="27"/>
      <c r="BF10" s="37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9"/>
      <c r="BU10" s="5"/>
      <c r="BV10" s="31"/>
      <c r="BW10" s="23"/>
      <c r="BX10" s="23"/>
      <c r="BY10" s="23"/>
      <c r="BZ10" s="27"/>
      <c r="CA10" s="37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9"/>
      <c r="CP10" s="5"/>
      <c r="CQ10" s="31"/>
      <c r="CR10" s="23">
        <v>1</v>
      </c>
      <c r="CS10" s="23"/>
      <c r="CT10" s="23">
        <v>2</v>
      </c>
      <c r="CU10" s="27">
        <v>40</v>
      </c>
      <c r="CV10" s="37" t="s">
        <v>192</v>
      </c>
      <c r="CW10" s="38" t="s">
        <v>199</v>
      </c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9"/>
    </row>
    <row r="11" spans="1:114" x14ac:dyDescent="0.4">
      <c r="A11" s="10" t="str">
        <f t="shared" ref="A11:A30" si="9">IF($E11="","",IF(AND(B10=4,B11=1),_xlfn.SWITCH(A10,"東","南","南","西","西","北","北","東"),A10))</f>
        <v>南</v>
      </c>
      <c r="B11" s="15">
        <f t="shared" si="5"/>
        <v>2</v>
      </c>
      <c r="C11" s="15">
        <f t="shared" si="6"/>
        <v>0</v>
      </c>
      <c r="D11" s="15">
        <f t="shared" si="7"/>
        <v>0</v>
      </c>
      <c r="E11" s="63" t="s">
        <v>186</v>
      </c>
      <c r="F11" s="5"/>
      <c r="G11" s="6"/>
      <c r="H11" s="6"/>
      <c r="I11" s="45"/>
      <c r="J11" s="18">
        <f t="shared" si="2"/>
        <v>32400</v>
      </c>
      <c r="K11" s="5" t="s">
        <v>189</v>
      </c>
      <c r="L11" s="6">
        <v>5800</v>
      </c>
      <c r="M11" s="6">
        <v>1000</v>
      </c>
      <c r="N11" s="45">
        <v>0</v>
      </c>
      <c r="O11" s="18">
        <f t="shared" si="8"/>
        <v>63000</v>
      </c>
      <c r="P11" s="5" t="s">
        <v>190</v>
      </c>
      <c r="Q11" s="6">
        <v>-5800</v>
      </c>
      <c r="R11" s="6">
        <v>-1000</v>
      </c>
      <c r="S11" s="45">
        <v>0</v>
      </c>
      <c r="T11" s="18">
        <f t="shared" si="3"/>
        <v>-200</v>
      </c>
      <c r="U11" s="5"/>
      <c r="V11" s="6"/>
      <c r="W11" s="6"/>
      <c r="X11" s="45"/>
      <c r="Y11" s="18">
        <f t="shared" si="4"/>
        <v>4800</v>
      </c>
      <c r="Z11" s="50">
        <f>IF($J11="","",ROUND(($J11-30000)/1000,1)+(2.5-_xlfn.RANK.AVG($J11,($J11,$O11,$T11,$Y11)))*20+IF(_xlfn.RANK.EQ($J11,($J11,$O11,$T11,$Y11))=1,20/((_xlfn.RANK.AVG($J11,($J11,$O11,$T11,$Y11))-1)*2+1),0))</f>
        <v>12.4</v>
      </c>
      <c r="AA11" s="51">
        <f>IF($O11="","",ROUND(($O11-30000)/1000,1)+(2.5-_xlfn.RANK.AVG($O11,($J11,$O11,$T11,$Y11)))*20+IF(_xlfn.RANK.EQ($O11,($J11,$O11,$T11,$Y11))=1,20/((_xlfn.RANK.AVG($O11,($J11,$O11,$T11,$Y11))-1)*2+1),0))</f>
        <v>83</v>
      </c>
      <c r="AB11" s="51">
        <f>IF($T11="","",ROUND(($T11-30000)/1000,1)+(2.5-_xlfn.RANK.AVG($T11,($J11,$O11,$T11,$Y11)))*20+IF(_xlfn.RANK.EQ($T11,($J11,$O11,$T11,$Y11))=1,20/((_xlfn.RANK.AVG($T11,($J11,$O11,$T11,$Y11))-1)*2+1),0))</f>
        <v>-60.2</v>
      </c>
      <c r="AC11" s="52">
        <f>IF($Y11="","",ROUND(($Y11-30000)/1000,1)+(2.5-_xlfn.RANK.AVG($Y11,($J11,$O11,$T11,$Y11)))*20+IF(_xlfn.RANK.EQ($Y11,($J11,$O11,$T11,$Y11))=1,20/((_xlfn.RANK.AVG($Y11,($J11,$O11,$T11,$Y11))-1)*2+1),0))</f>
        <v>-35.200000000000003</v>
      </c>
      <c r="AE11" s="5"/>
      <c r="AF11" s="31"/>
      <c r="AG11" s="23"/>
      <c r="AH11" s="23"/>
      <c r="AI11" s="23"/>
      <c r="AJ11" s="27"/>
      <c r="AK11" s="37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5"/>
      <c r="BA11" s="31"/>
      <c r="BB11" s="23"/>
      <c r="BC11" s="23"/>
      <c r="BD11" s="23">
        <v>3</v>
      </c>
      <c r="BE11" s="27">
        <v>30</v>
      </c>
      <c r="BF11" s="37" t="s">
        <v>83</v>
      </c>
      <c r="BG11" s="38" t="s">
        <v>79</v>
      </c>
      <c r="BH11" s="38" t="s">
        <v>193</v>
      </c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9"/>
      <c r="BU11" s="5"/>
      <c r="BV11" s="31"/>
      <c r="BW11" s="23">
        <v>1</v>
      </c>
      <c r="BX11" s="23"/>
      <c r="BY11" s="23"/>
      <c r="BZ11" s="27"/>
      <c r="CA11" s="37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9"/>
      <c r="CP11" s="5"/>
      <c r="CQ11" s="31"/>
      <c r="CR11" s="23"/>
      <c r="CS11" s="23">
        <v>1</v>
      </c>
      <c r="CT11" s="23"/>
      <c r="CU11" s="27"/>
      <c r="CV11" s="37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9"/>
    </row>
    <row r="12" spans="1:114" x14ac:dyDescent="0.4">
      <c r="A12" s="10" t="str">
        <f t="shared" si="9"/>
        <v>南</v>
      </c>
      <c r="B12" s="15">
        <f t="shared" si="5"/>
        <v>2</v>
      </c>
      <c r="C12" s="15">
        <f t="shared" si="6"/>
        <v>1</v>
      </c>
      <c r="D12" s="15">
        <f t="shared" si="7"/>
        <v>0</v>
      </c>
      <c r="E12" s="63" t="s">
        <v>186</v>
      </c>
      <c r="F12" s="5" t="s">
        <v>194</v>
      </c>
      <c r="G12" s="6">
        <v>1500</v>
      </c>
      <c r="H12" s="6">
        <v>-1000</v>
      </c>
      <c r="I12" s="45"/>
      <c r="J12" s="18">
        <f t="shared" si="2"/>
        <v>32900</v>
      </c>
      <c r="K12" s="5" t="s">
        <v>194</v>
      </c>
      <c r="L12" s="6">
        <v>1500</v>
      </c>
      <c r="M12" s="6">
        <v>-1000</v>
      </c>
      <c r="N12" s="45"/>
      <c r="O12" s="18">
        <f t="shared" si="8"/>
        <v>63500</v>
      </c>
      <c r="P12" s="5" t="s">
        <v>194</v>
      </c>
      <c r="Q12" s="6">
        <v>-1500</v>
      </c>
      <c r="R12" s="6"/>
      <c r="S12" s="45"/>
      <c r="T12" s="18">
        <f t="shared" si="3"/>
        <v>-1700</v>
      </c>
      <c r="U12" s="5" t="s">
        <v>194</v>
      </c>
      <c r="V12" s="6">
        <v>-1500</v>
      </c>
      <c r="W12" s="6"/>
      <c r="X12" s="45"/>
      <c r="Y12" s="18">
        <f t="shared" si="4"/>
        <v>3300</v>
      </c>
      <c r="Z12" s="50">
        <f>IF($J12="","",ROUND(($J12-30000)/1000,1)+(2.5-_xlfn.RANK.AVG($J12,($J12,$O12,$T12,$Y12)))*20+IF(_xlfn.RANK.EQ($J12,($J12,$O12,$T12,$Y12))=1,20/((_xlfn.RANK.AVG($J12,($J12,$O12,$T12,$Y12))-1)*2+1),0))</f>
        <v>12.9</v>
      </c>
      <c r="AA12" s="51">
        <f>IF($O12="","",ROUND(($O12-30000)/1000,1)+(2.5-_xlfn.RANK.AVG($O12,($J12,$O12,$T12,$Y12)))*20+IF(_xlfn.RANK.EQ($O12,($J12,$O12,$T12,$Y12))=1,20/((_xlfn.RANK.AVG($O12,($J12,$O12,$T12,$Y12))-1)*2+1),0))</f>
        <v>83.5</v>
      </c>
      <c r="AB12" s="51">
        <f>IF($T12="","",ROUND(($T12-30000)/1000,1)+(2.5-_xlfn.RANK.AVG($T12,($J12,$O12,$T12,$Y12)))*20+IF(_xlfn.RANK.EQ($T12,($J12,$O12,$T12,$Y12))=1,20/((_xlfn.RANK.AVG($T12,($J12,$O12,$T12,$Y12))-1)*2+1),0))</f>
        <v>-61.7</v>
      </c>
      <c r="AC12" s="52">
        <f>IF($Y12="","",ROUND(($Y12-30000)/1000,1)+(2.5-_xlfn.RANK.AVG($Y12,($J12,$O12,$T12,$Y12)))*20+IF(_xlfn.RANK.EQ($Y12,($J12,$O12,$T12,$Y12))=1,20/((_xlfn.RANK.AVG($Y12,($J12,$O12,$T12,$Y12))-1)*2+1),0))</f>
        <v>-36.700000000000003</v>
      </c>
      <c r="AE12" s="5" t="s">
        <v>195</v>
      </c>
      <c r="AF12" s="31"/>
      <c r="AG12" s="23">
        <v>1</v>
      </c>
      <c r="AH12" s="23"/>
      <c r="AI12" s="23"/>
      <c r="AJ12" s="27"/>
      <c r="AK12" s="3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5" t="s">
        <v>195</v>
      </c>
      <c r="BA12" s="31"/>
      <c r="BB12" s="23">
        <v>1</v>
      </c>
      <c r="BC12" s="23"/>
      <c r="BD12" s="23"/>
      <c r="BE12" s="27"/>
      <c r="BF12" s="37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9"/>
      <c r="BU12" s="5" t="s">
        <v>196</v>
      </c>
      <c r="BV12" s="31"/>
      <c r="BW12" s="23"/>
      <c r="BX12" s="23"/>
      <c r="BY12" s="23"/>
      <c r="BZ12" s="27"/>
      <c r="CA12" s="37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9"/>
      <c r="CP12" s="5" t="s">
        <v>196</v>
      </c>
      <c r="CQ12" s="31"/>
      <c r="CR12" s="23"/>
      <c r="CS12" s="23"/>
      <c r="CT12" s="23"/>
      <c r="CU12" s="27"/>
      <c r="CV12" s="37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9"/>
    </row>
    <row r="13" spans="1:114" x14ac:dyDescent="0.4">
      <c r="A13" s="10" t="str">
        <f t="shared" si="9"/>
        <v>南</v>
      </c>
      <c r="B13" s="15">
        <f t="shared" si="5"/>
        <v>2</v>
      </c>
      <c r="C13" s="15">
        <f t="shared" si="6"/>
        <v>2</v>
      </c>
      <c r="D13" s="15">
        <f t="shared" si="7"/>
        <v>2</v>
      </c>
      <c r="E13" s="63" t="s">
        <v>186</v>
      </c>
      <c r="F13" s="5"/>
      <c r="G13" s="6"/>
      <c r="H13" s="6">
        <v>-1000</v>
      </c>
      <c r="I13" s="45"/>
      <c r="J13" s="18">
        <f t="shared" si="2"/>
        <v>31900</v>
      </c>
      <c r="K13" s="5" t="s">
        <v>190</v>
      </c>
      <c r="L13" s="6">
        <v>-8000</v>
      </c>
      <c r="M13" s="6">
        <v>0</v>
      </c>
      <c r="N13" s="45">
        <v>-600</v>
      </c>
      <c r="O13" s="18">
        <f t="shared" si="8"/>
        <v>54900</v>
      </c>
      <c r="P13" s="5"/>
      <c r="Q13" s="6"/>
      <c r="R13" s="6"/>
      <c r="S13" s="45"/>
      <c r="T13" s="18">
        <f t="shared" si="3"/>
        <v>-1700</v>
      </c>
      <c r="U13" s="5" t="s">
        <v>189</v>
      </c>
      <c r="V13" s="6">
        <v>8000</v>
      </c>
      <c r="W13" s="6">
        <v>3000</v>
      </c>
      <c r="X13" s="45">
        <v>600</v>
      </c>
      <c r="Y13" s="18">
        <f t="shared" si="4"/>
        <v>14900</v>
      </c>
      <c r="Z13" s="50">
        <f>IF($J13="","",ROUND(($J13-30000)/1000,1)+(2.5-_xlfn.RANK.AVG($J13,($J13,$O13,$T13,$Y13)))*20+IF(_xlfn.RANK.EQ($J13,($J13,$O13,$T13,$Y13))=1,20/((_xlfn.RANK.AVG($J13,($J13,$O13,$T13,$Y13))-1)*2+1),0))</f>
        <v>11.9</v>
      </c>
      <c r="AA13" s="51">
        <f>IF($O13="","",ROUND(($O13-30000)/1000,1)+(2.5-_xlfn.RANK.AVG($O13,($J13,$O13,$T13,$Y13)))*20+IF(_xlfn.RANK.EQ($O13,($J13,$O13,$T13,$Y13))=1,20/((_xlfn.RANK.AVG($O13,($J13,$O13,$T13,$Y13))-1)*2+1),0))</f>
        <v>74.900000000000006</v>
      </c>
      <c r="AB13" s="51">
        <f>IF($T13="","",ROUND(($T13-30000)/1000,1)+(2.5-_xlfn.RANK.AVG($T13,($J13,$O13,$T13,$Y13)))*20+IF(_xlfn.RANK.EQ($T13,($J13,$O13,$T13,$Y13))=1,20/((_xlfn.RANK.AVG($T13,($J13,$O13,$T13,$Y13))-1)*2+1),0))</f>
        <v>-61.7</v>
      </c>
      <c r="AC13" s="52">
        <f>IF($Y13="","",ROUND(($Y13-30000)/1000,1)+(2.5-_xlfn.RANK.AVG($Y13,($J13,$O13,$T13,$Y13)))*20+IF(_xlfn.RANK.EQ($Y13,($J13,$O13,$T13,$Y13))=1,20/((_xlfn.RANK.AVG($Y13,($J13,$O13,$T13,$Y13))-1)*2+1),0))</f>
        <v>-25.1</v>
      </c>
      <c r="AE13" s="5"/>
      <c r="AF13" s="31"/>
      <c r="AG13" s="23">
        <v>1</v>
      </c>
      <c r="AH13" s="23"/>
      <c r="AI13" s="23"/>
      <c r="AJ13" s="27"/>
      <c r="AK13" s="37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5"/>
      <c r="BA13" s="31"/>
      <c r="BB13" s="23"/>
      <c r="BC13" s="23"/>
      <c r="BD13" s="23"/>
      <c r="BE13" s="27"/>
      <c r="BF13" s="37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9"/>
      <c r="BU13" s="5"/>
      <c r="BV13" s="31"/>
      <c r="BW13" s="23"/>
      <c r="BX13" s="23"/>
      <c r="BY13" s="23"/>
      <c r="BZ13" s="27"/>
      <c r="CA13" s="37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9"/>
      <c r="CP13" s="5"/>
      <c r="CQ13" s="31"/>
      <c r="CR13" s="23">
        <v>1</v>
      </c>
      <c r="CS13" s="23"/>
      <c r="CT13" s="23">
        <v>5</v>
      </c>
      <c r="CU13" s="27" t="s">
        <v>191</v>
      </c>
      <c r="CV13" s="37" t="s">
        <v>192</v>
      </c>
      <c r="CW13" s="38" t="s">
        <v>101</v>
      </c>
      <c r="CX13" s="38" t="s">
        <v>79</v>
      </c>
      <c r="CY13" s="38" t="s">
        <v>79</v>
      </c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9"/>
    </row>
    <row r="14" spans="1:114" x14ac:dyDescent="0.4">
      <c r="A14" s="10" t="str">
        <f t="shared" si="9"/>
        <v/>
      </c>
      <c r="B14" s="15" t="str">
        <f t="shared" si="5"/>
        <v/>
      </c>
      <c r="C14" s="15" t="str">
        <f t="shared" si="6"/>
        <v/>
      </c>
      <c r="D14" s="15" t="str">
        <f t="shared" si="7"/>
        <v/>
      </c>
      <c r="E14" s="63"/>
      <c r="F14" s="5"/>
      <c r="G14" s="6"/>
      <c r="H14" s="6"/>
      <c r="I14" s="45"/>
      <c r="J14" s="18" t="str">
        <f t="shared" si="2"/>
        <v/>
      </c>
      <c r="K14" s="5"/>
      <c r="L14" s="6"/>
      <c r="M14" s="6"/>
      <c r="N14" s="45"/>
      <c r="O14" s="18" t="str">
        <f t="shared" si="8"/>
        <v/>
      </c>
      <c r="P14" s="5"/>
      <c r="Q14" s="6"/>
      <c r="R14" s="6"/>
      <c r="S14" s="45"/>
      <c r="T14" s="18" t="str">
        <f t="shared" si="3"/>
        <v/>
      </c>
      <c r="U14" s="5"/>
      <c r="V14" s="6"/>
      <c r="W14" s="6"/>
      <c r="X14" s="45"/>
      <c r="Y14" s="18" t="str">
        <f>IF(COUNTA($F14,$K14,$P14,$U14)&gt;0,Y13+SUM(V14:X14),"")</f>
        <v/>
      </c>
      <c r="Z14" s="50" t="str">
        <f>IF($J14="","",ROUND(($J14-30000)/1000,1)+(2.5-_xlfn.RANK.AVG($J14,($J14,$O14,$T14,$Y14)))*20+IF(_xlfn.RANK.EQ($J14,($J14,$O14,$T14,$Y14))=1,20/((_xlfn.RANK.AVG($J14,($J14,$O14,$T14,$Y14))-1)*2+1),0))</f>
        <v/>
      </c>
      <c r="AA14" s="51" t="str">
        <f>IF($O14="","",ROUND(($O14-30000)/1000,1)+(2.5-_xlfn.RANK.AVG($O14,($J14,$O14,$T14,$Y14)))*20+IF(_xlfn.RANK.EQ($O14,($J14,$O14,$T14,$Y14))=1,20/((_xlfn.RANK.AVG($O14,($J14,$O14,$T14,$Y14))-1)*2+1),0))</f>
        <v/>
      </c>
      <c r="AB14" s="51" t="str">
        <f>IF($T14="","",ROUND(($T14-30000)/1000,1)+(2.5-_xlfn.RANK.AVG($T14,($J14,$O14,$T14,$Y14)))*20+IF(_xlfn.RANK.EQ($T14,($J14,$O14,$T14,$Y14))=1,20/((_xlfn.RANK.AVG($T14,($J14,$O14,$T14,$Y14))-1)*2+1),0))</f>
        <v/>
      </c>
      <c r="AC14" s="52" t="str">
        <f>IF($Y14="","",ROUND(($Y14-30000)/1000,1)+(2.5-_xlfn.RANK.AVG($Y14,($J14,$O14,$T14,$Y14)))*20+IF(_xlfn.RANK.EQ($Y14,($J14,$O14,$T14,$Y14))=1,20/((_xlfn.RANK.AVG($Y14,($J14,$O14,$T14,$Y14))-1)*2+1),0))</f>
        <v/>
      </c>
      <c r="AE14" s="5"/>
      <c r="AF14" s="31"/>
      <c r="AG14" s="23"/>
      <c r="AH14" s="23"/>
      <c r="AI14" s="23"/>
      <c r="AJ14" s="27"/>
      <c r="AK14" s="37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5"/>
      <c r="BA14" s="31"/>
      <c r="BB14" s="23"/>
      <c r="BC14" s="23"/>
      <c r="BD14" s="23"/>
      <c r="BE14" s="27"/>
      <c r="BF14" s="3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9"/>
      <c r="BU14" s="5"/>
      <c r="BV14" s="31"/>
      <c r="BW14" s="23"/>
      <c r="BX14" s="23"/>
      <c r="BY14" s="23"/>
      <c r="BZ14" s="27"/>
      <c r="CA14" s="37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9"/>
      <c r="CP14" s="5"/>
      <c r="CQ14" s="31"/>
      <c r="CR14" s="23"/>
      <c r="CS14" s="23"/>
      <c r="CT14" s="23"/>
      <c r="CU14" s="27"/>
      <c r="CV14" s="37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9"/>
    </row>
    <row r="15" spans="1:114" x14ac:dyDescent="0.4">
      <c r="A15" s="10" t="str">
        <f t="shared" si="9"/>
        <v/>
      </c>
      <c r="B15" s="15" t="str">
        <f t="shared" si="5"/>
        <v/>
      </c>
      <c r="C15" s="15" t="str">
        <f t="shared" si="6"/>
        <v/>
      </c>
      <c r="D15" s="15" t="str">
        <f t="shared" si="7"/>
        <v/>
      </c>
      <c r="E15" s="63"/>
      <c r="F15" s="5"/>
      <c r="G15" s="6"/>
      <c r="H15" s="6"/>
      <c r="I15" s="45"/>
      <c r="J15" s="18" t="str">
        <f t="shared" si="2"/>
        <v/>
      </c>
      <c r="K15" s="5"/>
      <c r="L15" s="6"/>
      <c r="M15" s="6"/>
      <c r="N15" s="45"/>
      <c r="O15" s="18" t="str">
        <f t="shared" si="8"/>
        <v/>
      </c>
      <c r="P15" s="5"/>
      <c r="Q15" s="6"/>
      <c r="R15" s="6"/>
      <c r="S15" s="45"/>
      <c r="T15" s="18" t="str">
        <f t="shared" si="3"/>
        <v/>
      </c>
      <c r="U15" s="5"/>
      <c r="V15" s="6"/>
      <c r="W15" s="6"/>
      <c r="X15" s="45"/>
      <c r="Y15" s="18" t="str">
        <f t="shared" si="4"/>
        <v/>
      </c>
      <c r="Z15" s="50" t="str">
        <f>IF($J15="","",ROUND(($J15-30000)/1000,1)+(2.5-_xlfn.RANK.AVG($J15,($J15,$O15,$T15,$Y15)))*20+IF(_xlfn.RANK.EQ($J15,($J15,$O15,$T15,$Y15))=1,20/((_xlfn.RANK.AVG($J15,($J15,$O15,$T15,$Y15))-1)*2+1),0))</f>
        <v/>
      </c>
      <c r="AA15" s="51" t="str">
        <f>IF($O15="","",ROUND(($O15-30000)/1000,1)+(2.5-_xlfn.RANK.AVG($O15,($J15,$O15,$T15,$Y15)))*20+IF(_xlfn.RANK.EQ($O15,($J15,$O15,$T15,$Y15))=1,20/((_xlfn.RANK.AVG($O15,($J15,$O15,$T15,$Y15))-1)*2+1),0))</f>
        <v/>
      </c>
      <c r="AB15" s="51" t="str">
        <f>IF($T15="","",ROUND(($T15-30000)/1000,1)+(2.5-_xlfn.RANK.AVG($T15,($J15,$O15,$T15,$Y15)))*20+IF(_xlfn.RANK.EQ($T15,($J15,$O15,$T15,$Y15))=1,20/((_xlfn.RANK.AVG($T15,($J15,$O15,$T15,$Y15))-1)*2+1),0))</f>
        <v/>
      </c>
      <c r="AC15" s="52" t="str">
        <f>IF($Y15="","",ROUND(($Y15-30000)/1000,1)+(2.5-_xlfn.RANK.AVG($Y15,($J15,$O15,$T15,$Y15)))*20+IF(_xlfn.RANK.EQ($Y15,($J15,$O15,$T15,$Y15))=1,20/((_xlfn.RANK.AVG($Y15,($J15,$O15,$T15,$Y15))-1)*2+1),0))</f>
        <v/>
      </c>
      <c r="AE15" s="5"/>
      <c r="AF15" s="31"/>
      <c r="AG15" s="23"/>
      <c r="AH15" s="23"/>
      <c r="AI15" s="23"/>
      <c r="AJ15" s="27"/>
      <c r="AK15" s="37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5"/>
      <c r="BA15" s="31"/>
      <c r="BB15" s="23"/>
      <c r="BC15" s="23"/>
      <c r="BD15" s="23"/>
      <c r="BE15" s="2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  <c r="BU15" s="5"/>
      <c r="BV15" s="31"/>
      <c r="BW15" s="23"/>
      <c r="BX15" s="23"/>
      <c r="BY15" s="23"/>
      <c r="BZ15" s="27"/>
      <c r="CA15" s="37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9"/>
      <c r="CP15" s="5"/>
      <c r="CQ15" s="31"/>
      <c r="CR15" s="23"/>
      <c r="CS15" s="23"/>
      <c r="CT15" s="23"/>
      <c r="CU15" s="27"/>
      <c r="CV15" s="37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9"/>
    </row>
    <row r="16" spans="1:114" x14ac:dyDescent="0.4">
      <c r="A16" s="10" t="str">
        <f t="shared" si="9"/>
        <v/>
      </c>
      <c r="B16" s="15" t="str">
        <f t="shared" si="5"/>
        <v/>
      </c>
      <c r="C16" s="15" t="str">
        <f t="shared" si="6"/>
        <v/>
      </c>
      <c r="D16" s="15" t="str">
        <f t="shared" si="7"/>
        <v/>
      </c>
      <c r="E16" s="63"/>
      <c r="F16" s="5"/>
      <c r="G16" s="6"/>
      <c r="H16" s="6"/>
      <c r="I16" s="45"/>
      <c r="J16" s="18" t="str">
        <f t="shared" si="2"/>
        <v/>
      </c>
      <c r="K16" s="5"/>
      <c r="L16" s="6"/>
      <c r="M16" s="6"/>
      <c r="N16" s="45"/>
      <c r="O16" s="18" t="str">
        <f t="shared" si="8"/>
        <v/>
      </c>
      <c r="P16" s="5"/>
      <c r="Q16" s="6"/>
      <c r="R16" s="6"/>
      <c r="S16" s="45"/>
      <c r="T16" s="18" t="str">
        <f t="shared" si="3"/>
        <v/>
      </c>
      <c r="U16" s="5"/>
      <c r="V16" s="6"/>
      <c r="W16" s="6"/>
      <c r="X16" s="45"/>
      <c r="Y16" s="18" t="str">
        <f t="shared" si="4"/>
        <v/>
      </c>
      <c r="Z16" s="50" t="str">
        <f>IF($J16="","",ROUND(($J16-30000)/1000,1)+(2.5-_xlfn.RANK.AVG($J16,($J16,$O16,$T16,$Y16)))*20+IF(_xlfn.RANK.EQ($J16,($J16,$O16,$T16,$Y16))=1,20/((_xlfn.RANK.AVG($J16,($J16,$O16,$T16,$Y16))-1)*2+1),0))</f>
        <v/>
      </c>
      <c r="AA16" s="51" t="str">
        <f>IF($O16="","",ROUND(($O16-30000)/1000,1)+(2.5-_xlfn.RANK.AVG($O16,($J16,$O16,$T16,$Y16)))*20+IF(_xlfn.RANK.EQ($O16,($J16,$O16,$T16,$Y16))=1,20/((_xlfn.RANK.AVG($O16,($J16,$O16,$T16,$Y16))-1)*2+1),0))</f>
        <v/>
      </c>
      <c r="AB16" s="51" t="str">
        <f>IF($T16="","",ROUND(($T16-30000)/1000,1)+(2.5-_xlfn.RANK.AVG($T16,($J16,$O16,$T16,$Y16)))*20+IF(_xlfn.RANK.EQ($T16,($J16,$O16,$T16,$Y16))=1,20/((_xlfn.RANK.AVG($T16,($J16,$O16,$T16,$Y16))-1)*2+1),0))</f>
        <v/>
      </c>
      <c r="AC16" s="52" t="str">
        <f>IF($Y16="","",ROUND(($Y16-30000)/1000,1)+(2.5-_xlfn.RANK.AVG($Y16,($J16,$O16,$T16,$Y16)))*20+IF(_xlfn.RANK.EQ($Y16,($J16,$O16,$T16,$Y16))=1,20/((_xlfn.RANK.AVG($Y16,($J16,$O16,$T16,$Y16))-1)*2+1),0))</f>
        <v/>
      </c>
      <c r="AE16" s="5"/>
      <c r="AF16" s="31"/>
      <c r="AG16" s="23"/>
      <c r="AH16" s="23"/>
      <c r="AI16" s="23"/>
      <c r="AJ16" s="27"/>
      <c r="AK16" s="37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5"/>
      <c r="BA16" s="31"/>
      <c r="BB16" s="23"/>
      <c r="BC16" s="23"/>
      <c r="BD16" s="23"/>
      <c r="BE16" s="2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9"/>
      <c r="BU16" s="5"/>
      <c r="BV16" s="31"/>
      <c r="BW16" s="23"/>
      <c r="BX16" s="23"/>
      <c r="BY16" s="23"/>
      <c r="BZ16" s="27"/>
      <c r="CA16" s="37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9"/>
      <c r="CP16" s="5"/>
      <c r="CQ16" s="31"/>
      <c r="CR16" s="23"/>
      <c r="CS16" s="23"/>
      <c r="CT16" s="23"/>
      <c r="CU16" s="27"/>
      <c r="CV16" s="37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9"/>
    </row>
    <row r="17" spans="1:114" x14ac:dyDescent="0.4">
      <c r="A17" s="10" t="str">
        <f t="shared" si="9"/>
        <v/>
      </c>
      <c r="B17" s="15" t="str">
        <f t="shared" si="5"/>
        <v/>
      </c>
      <c r="C17" s="15" t="str">
        <f t="shared" si="6"/>
        <v/>
      </c>
      <c r="D17" s="15" t="str">
        <f t="shared" si="7"/>
        <v/>
      </c>
      <c r="E17" s="63"/>
      <c r="F17" s="5"/>
      <c r="G17" s="6"/>
      <c r="H17" s="6"/>
      <c r="I17" s="45"/>
      <c r="J17" s="18" t="str">
        <f t="shared" si="2"/>
        <v/>
      </c>
      <c r="K17" s="5"/>
      <c r="L17" s="6"/>
      <c r="M17" s="6"/>
      <c r="N17" s="45"/>
      <c r="O17" s="18" t="str">
        <f t="shared" si="8"/>
        <v/>
      </c>
      <c r="P17" s="5"/>
      <c r="Q17" s="6"/>
      <c r="R17" s="6"/>
      <c r="S17" s="45"/>
      <c r="T17" s="18" t="str">
        <f t="shared" si="3"/>
        <v/>
      </c>
      <c r="U17" s="5"/>
      <c r="V17" s="6"/>
      <c r="W17" s="6"/>
      <c r="X17" s="45"/>
      <c r="Y17" s="18" t="str">
        <f t="shared" si="4"/>
        <v/>
      </c>
      <c r="Z17" s="50" t="str">
        <f>IF($J17="","",ROUND(($J17-30000)/1000,1)+(2.5-_xlfn.RANK.AVG($J17,($J17,$O17,$T17,$Y17)))*20+IF(_xlfn.RANK.EQ($J17,($J17,$O17,$T17,$Y17))=1,20/((_xlfn.RANK.AVG($J17,($J17,$O17,$T17,$Y17))-1)*2+1),0))</f>
        <v/>
      </c>
      <c r="AA17" s="51" t="str">
        <f>IF($O17="","",ROUND(($O17-30000)/1000,1)+(2.5-_xlfn.RANK.AVG($O17,($J17,$O17,$T17,$Y17)))*20+IF(_xlfn.RANK.EQ($O17,($J17,$O17,$T17,$Y17))=1,20/((_xlfn.RANK.AVG($O17,($J17,$O17,$T17,$Y17))-1)*2+1),0))</f>
        <v/>
      </c>
      <c r="AB17" s="51" t="str">
        <f>IF($T17="","",ROUND(($T17-30000)/1000,1)+(2.5-_xlfn.RANK.AVG($T17,($J17,$O17,$T17,$Y17)))*20+IF(_xlfn.RANK.EQ($T17,($J17,$O17,$T17,$Y17))=1,20/((_xlfn.RANK.AVG($T17,($J17,$O17,$T17,$Y17))-1)*2+1),0))</f>
        <v/>
      </c>
      <c r="AC17" s="52" t="str">
        <f>IF($Y17="","",ROUND(($Y17-30000)/1000,1)+(2.5-_xlfn.RANK.AVG($Y17,($J17,$O17,$T17,$Y17)))*20+IF(_xlfn.RANK.EQ($Y17,($J17,$O17,$T17,$Y17))=1,20/((_xlfn.RANK.AVG($Y17,($J17,$O17,$T17,$Y17))-1)*2+1),0))</f>
        <v/>
      </c>
      <c r="AE17" s="5"/>
      <c r="AF17" s="31"/>
      <c r="AG17" s="23"/>
      <c r="AH17" s="23"/>
      <c r="AI17" s="23"/>
      <c r="AJ17" s="27"/>
      <c r="AK17" s="37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5"/>
      <c r="BA17" s="31"/>
      <c r="BB17" s="23"/>
      <c r="BC17" s="23"/>
      <c r="BD17" s="23"/>
      <c r="BE17" s="27"/>
      <c r="BF17" s="37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9"/>
      <c r="BU17" s="5"/>
      <c r="BV17" s="31"/>
      <c r="BW17" s="23"/>
      <c r="BX17" s="23"/>
      <c r="BY17" s="23"/>
      <c r="BZ17" s="27"/>
      <c r="CA17" s="37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9"/>
      <c r="CP17" s="5"/>
      <c r="CQ17" s="31"/>
      <c r="CR17" s="23"/>
      <c r="CS17" s="23"/>
      <c r="CT17" s="23"/>
      <c r="CU17" s="27"/>
      <c r="CV17" s="37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9"/>
    </row>
    <row r="18" spans="1:114" x14ac:dyDescent="0.4">
      <c r="A18" s="10" t="str">
        <f t="shared" si="9"/>
        <v/>
      </c>
      <c r="B18" s="15" t="str">
        <f t="shared" si="5"/>
        <v/>
      </c>
      <c r="C18" s="15" t="str">
        <f t="shared" si="6"/>
        <v/>
      </c>
      <c r="D18" s="15" t="str">
        <f t="shared" si="7"/>
        <v/>
      </c>
      <c r="E18" s="63"/>
      <c r="F18" s="5"/>
      <c r="G18" s="6"/>
      <c r="H18" s="6"/>
      <c r="I18" s="45"/>
      <c r="J18" s="18" t="str">
        <f t="shared" si="2"/>
        <v/>
      </c>
      <c r="K18" s="5"/>
      <c r="L18" s="6"/>
      <c r="M18" s="6"/>
      <c r="N18" s="45"/>
      <c r="O18" s="18" t="str">
        <f t="shared" si="8"/>
        <v/>
      </c>
      <c r="P18" s="5"/>
      <c r="Q18" s="6"/>
      <c r="R18" s="6"/>
      <c r="S18" s="45"/>
      <c r="T18" s="18" t="str">
        <f t="shared" si="3"/>
        <v/>
      </c>
      <c r="U18" s="5"/>
      <c r="V18" s="6"/>
      <c r="W18" s="6"/>
      <c r="X18" s="45"/>
      <c r="Y18" s="18" t="str">
        <f t="shared" si="4"/>
        <v/>
      </c>
      <c r="Z18" s="50" t="str">
        <f>IF($J18="","",ROUND(($J18-30000)/1000,1)+(2.5-_xlfn.RANK.AVG($J18,($J18,$O18,$T18,$Y18)))*20+IF(_xlfn.RANK.EQ($J18,($J18,$O18,$T18,$Y18))=1,20/((_xlfn.RANK.AVG($J18,($J18,$O18,$T18,$Y18))-1)*2+1),0))</f>
        <v/>
      </c>
      <c r="AA18" s="51" t="str">
        <f>IF($O18="","",ROUND(($O18-30000)/1000,1)+(2.5-_xlfn.RANK.AVG($O18,($J18,$O18,$T18,$Y18)))*20+IF(_xlfn.RANK.EQ($O18,($J18,$O18,$T18,$Y18))=1,20/((_xlfn.RANK.AVG($O18,($J18,$O18,$T18,$Y18))-1)*2+1),0))</f>
        <v/>
      </c>
      <c r="AB18" s="51" t="str">
        <f>IF($T18="","",ROUND(($T18-30000)/1000,1)+(2.5-_xlfn.RANK.AVG($T18,($J18,$O18,$T18,$Y18)))*20+IF(_xlfn.RANK.EQ($T18,($J18,$O18,$T18,$Y18))=1,20/((_xlfn.RANK.AVG($T18,($J18,$O18,$T18,$Y18))-1)*2+1),0))</f>
        <v/>
      </c>
      <c r="AC18" s="52" t="str">
        <f>IF($Y18="","",ROUND(($Y18-30000)/1000,1)+(2.5-_xlfn.RANK.AVG($Y18,($J18,$O18,$T18,$Y18)))*20+IF(_xlfn.RANK.EQ($Y18,($J18,$O18,$T18,$Y18))=1,20/((_xlfn.RANK.AVG($Y18,($J18,$O18,$T18,$Y18))-1)*2+1),0))</f>
        <v/>
      </c>
      <c r="AE18" s="5"/>
      <c r="AF18" s="31"/>
      <c r="AG18" s="23"/>
      <c r="AH18" s="23"/>
      <c r="AI18" s="23"/>
      <c r="AJ18" s="27"/>
      <c r="AK18" s="37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5"/>
      <c r="BA18" s="31"/>
      <c r="BB18" s="23"/>
      <c r="BC18" s="23"/>
      <c r="BD18" s="23"/>
      <c r="BE18" s="2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9"/>
      <c r="BU18" s="5"/>
      <c r="BV18" s="31"/>
      <c r="BW18" s="23"/>
      <c r="BX18" s="23"/>
      <c r="BY18" s="23"/>
      <c r="BZ18" s="27"/>
      <c r="CA18" s="37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9"/>
      <c r="CP18" s="5"/>
      <c r="CQ18" s="31"/>
      <c r="CR18" s="23"/>
      <c r="CS18" s="23"/>
      <c r="CT18" s="23"/>
      <c r="CU18" s="27"/>
      <c r="CV18" s="37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9"/>
    </row>
    <row r="19" spans="1:114" x14ac:dyDescent="0.4">
      <c r="A19" s="10" t="str">
        <f t="shared" si="9"/>
        <v/>
      </c>
      <c r="B19" s="15" t="str">
        <f t="shared" si="5"/>
        <v/>
      </c>
      <c r="C19" s="15" t="str">
        <f t="shared" si="6"/>
        <v/>
      </c>
      <c r="D19" s="15" t="str">
        <f t="shared" si="7"/>
        <v/>
      </c>
      <c r="E19" s="63"/>
      <c r="F19" s="5"/>
      <c r="G19" s="6"/>
      <c r="H19" s="6"/>
      <c r="I19" s="45"/>
      <c r="J19" s="18" t="str">
        <f t="shared" si="2"/>
        <v/>
      </c>
      <c r="K19" s="5"/>
      <c r="L19" s="6"/>
      <c r="M19" s="6"/>
      <c r="N19" s="45"/>
      <c r="O19" s="18" t="str">
        <f t="shared" si="8"/>
        <v/>
      </c>
      <c r="P19" s="5"/>
      <c r="Q19" s="6"/>
      <c r="R19" s="6"/>
      <c r="S19" s="45"/>
      <c r="T19" s="18" t="str">
        <f t="shared" si="3"/>
        <v/>
      </c>
      <c r="U19" s="5"/>
      <c r="V19" s="6"/>
      <c r="W19" s="6"/>
      <c r="X19" s="45"/>
      <c r="Y19" s="18" t="str">
        <f t="shared" si="4"/>
        <v/>
      </c>
      <c r="Z19" s="50" t="str">
        <f>IF($J19="","",ROUND(($J19-30000)/1000,1)+(2.5-_xlfn.RANK.AVG($J19,($J19,$O19,$T19,$Y19)))*20+IF(_xlfn.RANK.EQ($J19,($J19,$O19,$T19,$Y19))=1,20/((_xlfn.RANK.AVG($J19,($J19,$O19,$T19,$Y19))-1)*2+1),0))</f>
        <v/>
      </c>
      <c r="AA19" s="51" t="str">
        <f>IF($O19="","",ROUND(($O19-30000)/1000,1)+(2.5-_xlfn.RANK.AVG($O19,($J19,$O19,$T19,$Y19)))*20+IF(_xlfn.RANK.EQ($O19,($J19,$O19,$T19,$Y19))=1,20/((_xlfn.RANK.AVG($O19,($J19,$O19,$T19,$Y19))-1)*2+1),0))</f>
        <v/>
      </c>
      <c r="AB19" s="51" t="str">
        <f>IF($T19="","",ROUND(($T19-30000)/1000,1)+(2.5-_xlfn.RANK.AVG($T19,($J19,$O19,$T19,$Y19)))*20+IF(_xlfn.RANK.EQ($T19,($J19,$O19,$T19,$Y19))=1,20/((_xlfn.RANK.AVG($T19,($J19,$O19,$T19,$Y19))-1)*2+1),0))</f>
        <v/>
      </c>
      <c r="AC19" s="52" t="str">
        <f>IF($Y19="","",ROUND(($Y19-30000)/1000,1)+(2.5-_xlfn.RANK.AVG($Y19,($J19,$O19,$T19,$Y19)))*20+IF(_xlfn.RANK.EQ($Y19,($J19,$O19,$T19,$Y19))=1,20/((_xlfn.RANK.AVG($Y19,($J19,$O19,$T19,$Y19))-1)*2+1),0))</f>
        <v/>
      </c>
      <c r="AE19" s="5"/>
      <c r="AF19" s="31"/>
      <c r="AG19" s="23"/>
      <c r="AH19" s="23"/>
      <c r="AI19" s="23"/>
      <c r="AJ19" s="27"/>
      <c r="AK19" s="37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"/>
      <c r="BA19" s="31"/>
      <c r="BB19" s="23"/>
      <c r="BC19" s="23"/>
      <c r="BD19" s="23"/>
      <c r="BE19" s="2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9"/>
      <c r="BU19" s="5"/>
      <c r="BV19" s="31"/>
      <c r="BW19" s="23"/>
      <c r="BX19" s="23"/>
      <c r="BY19" s="23"/>
      <c r="BZ19" s="27"/>
      <c r="CA19" s="37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9"/>
      <c r="CP19" s="5"/>
      <c r="CQ19" s="31"/>
      <c r="CR19" s="23"/>
      <c r="CS19" s="23"/>
      <c r="CT19" s="23"/>
      <c r="CU19" s="27"/>
      <c r="CV19" s="37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9"/>
    </row>
    <row r="20" spans="1:114" x14ac:dyDescent="0.4">
      <c r="A20" s="10" t="str">
        <f t="shared" si="9"/>
        <v/>
      </c>
      <c r="B20" s="15" t="str">
        <f t="shared" si="5"/>
        <v/>
      </c>
      <c r="C20" s="15" t="str">
        <f t="shared" si="6"/>
        <v/>
      </c>
      <c r="D20" s="15" t="str">
        <f t="shared" si="7"/>
        <v/>
      </c>
      <c r="E20" s="63"/>
      <c r="F20" s="5"/>
      <c r="G20" s="6"/>
      <c r="H20" s="6"/>
      <c r="I20" s="45"/>
      <c r="J20" s="18" t="str">
        <f t="shared" si="2"/>
        <v/>
      </c>
      <c r="K20" s="5"/>
      <c r="L20" s="6"/>
      <c r="M20" s="6"/>
      <c r="N20" s="45"/>
      <c r="O20" s="18" t="str">
        <f t="shared" si="8"/>
        <v/>
      </c>
      <c r="P20" s="5"/>
      <c r="Q20" s="6"/>
      <c r="R20" s="6"/>
      <c r="S20" s="45"/>
      <c r="T20" s="18" t="str">
        <f t="shared" si="3"/>
        <v/>
      </c>
      <c r="U20" s="5"/>
      <c r="V20" s="6"/>
      <c r="W20" s="6"/>
      <c r="X20" s="45"/>
      <c r="Y20" s="18" t="str">
        <f t="shared" si="4"/>
        <v/>
      </c>
      <c r="Z20" s="50" t="str">
        <f>IF($J20="","",ROUND(($J20-30000)/1000,1)+(2.5-_xlfn.RANK.AVG($J20,($J20,$O20,$T20,$Y20)))*20+IF(_xlfn.RANK.EQ($J20,($J20,$O20,$T20,$Y20))=1,20/((_xlfn.RANK.AVG($J20,($J20,$O20,$T20,$Y20))-1)*2+1),0))</f>
        <v/>
      </c>
      <c r="AA20" s="51" t="str">
        <f>IF($O20="","",ROUND(($O20-30000)/1000,1)+(2.5-_xlfn.RANK.AVG($O20,($J20,$O20,$T20,$Y20)))*20+IF(_xlfn.RANK.EQ($O20,($J20,$O20,$T20,$Y20))=1,20/((_xlfn.RANK.AVG($O20,($J20,$O20,$T20,$Y20))-1)*2+1),0))</f>
        <v/>
      </c>
      <c r="AB20" s="51" t="str">
        <f>IF($T20="","",ROUND(($T20-30000)/1000,1)+(2.5-_xlfn.RANK.AVG($T20,($J20,$O20,$T20,$Y20)))*20+IF(_xlfn.RANK.EQ($T20,($J20,$O20,$T20,$Y20))=1,20/((_xlfn.RANK.AVG($T20,($J20,$O20,$T20,$Y20))-1)*2+1),0))</f>
        <v/>
      </c>
      <c r="AC20" s="52" t="str">
        <f>IF($Y20="","",ROUND(($Y20-30000)/1000,1)+(2.5-_xlfn.RANK.AVG($Y20,($J20,$O20,$T20,$Y20)))*20+IF(_xlfn.RANK.EQ($Y20,($J20,$O20,$T20,$Y20))=1,20/((_xlfn.RANK.AVG($Y20,($J20,$O20,$T20,$Y20))-1)*2+1),0))</f>
        <v/>
      </c>
      <c r="AE20" s="5"/>
      <c r="AF20" s="31"/>
      <c r="AG20" s="23"/>
      <c r="AH20" s="23"/>
      <c r="AI20" s="23"/>
      <c r="AJ20" s="27"/>
      <c r="AK20" s="37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5"/>
      <c r="BA20" s="31"/>
      <c r="BB20" s="23"/>
      <c r="BC20" s="23"/>
      <c r="BD20" s="23"/>
      <c r="BE20" s="2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9"/>
      <c r="BU20" s="5"/>
      <c r="BV20" s="31"/>
      <c r="BW20" s="23"/>
      <c r="BX20" s="23"/>
      <c r="BY20" s="23"/>
      <c r="BZ20" s="27"/>
      <c r="CA20" s="37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9"/>
      <c r="CP20" s="5"/>
      <c r="CQ20" s="31"/>
      <c r="CR20" s="23"/>
      <c r="CS20" s="23"/>
      <c r="CT20" s="23"/>
      <c r="CU20" s="27"/>
      <c r="CV20" s="37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9"/>
    </row>
    <row r="21" spans="1:114" x14ac:dyDescent="0.4">
      <c r="A21" s="10" t="str">
        <f t="shared" si="9"/>
        <v/>
      </c>
      <c r="B21" s="15" t="str">
        <f t="shared" si="5"/>
        <v/>
      </c>
      <c r="C21" s="15" t="str">
        <f t="shared" si="6"/>
        <v/>
      </c>
      <c r="D21" s="15" t="str">
        <f t="shared" si="7"/>
        <v/>
      </c>
      <c r="E21" s="63"/>
      <c r="F21" s="5"/>
      <c r="G21" s="6"/>
      <c r="H21" s="6"/>
      <c r="I21" s="45"/>
      <c r="J21" s="18" t="str">
        <f t="shared" si="2"/>
        <v/>
      </c>
      <c r="K21" s="5"/>
      <c r="L21" s="6"/>
      <c r="M21" s="6"/>
      <c r="N21" s="45"/>
      <c r="O21" s="18" t="str">
        <f t="shared" si="8"/>
        <v/>
      </c>
      <c r="P21" s="5"/>
      <c r="Q21" s="6"/>
      <c r="R21" s="6"/>
      <c r="S21" s="45"/>
      <c r="T21" s="18" t="str">
        <f t="shared" si="3"/>
        <v/>
      </c>
      <c r="U21" s="5"/>
      <c r="V21" s="6"/>
      <c r="W21" s="6"/>
      <c r="X21" s="45"/>
      <c r="Y21" s="18" t="str">
        <f t="shared" si="4"/>
        <v/>
      </c>
      <c r="Z21" s="50" t="str">
        <f>IF($J21="","",ROUND(($J21-30000)/1000,1)+(2.5-_xlfn.RANK.AVG($J21,($J21,$O21,$T21,$Y21)))*20+IF(_xlfn.RANK.EQ($J21,($J21,$O21,$T21,$Y21))=1,20/((_xlfn.RANK.AVG($J21,($J21,$O21,$T21,$Y21))-1)*2+1),0))</f>
        <v/>
      </c>
      <c r="AA21" s="51" t="str">
        <f>IF($O21="","",ROUND(($O21-30000)/1000,1)+(2.5-_xlfn.RANK.AVG($O21,($J21,$O21,$T21,$Y21)))*20+IF(_xlfn.RANK.EQ($O21,($J21,$O21,$T21,$Y21))=1,20/((_xlfn.RANK.AVG($O21,($J21,$O21,$T21,$Y21))-1)*2+1),0))</f>
        <v/>
      </c>
      <c r="AB21" s="51" t="str">
        <f>IF($T21="","",ROUND(($T21-30000)/1000,1)+(2.5-_xlfn.RANK.AVG($T21,($J21,$O21,$T21,$Y21)))*20+IF(_xlfn.RANK.EQ($T21,($J21,$O21,$T21,$Y21))=1,20/((_xlfn.RANK.AVG($T21,($J21,$O21,$T21,$Y21))-1)*2+1),0))</f>
        <v/>
      </c>
      <c r="AC21" s="52" t="str">
        <f>IF($Y21="","",ROUND(($Y21-30000)/1000,1)+(2.5-_xlfn.RANK.AVG($Y21,($J21,$O21,$T21,$Y21)))*20+IF(_xlfn.RANK.EQ($Y21,($J21,$O21,$T21,$Y21))=1,20/((_xlfn.RANK.AVG($Y21,($J21,$O21,$T21,$Y21))-1)*2+1),0))</f>
        <v/>
      </c>
      <c r="AE21" s="5"/>
      <c r="AF21" s="31"/>
      <c r="AG21" s="23"/>
      <c r="AH21" s="23"/>
      <c r="AI21" s="23"/>
      <c r="AJ21" s="27"/>
      <c r="AK21" s="37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5"/>
      <c r="BA21" s="31"/>
      <c r="BB21" s="23"/>
      <c r="BC21" s="23"/>
      <c r="BD21" s="23"/>
      <c r="BE21" s="2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9"/>
      <c r="BU21" s="5"/>
      <c r="BV21" s="31"/>
      <c r="BW21" s="23"/>
      <c r="BX21" s="23"/>
      <c r="BY21" s="23"/>
      <c r="BZ21" s="27"/>
      <c r="CA21" s="37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9"/>
      <c r="CP21" s="5"/>
      <c r="CQ21" s="31"/>
      <c r="CR21" s="23"/>
      <c r="CS21" s="23"/>
      <c r="CT21" s="23"/>
      <c r="CU21" s="27"/>
      <c r="CV21" s="37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9"/>
    </row>
    <row r="22" spans="1:114" x14ac:dyDescent="0.4">
      <c r="A22" s="10" t="str">
        <f t="shared" si="9"/>
        <v/>
      </c>
      <c r="B22" s="15" t="str">
        <f t="shared" si="5"/>
        <v/>
      </c>
      <c r="C22" s="15" t="str">
        <f t="shared" si="6"/>
        <v/>
      </c>
      <c r="D22" s="15" t="str">
        <f t="shared" si="7"/>
        <v/>
      </c>
      <c r="E22" s="63"/>
      <c r="F22" s="5"/>
      <c r="G22" s="6"/>
      <c r="H22" s="6"/>
      <c r="I22" s="45"/>
      <c r="J22" s="18" t="str">
        <f t="shared" si="2"/>
        <v/>
      </c>
      <c r="K22" s="5"/>
      <c r="L22" s="6"/>
      <c r="M22" s="6"/>
      <c r="N22" s="45"/>
      <c r="O22" s="18" t="str">
        <f t="shared" si="8"/>
        <v/>
      </c>
      <c r="P22" s="5"/>
      <c r="Q22" s="6"/>
      <c r="R22" s="6"/>
      <c r="S22" s="45"/>
      <c r="T22" s="18" t="str">
        <f t="shared" si="3"/>
        <v/>
      </c>
      <c r="U22" s="5"/>
      <c r="V22" s="6"/>
      <c r="W22" s="6"/>
      <c r="X22" s="45"/>
      <c r="Y22" s="18" t="str">
        <f t="shared" si="4"/>
        <v/>
      </c>
      <c r="Z22" s="50" t="str">
        <f>IF($J22="","",ROUND(($J22-30000)/1000,1)+(2.5-_xlfn.RANK.AVG($J22,($J22,$O22,$T22,$Y22)))*20+IF(_xlfn.RANK.EQ($J22,($J22,$O22,$T22,$Y22))=1,20/((_xlfn.RANK.AVG($J22,($J22,$O22,$T22,$Y22))-1)*2+1),0))</f>
        <v/>
      </c>
      <c r="AA22" s="51" t="str">
        <f>IF($O22="","",ROUND(($O22-30000)/1000,1)+(2.5-_xlfn.RANK.AVG($O22,($J22,$O22,$T22,$Y22)))*20+IF(_xlfn.RANK.EQ($O22,($J22,$O22,$T22,$Y22))=1,20/((_xlfn.RANK.AVG($O22,($J22,$O22,$T22,$Y22))-1)*2+1),0))</f>
        <v/>
      </c>
      <c r="AB22" s="51" t="str">
        <f>IF($T22="","",ROUND(($T22-30000)/1000,1)+(2.5-_xlfn.RANK.AVG($T22,($J22,$O22,$T22,$Y22)))*20+IF(_xlfn.RANK.EQ($T22,($J22,$O22,$T22,$Y22))=1,20/((_xlfn.RANK.AVG($T22,($J22,$O22,$T22,$Y22))-1)*2+1),0))</f>
        <v/>
      </c>
      <c r="AC22" s="52" t="str">
        <f>IF($Y22="","",ROUND(($Y22-30000)/1000,1)+(2.5-_xlfn.RANK.AVG($Y22,($J22,$O22,$T22,$Y22)))*20+IF(_xlfn.RANK.EQ($Y22,($J22,$O22,$T22,$Y22))=1,20/((_xlfn.RANK.AVG($Y22,($J22,$O22,$T22,$Y22))-1)*2+1),0))</f>
        <v/>
      </c>
      <c r="AE22" s="5"/>
      <c r="AF22" s="31"/>
      <c r="AG22" s="23"/>
      <c r="AH22" s="23"/>
      <c r="AI22" s="23"/>
      <c r="AJ22" s="27"/>
      <c r="AK22" s="37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5"/>
      <c r="BA22" s="31"/>
      <c r="BB22" s="23"/>
      <c r="BC22" s="23"/>
      <c r="BD22" s="23"/>
      <c r="BE22" s="2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9"/>
      <c r="BU22" s="5"/>
      <c r="BV22" s="31"/>
      <c r="BW22" s="23"/>
      <c r="BX22" s="23"/>
      <c r="BY22" s="23"/>
      <c r="BZ22" s="27"/>
      <c r="CA22" s="37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9"/>
      <c r="CP22" s="5"/>
      <c r="CQ22" s="31"/>
      <c r="CR22" s="23"/>
      <c r="CS22" s="23"/>
      <c r="CT22" s="23"/>
      <c r="CU22" s="27"/>
      <c r="CV22" s="37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9"/>
    </row>
    <row r="23" spans="1:114" x14ac:dyDescent="0.4">
      <c r="A23" s="10" t="str">
        <f t="shared" si="9"/>
        <v/>
      </c>
      <c r="B23" s="15" t="str">
        <f t="shared" si="5"/>
        <v/>
      </c>
      <c r="C23" s="15" t="str">
        <f t="shared" si="6"/>
        <v/>
      </c>
      <c r="D23" s="15" t="str">
        <f t="shared" si="7"/>
        <v/>
      </c>
      <c r="E23" s="63"/>
      <c r="F23" s="5"/>
      <c r="G23" s="6"/>
      <c r="H23" s="6"/>
      <c r="I23" s="45"/>
      <c r="J23" s="18" t="str">
        <f t="shared" si="2"/>
        <v/>
      </c>
      <c r="K23" s="5"/>
      <c r="L23" s="6"/>
      <c r="M23" s="6"/>
      <c r="N23" s="45"/>
      <c r="O23" s="18" t="str">
        <f t="shared" si="8"/>
        <v/>
      </c>
      <c r="P23" s="5"/>
      <c r="Q23" s="6"/>
      <c r="R23" s="6"/>
      <c r="S23" s="45"/>
      <c r="T23" s="18" t="str">
        <f t="shared" si="3"/>
        <v/>
      </c>
      <c r="U23" s="5"/>
      <c r="V23" s="6"/>
      <c r="W23" s="6"/>
      <c r="X23" s="45"/>
      <c r="Y23" s="18" t="str">
        <f t="shared" si="4"/>
        <v/>
      </c>
      <c r="Z23" s="50" t="str">
        <f>IF($J23="","",ROUND(($J23-30000)/1000,1)+(2.5-_xlfn.RANK.AVG($J23,($J23,$O23,$T23,$Y23)))*20+IF(_xlfn.RANK.EQ($J23,($J23,$O23,$T23,$Y23))=1,20/((_xlfn.RANK.AVG($J23,($J23,$O23,$T23,$Y23))-1)*2+1),0))</f>
        <v/>
      </c>
      <c r="AA23" s="51" t="str">
        <f>IF($O23="","",ROUND(($O23-30000)/1000,1)+(2.5-_xlfn.RANK.AVG($O23,($J23,$O23,$T23,$Y23)))*20+IF(_xlfn.RANK.EQ($O23,($J23,$O23,$T23,$Y23))=1,20/((_xlfn.RANK.AVG($O23,($J23,$O23,$T23,$Y23))-1)*2+1),0))</f>
        <v/>
      </c>
      <c r="AB23" s="51" t="str">
        <f>IF($T23="","",ROUND(($T23-30000)/1000,1)+(2.5-_xlfn.RANK.AVG($T23,($J23,$O23,$T23,$Y23)))*20+IF(_xlfn.RANK.EQ($T23,($J23,$O23,$T23,$Y23))=1,20/((_xlfn.RANK.AVG($T23,($J23,$O23,$T23,$Y23))-1)*2+1),0))</f>
        <v/>
      </c>
      <c r="AC23" s="52" t="str">
        <f>IF($Y23="","",ROUND(($Y23-30000)/1000,1)+(2.5-_xlfn.RANK.AVG($Y23,($J23,$O23,$T23,$Y23)))*20+IF(_xlfn.RANK.EQ($Y23,($J23,$O23,$T23,$Y23))=1,20/((_xlfn.RANK.AVG($Y23,($J23,$O23,$T23,$Y23))-1)*2+1),0))</f>
        <v/>
      </c>
      <c r="AE23" s="5"/>
      <c r="AF23" s="31"/>
      <c r="AG23" s="23"/>
      <c r="AH23" s="23"/>
      <c r="AI23" s="23"/>
      <c r="AJ23" s="27"/>
      <c r="AK23" s="37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5"/>
      <c r="BA23" s="31"/>
      <c r="BB23" s="23"/>
      <c r="BC23" s="23"/>
      <c r="BD23" s="23"/>
      <c r="BE23" s="2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9"/>
      <c r="BU23" s="5"/>
      <c r="BV23" s="31"/>
      <c r="BW23" s="23"/>
      <c r="BX23" s="23"/>
      <c r="BY23" s="23"/>
      <c r="BZ23" s="27"/>
      <c r="CA23" s="37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9"/>
      <c r="CP23" s="5"/>
      <c r="CQ23" s="31"/>
      <c r="CR23" s="23"/>
      <c r="CS23" s="23"/>
      <c r="CT23" s="23"/>
      <c r="CU23" s="27"/>
      <c r="CV23" s="37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9"/>
    </row>
    <row r="24" spans="1:114" x14ac:dyDescent="0.4">
      <c r="A24" s="10" t="str">
        <f t="shared" si="9"/>
        <v/>
      </c>
      <c r="B24" s="15" t="str">
        <f t="shared" si="5"/>
        <v/>
      </c>
      <c r="C24" s="15" t="str">
        <f t="shared" si="6"/>
        <v/>
      </c>
      <c r="D24" s="15" t="str">
        <f t="shared" si="7"/>
        <v/>
      </c>
      <c r="E24" s="63"/>
      <c r="F24" s="5"/>
      <c r="G24" s="6"/>
      <c r="H24" s="6"/>
      <c r="I24" s="45"/>
      <c r="J24" s="18" t="str">
        <f t="shared" si="2"/>
        <v/>
      </c>
      <c r="K24" s="5"/>
      <c r="L24" s="6"/>
      <c r="M24" s="6"/>
      <c r="N24" s="45"/>
      <c r="O24" s="18" t="str">
        <f t="shared" si="8"/>
        <v/>
      </c>
      <c r="P24" s="5"/>
      <c r="Q24" s="6"/>
      <c r="R24" s="6"/>
      <c r="S24" s="45"/>
      <c r="T24" s="18" t="str">
        <f t="shared" si="3"/>
        <v/>
      </c>
      <c r="U24" s="5"/>
      <c r="V24" s="6"/>
      <c r="W24" s="6"/>
      <c r="X24" s="45"/>
      <c r="Y24" s="18" t="str">
        <f t="shared" si="4"/>
        <v/>
      </c>
      <c r="Z24" s="50" t="str">
        <f>IF($J24="","",ROUND(($J24-30000)/1000,1)+(2.5-_xlfn.RANK.AVG($J24,($J24,$O24,$T24,$Y24)))*20+IF(_xlfn.RANK.EQ($J24,($J24,$O24,$T24,$Y24))=1,20/((_xlfn.RANK.AVG($J24,($J24,$O24,$T24,$Y24))-1)*2+1),0))</f>
        <v/>
      </c>
      <c r="AA24" s="51" t="str">
        <f>IF($O24="","",ROUND(($O24-30000)/1000,1)+(2.5-_xlfn.RANK.AVG($O24,($J24,$O24,$T24,$Y24)))*20+IF(_xlfn.RANK.EQ($O24,($J24,$O24,$T24,$Y24))=1,20/((_xlfn.RANK.AVG($O24,($J24,$O24,$T24,$Y24))-1)*2+1),0))</f>
        <v/>
      </c>
      <c r="AB24" s="51" t="str">
        <f>IF($T24="","",ROUND(($T24-30000)/1000,1)+(2.5-_xlfn.RANK.AVG($T24,($J24,$O24,$T24,$Y24)))*20+IF(_xlfn.RANK.EQ($T24,($J24,$O24,$T24,$Y24))=1,20/((_xlfn.RANK.AVG($T24,($J24,$O24,$T24,$Y24))-1)*2+1),0))</f>
        <v/>
      </c>
      <c r="AC24" s="52" t="str">
        <f>IF($Y24="","",ROUND(($Y24-30000)/1000,1)+(2.5-_xlfn.RANK.AVG($Y24,($J24,$O24,$T24,$Y24)))*20+IF(_xlfn.RANK.EQ($Y24,($J24,$O24,$T24,$Y24))=1,20/((_xlfn.RANK.AVG($Y24,($J24,$O24,$T24,$Y24))-1)*2+1),0))</f>
        <v/>
      </c>
      <c r="AE24" s="5"/>
      <c r="AF24" s="31"/>
      <c r="AG24" s="23"/>
      <c r="AH24" s="23"/>
      <c r="AI24" s="23"/>
      <c r="AJ24" s="27"/>
      <c r="AK24" s="37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5"/>
      <c r="BA24" s="31"/>
      <c r="BB24" s="23"/>
      <c r="BC24" s="23"/>
      <c r="BD24" s="23"/>
      <c r="BE24" s="27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9"/>
      <c r="BU24" s="5"/>
      <c r="BV24" s="31"/>
      <c r="BW24" s="23"/>
      <c r="BX24" s="23"/>
      <c r="BY24" s="23"/>
      <c r="BZ24" s="27"/>
      <c r="CA24" s="37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9"/>
      <c r="CP24" s="5"/>
      <c r="CQ24" s="31"/>
      <c r="CR24" s="23"/>
      <c r="CS24" s="23"/>
      <c r="CT24" s="23"/>
      <c r="CU24" s="27"/>
      <c r="CV24" s="37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9"/>
    </row>
    <row r="25" spans="1:114" x14ac:dyDescent="0.4">
      <c r="A25" s="10" t="str">
        <f t="shared" si="9"/>
        <v/>
      </c>
      <c r="B25" s="15" t="str">
        <f t="shared" si="5"/>
        <v/>
      </c>
      <c r="C25" s="15" t="str">
        <f t="shared" si="6"/>
        <v/>
      </c>
      <c r="D25" s="15" t="str">
        <f t="shared" si="7"/>
        <v/>
      </c>
      <c r="E25" s="63"/>
      <c r="F25" s="5"/>
      <c r="G25" s="6"/>
      <c r="H25" s="6"/>
      <c r="I25" s="45"/>
      <c r="J25" s="18" t="str">
        <f t="shared" si="2"/>
        <v/>
      </c>
      <c r="K25" s="5"/>
      <c r="L25" s="6"/>
      <c r="M25" s="6"/>
      <c r="N25" s="45"/>
      <c r="O25" s="18" t="str">
        <f t="shared" si="8"/>
        <v/>
      </c>
      <c r="P25" s="5"/>
      <c r="Q25" s="6"/>
      <c r="R25" s="6"/>
      <c r="S25" s="45"/>
      <c r="T25" s="18" t="str">
        <f t="shared" si="3"/>
        <v/>
      </c>
      <c r="U25" s="5"/>
      <c r="V25" s="6"/>
      <c r="W25" s="6"/>
      <c r="X25" s="45"/>
      <c r="Y25" s="18" t="str">
        <f t="shared" si="4"/>
        <v/>
      </c>
      <c r="Z25" s="50" t="str">
        <f>IF($J25="","",ROUND(($J25-30000)/1000,1)+(2.5-_xlfn.RANK.AVG($J25,($J25,$O25,$T25,$Y25)))*20+IF(_xlfn.RANK.EQ($J25,($J25,$O25,$T25,$Y25))=1,20/((_xlfn.RANK.AVG($J25,($J25,$O25,$T25,$Y25))-1)*2+1),0))</f>
        <v/>
      </c>
      <c r="AA25" s="51" t="str">
        <f>IF($O25="","",ROUND(($O25-30000)/1000,1)+(2.5-_xlfn.RANK.AVG($O25,($J25,$O25,$T25,$Y25)))*20+IF(_xlfn.RANK.EQ($O25,($J25,$O25,$T25,$Y25))=1,20/((_xlfn.RANK.AVG($O25,($J25,$O25,$T25,$Y25))-1)*2+1),0))</f>
        <v/>
      </c>
      <c r="AB25" s="51" t="str">
        <f>IF($T25="","",ROUND(($T25-30000)/1000,1)+(2.5-_xlfn.RANK.AVG($T25,($J25,$O25,$T25,$Y25)))*20+IF(_xlfn.RANK.EQ($T25,($J25,$O25,$T25,$Y25))=1,20/((_xlfn.RANK.AVG($T25,($J25,$O25,$T25,$Y25))-1)*2+1),0))</f>
        <v/>
      </c>
      <c r="AC25" s="52" t="str">
        <f>IF($Y25="","",ROUND(($Y25-30000)/1000,1)+(2.5-_xlfn.RANK.AVG($Y25,($J25,$O25,$T25,$Y25)))*20+IF(_xlfn.RANK.EQ($Y25,($J25,$O25,$T25,$Y25))=1,20/((_xlfn.RANK.AVG($Y25,($J25,$O25,$T25,$Y25))-1)*2+1),0))</f>
        <v/>
      </c>
      <c r="AE25" s="5"/>
      <c r="AF25" s="31"/>
      <c r="AG25" s="23"/>
      <c r="AH25" s="23"/>
      <c r="AI25" s="23"/>
      <c r="AJ25" s="27"/>
      <c r="AK25" s="37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5"/>
      <c r="BA25" s="31"/>
      <c r="BB25" s="23"/>
      <c r="BC25" s="23"/>
      <c r="BD25" s="23"/>
      <c r="BE25" s="2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9"/>
      <c r="BU25" s="5"/>
      <c r="BV25" s="31"/>
      <c r="BW25" s="23"/>
      <c r="BX25" s="23"/>
      <c r="BY25" s="23"/>
      <c r="BZ25" s="27"/>
      <c r="CA25" s="37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9"/>
      <c r="CP25" s="5"/>
      <c r="CQ25" s="31"/>
      <c r="CR25" s="23"/>
      <c r="CS25" s="23"/>
      <c r="CT25" s="23"/>
      <c r="CU25" s="27"/>
      <c r="CV25" s="37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9"/>
    </row>
    <row r="26" spans="1:114" x14ac:dyDescent="0.4">
      <c r="A26" s="10" t="str">
        <f t="shared" si="9"/>
        <v/>
      </c>
      <c r="B26" s="15" t="str">
        <f t="shared" si="5"/>
        <v/>
      </c>
      <c r="C26" s="15" t="str">
        <f t="shared" si="6"/>
        <v/>
      </c>
      <c r="D26" s="15" t="str">
        <f t="shared" si="7"/>
        <v/>
      </c>
      <c r="E26" s="63"/>
      <c r="F26" s="5"/>
      <c r="G26" s="6"/>
      <c r="H26" s="6"/>
      <c r="I26" s="45"/>
      <c r="J26" s="18" t="str">
        <f t="shared" si="2"/>
        <v/>
      </c>
      <c r="K26" s="5"/>
      <c r="L26" s="6"/>
      <c r="M26" s="6"/>
      <c r="N26" s="45"/>
      <c r="O26" s="18" t="str">
        <f t="shared" si="8"/>
        <v/>
      </c>
      <c r="P26" s="5"/>
      <c r="Q26" s="6"/>
      <c r="R26" s="6"/>
      <c r="S26" s="45"/>
      <c r="T26" s="18" t="str">
        <f t="shared" si="3"/>
        <v/>
      </c>
      <c r="U26" s="5"/>
      <c r="V26" s="6"/>
      <c r="W26" s="6"/>
      <c r="X26" s="45"/>
      <c r="Y26" s="18" t="str">
        <f t="shared" si="4"/>
        <v/>
      </c>
      <c r="Z26" s="50" t="str">
        <f>IF($J26="","",ROUND(($J26-30000)/1000,1)+(2.5-_xlfn.RANK.AVG($J26,($J26,$O26,$T26,$Y26)))*20+IF(_xlfn.RANK.EQ($J26,($J26,$O26,$T26,$Y26))=1,20/((_xlfn.RANK.AVG($J26,($J26,$O26,$T26,$Y26))-1)*2+1),0))</f>
        <v/>
      </c>
      <c r="AA26" s="51" t="str">
        <f>IF($O26="","",ROUND(($O26-30000)/1000,1)+(2.5-_xlfn.RANK.AVG($O26,($J26,$O26,$T26,$Y26)))*20+IF(_xlfn.RANK.EQ($O26,($J26,$O26,$T26,$Y26))=1,20/((_xlfn.RANK.AVG($O26,($J26,$O26,$T26,$Y26))-1)*2+1),0))</f>
        <v/>
      </c>
      <c r="AB26" s="51" t="str">
        <f>IF($T26="","",ROUND(($T26-30000)/1000,1)+(2.5-_xlfn.RANK.AVG($T26,($J26,$O26,$T26,$Y26)))*20+IF(_xlfn.RANK.EQ($T26,($J26,$O26,$T26,$Y26))=1,20/((_xlfn.RANK.AVG($T26,($J26,$O26,$T26,$Y26))-1)*2+1),0))</f>
        <v/>
      </c>
      <c r="AC26" s="52" t="str">
        <f>IF($Y26="","",ROUND(($Y26-30000)/1000,1)+(2.5-_xlfn.RANK.AVG($Y26,($J26,$O26,$T26,$Y26)))*20+IF(_xlfn.RANK.EQ($Y26,($J26,$O26,$T26,$Y26))=1,20/((_xlfn.RANK.AVG($Y26,($J26,$O26,$T26,$Y26))-1)*2+1),0))</f>
        <v/>
      </c>
      <c r="AE26" s="5"/>
      <c r="AF26" s="31"/>
      <c r="AG26" s="23"/>
      <c r="AH26" s="23"/>
      <c r="AI26" s="23"/>
      <c r="AJ26" s="27"/>
      <c r="AK26" s="37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9"/>
      <c r="AZ26" s="5"/>
      <c r="BA26" s="31"/>
      <c r="BB26" s="23"/>
      <c r="BC26" s="23"/>
      <c r="BD26" s="23"/>
      <c r="BE26" s="27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9"/>
      <c r="BU26" s="5"/>
      <c r="BV26" s="31"/>
      <c r="BW26" s="23"/>
      <c r="BX26" s="23"/>
      <c r="BY26" s="23"/>
      <c r="BZ26" s="27"/>
      <c r="CA26" s="37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9"/>
      <c r="CP26" s="5"/>
      <c r="CQ26" s="31"/>
      <c r="CR26" s="23"/>
      <c r="CS26" s="23"/>
      <c r="CT26" s="23"/>
      <c r="CU26" s="27"/>
      <c r="CV26" s="37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9"/>
    </row>
    <row r="27" spans="1:114" x14ac:dyDescent="0.4">
      <c r="A27" s="10" t="str">
        <f t="shared" si="9"/>
        <v/>
      </c>
      <c r="B27" s="15" t="str">
        <f t="shared" si="5"/>
        <v/>
      </c>
      <c r="C27" s="15" t="str">
        <f t="shared" si="6"/>
        <v/>
      </c>
      <c r="D27" s="15" t="str">
        <f t="shared" si="7"/>
        <v/>
      </c>
      <c r="E27" s="63"/>
      <c r="F27" s="5"/>
      <c r="G27" s="6"/>
      <c r="H27" s="6"/>
      <c r="I27" s="45"/>
      <c r="J27" s="18" t="str">
        <f t="shared" si="2"/>
        <v/>
      </c>
      <c r="K27" s="5"/>
      <c r="L27" s="6"/>
      <c r="M27" s="6"/>
      <c r="N27" s="45"/>
      <c r="O27" s="18" t="str">
        <f t="shared" si="8"/>
        <v/>
      </c>
      <c r="P27" s="5"/>
      <c r="Q27" s="6"/>
      <c r="R27" s="6"/>
      <c r="S27" s="45"/>
      <c r="T27" s="18" t="str">
        <f t="shared" si="3"/>
        <v/>
      </c>
      <c r="U27" s="5"/>
      <c r="V27" s="6"/>
      <c r="W27" s="6"/>
      <c r="X27" s="45"/>
      <c r="Y27" s="18" t="str">
        <f t="shared" si="4"/>
        <v/>
      </c>
      <c r="Z27" s="50" t="str">
        <f>IF($J27="","",ROUND(($J27-30000)/1000,1)+(2.5-_xlfn.RANK.AVG($J27,($J27,$O27,$T27,$Y27)))*20+IF(_xlfn.RANK.EQ($J27,($J27,$O27,$T27,$Y27))=1,20/((_xlfn.RANK.AVG($J27,($J27,$O27,$T27,$Y27))-1)*2+1),0))</f>
        <v/>
      </c>
      <c r="AA27" s="51" t="str">
        <f>IF($O27="","",ROUND(($O27-30000)/1000,1)+(2.5-_xlfn.RANK.AVG($O27,($J27,$O27,$T27,$Y27)))*20+IF(_xlfn.RANK.EQ($O27,($J27,$O27,$T27,$Y27))=1,20/((_xlfn.RANK.AVG($O27,($J27,$O27,$T27,$Y27))-1)*2+1),0))</f>
        <v/>
      </c>
      <c r="AB27" s="51" t="str">
        <f>IF($T27="","",ROUND(($T27-30000)/1000,1)+(2.5-_xlfn.RANK.AVG($T27,($J27,$O27,$T27,$Y27)))*20+IF(_xlfn.RANK.EQ($T27,($J27,$O27,$T27,$Y27))=1,20/((_xlfn.RANK.AVG($T27,($J27,$O27,$T27,$Y27))-1)*2+1),0))</f>
        <v/>
      </c>
      <c r="AC27" s="52" t="str">
        <f>IF($Y27="","",ROUND(($Y27-30000)/1000,1)+(2.5-_xlfn.RANK.AVG($Y27,($J27,$O27,$T27,$Y27)))*20+IF(_xlfn.RANK.EQ($Y27,($J27,$O27,$T27,$Y27))=1,20/((_xlfn.RANK.AVG($Y27,($J27,$O27,$T27,$Y27))-1)*2+1),0))</f>
        <v/>
      </c>
      <c r="AE27" s="5"/>
      <c r="AF27" s="31"/>
      <c r="AG27" s="23"/>
      <c r="AH27" s="23"/>
      <c r="AI27" s="23"/>
      <c r="AJ27" s="27"/>
      <c r="AK27" s="37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9"/>
      <c r="AZ27" s="5"/>
      <c r="BA27" s="31"/>
      <c r="BB27" s="23"/>
      <c r="BC27" s="23"/>
      <c r="BD27" s="23"/>
      <c r="BE27" s="2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9"/>
      <c r="BU27" s="5"/>
      <c r="BV27" s="31"/>
      <c r="BW27" s="23"/>
      <c r="BX27" s="23"/>
      <c r="BY27" s="23"/>
      <c r="BZ27" s="27"/>
      <c r="CA27" s="37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9"/>
      <c r="CP27" s="5"/>
      <c r="CQ27" s="31"/>
      <c r="CR27" s="23"/>
      <c r="CS27" s="23"/>
      <c r="CT27" s="23"/>
      <c r="CU27" s="27"/>
      <c r="CV27" s="37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9"/>
    </row>
    <row r="28" spans="1:114" x14ac:dyDescent="0.4">
      <c r="A28" s="10" t="str">
        <f t="shared" si="9"/>
        <v/>
      </c>
      <c r="B28" s="15" t="str">
        <f t="shared" si="5"/>
        <v/>
      </c>
      <c r="C28" s="15" t="str">
        <f t="shared" si="6"/>
        <v/>
      </c>
      <c r="D28" s="15" t="str">
        <f t="shared" si="7"/>
        <v/>
      </c>
      <c r="E28" s="63"/>
      <c r="F28" s="5"/>
      <c r="G28" s="6"/>
      <c r="H28" s="6"/>
      <c r="I28" s="45"/>
      <c r="J28" s="18" t="str">
        <f t="shared" si="2"/>
        <v/>
      </c>
      <c r="K28" s="5"/>
      <c r="L28" s="6"/>
      <c r="M28" s="6"/>
      <c r="N28" s="45"/>
      <c r="O28" s="18" t="str">
        <f t="shared" si="8"/>
        <v/>
      </c>
      <c r="P28" s="5"/>
      <c r="Q28" s="6"/>
      <c r="R28" s="6"/>
      <c r="S28" s="45"/>
      <c r="T28" s="18" t="str">
        <f t="shared" si="3"/>
        <v/>
      </c>
      <c r="U28" s="5"/>
      <c r="V28" s="6"/>
      <c r="W28" s="6"/>
      <c r="X28" s="45"/>
      <c r="Y28" s="18" t="str">
        <f t="shared" si="4"/>
        <v/>
      </c>
      <c r="Z28" s="50" t="str">
        <f>IF($J28="","",ROUND(($J28-30000)/1000,1)+(2.5-_xlfn.RANK.AVG($J28,($J28,$O28,$T28,$Y28)))*20+IF(_xlfn.RANK.EQ($J28,($J28,$O28,$T28,$Y28))=1,20/((_xlfn.RANK.AVG($J28,($J28,$O28,$T28,$Y28))-1)*2+1),0))</f>
        <v/>
      </c>
      <c r="AA28" s="51" t="str">
        <f>IF($O28="","",ROUND(($O28-30000)/1000,1)+(2.5-_xlfn.RANK.AVG($O28,($J28,$O28,$T28,$Y28)))*20+IF(_xlfn.RANK.EQ($O28,($J28,$O28,$T28,$Y28))=1,20/((_xlfn.RANK.AVG($O28,($J28,$O28,$T28,$Y28))-1)*2+1),0))</f>
        <v/>
      </c>
      <c r="AB28" s="51" t="str">
        <f>IF($T28="","",ROUND(($T28-30000)/1000,1)+(2.5-_xlfn.RANK.AVG($T28,($J28,$O28,$T28,$Y28)))*20+IF(_xlfn.RANK.EQ($T28,($J28,$O28,$T28,$Y28))=1,20/((_xlfn.RANK.AVG($T28,($J28,$O28,$T28,$Y28))-1)*2+1),0))</f>
        <v/>
      </c>
      <c r="AC28" s="52" t="str">
        <f>IF($Y28="","",ROUND(($Y28-30000)/1000,1)+(2.5-_xlfn.RANK.AVG($Y28,($J28,$O28,$T28,$Y28)))*20+IF(_xlfn.RANK.EQ($Y28,($J28,$O28,$T28,$Y28))=1,20/((_xlfn.RANK.AVG($Y28,($J28,$O28,$T28,$Y28))-1)*2+1),0))</f>
        <v/>
      </c>
      <c r="AE28" s="5"/>
      <c r="AF28" s="31"/>
      <c r="AG28" s="23"/>
      <c r="AH28" s="23"/>
      <c r="AI28" s="23"/>
      <c r="AJ28" s="27"/>
      <c r="AK28" s="37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9"/>
      <c r="AZ28" s="5"/>
      <c r="BA28" s="31"/>
      <c r="BB28" s="23"/>
      <c r="BC28" s="23"/>
      <c r="BD28" s="23"/>
      <c r="BE28" s="2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9"/>
      <c r="BU28" s="5"/>
      <c r="BV28" s="31"/>
      <c r="BW28" s="23"/>
      <c r="BX28" s="23"/>
      <c r="BY28" s="23"/>
      <c r="BZ28" s="27"/>
      <c r="CA28" s="37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9"/>
      <c r="CP28" s="5"/>
      <c r="CQ28" s="31"/>
      <c r="CR28" s="23"/>
      <c r="CS28" s="23"/>
      <c r="CT28" s="23"/>
      <c r="CU28" s="27"/>
      <c r="CV28" s="37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9"/>
    </row>
    <row r="29" spans="1:114" x14ac:dyDescent="0.4">
      <c r="A29" s="10" t="str">
        <f t="shared" si="9"/>
        <v/>
      </c>
      <c r="B29" s="15" t="str">
        <f t="shared" si="5"/>
        <v/>
      </c>
      <c r="C29" s="15" t="str">
        <f t="shared" si="6"/>
        <v/>
      </c>
      <c r="D29" s="15" t="str">
        <f t="shared" si="7"/>
        <v/>
      </c>
      <c r="E29" s="63"/>
      <c r="F29" s="5"/>
      <c r="G29" s="6"/>
      <c r="H29" s="6"/>
      <c r="I29" s="45"/>
      <c r="J29" s="18" t="str">
        <f t="shared" si="2"/>
        <v/>
      </c>
      <c r="K29" s="5"/>
      <c r="L29" s="6"/>
      <c r="M29" s="6"/>
      <c r="N29" s="45"/>
      <c r="O29" s="18" t="str">
        <f t="shared" si="8"/>
        <v/>
      </c>
      <c r="P29" s="5"/>
      <c r="Q29" s="6"/>
      <c r="R29" s="6"/>
      <c r="S29" s="45"/>
      <c r="T29" s="18" t="str">
        <f t="shared" si="3"/>
        <v/>
      </c>
      <c r="U29" s="5"/>
      <c r="V29" s="6"/>
      <c r="W29" s="6"/>
      <c r="X29" s="45"/>
      <c r="Y29" s="18" t="str">
        <f t="shared" si="4"/>
        <v/>
      </c>
      <c r="Z29" s="50" t="str">
        <f>IF($J29="","",ROUND(($J29-30000)/1000,1)+(2.5-_xlfn.RANK.AVG($J29,($J29,$O29,$T29,$Y29)))*20+IF(_xlfn.RANK.EQ($J29,($J29,$O29,$T29,$Y29))=1,20/((_xlfn.RANK.AVG($J29,($J29,$O29,$T29,$Y29))-1)*2+1),0))</f>
        <v/>
      </c>
      <c r="AA29" s="51" t="str">
        <f>IF($O29="","",ROUND(($O29-30000)/1000,1)+(2.5-_xlfn.RANK.AVG($O29,($J29,$O29,$T29,$Y29)))*20+IF(_xlfn.RANK.EQ($O29,($J29,$O29,$T29,$Y29))=1,20/((_xlfn.RANK.AVG($O29,($J29,$O29,$T29,$Y29))-1)*2+1),0))</f>
        <v/>
      </c>
      <c r="AB29" s="51" t="str">
        <f>IF($T29="","",ROUND(($T29-30000)/1000,1)+(2.5-_xlfn.RANK.AVG($T29,($J29,$O29,$T29,$Y29)))*20+IF(_xlfn.RANK.EQ($T29,($J29,$O29,$T29,$Y29))=1,20/((_xlfn.RANK.AVG($T29,($J29,$O29,$T29,$Y29))-1)*2+1),0))</f>
        <v/>
      </c>
      <c r="AC29" s="52" t="str">
        <f>IF($Y29="","",ROUND(($Y29-30000)/1000,1)+(2.5-_xlfn.RANK.AVG($Y29,($J29,$O29,$T29,$Y29)))*20+IF(_xlfn.RANK.EQ($Y29,($J29,$O29,$T29,$Y29))=1,20/((_xlfn.RANK.AVG($Y29,($J29,$O29,$T29,$Y29))-1)*2+1),0))</f>
        <v/>
      </c>
      <c r="AE29" s="5"/>
      <c r="AF29" s="31"/>
      <c r="AG29" s="23"/>
      <c r="AH29" s="23"/>
      <c r="AI29" s="23"/>
      <c r="AJ29" s="27"/>
      <c r="AK29" s="37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9"/>
      <c r="AZ29" s="5"/>
      <c r="BA29" s="31"/>
      <c r="BB29" s="23"/>
      <c r="BC29" s="23"/>
      <c r="BD29" s="23"/>
      <c r="BE29" s="2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9"/>
      <c r="BU29" s="5"/>
      <c r="BV29" s="31"/>
      <c r="BW29" s="23"/>
      <c r="BX29" s="23"/>
      <c r="BY29" s="23"/>
      <c r="BZ29" s="27"/>
      <c r="CA29" s="37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9"/>
      <c r="CP29" s="5"/>
      <c r="CQ29" s="31"/>
      <c r="CR29" s="23"/>
      <c r="CS29" s="23"/>
      <c r="CT29" s="23"/>
      <c r="CU29" s="27"/>
      <c r="CV29" s="37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9"/>
    </row>
    <row r="30" spans="1:114" x14ac:dyDescent="0.4">
      <c r="A30" s="11" t="str">
        <f t="shared" si="9"/>
        <v/>
      </c>
      <c r="B30" s="16" t="str">
        <f t="shared" si="5"/>
        <v/>
      </c>
      <c r="C30" s="16" t="str">
        <f t="shared" si="6"/>
        <v/>
      </c>
      <c r="D30" s="16" t="str">
        <f t="shared" si="7"/>
        <v/>
      </c>
      <c r="E30" s="64"/>
      <c r="F30" s="7"/>
      <c r="G30" s="8"/>
      <c r="H30" s="8"/>
      <c r="I30" s="46"/>
      <c r="J30" s="19" t="str">
        <f t="shared" si="2"/>
        <v/>
      </c>
      <c r="K30" s="7"/>
      <c r="L30" s="8"/>
      <c r="M30" s="8"/>
      <c r="N30" s="46"/>
      <c r="O30" s="19" t="str">
        <f t="shared" si="8"/>
        <v/>
      </c>
      <c r="P30" s="7"/>
      <c r="Q30" s="8"/>
      <c r="R30" s="8"/>
      <c r="S30" s="46"/>
      <c r="T30" s="19" t="str">
        <f t="shared" si="3"/>
        <v/>
      </c>
      <c r="U30" s="7"/>
      <c r="V30" s="8"/>
      <c r="W30" s="8"/>
      <c r="X30" s="46"/>
      <c r="Y30" s="19" t="str">
        <f t="shared" si="4"/>
        <v/>
      </c>
      <c r="Z30" s="53" t="str">
        <f>IF($J30="","",ROUND(($J30-30000)/1000,1)+(2.5-_xlfn.RANK.AVG($J30,($J30,$O30,$T30,$Y30)))*20+IF(_xlfn.RANK.EQ($J30,($J30,$O30,$T30,$Y30))=1,20/((_xlfn.RANK.AVG($J30,($J30,$O30,$T30,$Y30))-1)*2+1),0))</f>
        <v/>
      </c>
      <c r="AA30" s="54" t="str">
        <f>IF($O30="","",ROUND(($O30-30000)/1000,1)+(2.5-_xlfn.RANK.AVG($O30,($J30,$O30,$T30,$Y30)))*20+IF(_xlfn.RANK.EQ($O30,($J30,$O30,$T30,$Y30))=1,20/((_xlfn.RANK.AVG($O30,($J30,$O30,$T30,$Y30))-1)*2+1),0))</f>
        <v/>
      </c>
      <c r="AB30" s="54" t="str">
        <f>IF($T30="","",ROUND(($T30-30000)/1000,1)+(2.5-_xlfn.RANK.AVG($T30,($J30,$O30,$T30,$Y30)))*20+IF(_xlfn.RANK.EQ($T30,($J30,$O30,$T30,$Y30))=1,20/((_xlfn.RANK.AVG($T30,($J30,$O30,$T30,$Y30))-1)*2+1),0))</f>
        <v/>
      </c>
      <c r="AC30" s="55" t="str">
        <f>IF($Y30="","",ROUND(($Y30-30000)/1000,1)+(2.5-_xlfn.RANK.AVG($Y30,($J30,$O30,$T30,$Y30)))*20+IF(_xlfn.RANK.EQ($Y30,($J30,$O30,$T30,$Y30))=1,20/((_xlfn.RANK.AVG($Y30,($J30,$O30,$T30,$Y30))-1)*2+1),0))</f>
        <v/>
      </c>
      <c r="AE30" s="7"/>
      <c r="AF30" s="32"/>
      <c r="AG30" s="24"/>
      <c r="AH30" s="24"/>
      <c r="AI30" s="24"/>
      <c r="AJ30" s="28"/>
      <c r="AK30" s="40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2"/>
      <c r="AZ30" s="7"/>
      <c r="BA30" s="32"/>
      <c r="BB30" s="24"/>
      <c r="BC30" s="24"/>
      <c r="BD30" s="24"/>
      <c r="BE30" s="28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2"/>
      <c r="BU30" s="7"/>
      <c r="BV30" s="32"/>
      <c r="BW30" s="24"/>
      <c r="BX30" s="24"/>
      <c r="BY30" s="24"/>
      <c r="BZ30" s="28"/>
      <c r="CA30" s="40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2"/>
      <c r="CP30" s="7"/>
      <c r="CQ30" s="32"/>
      <c r="CR30" s="24"/>
      <c r="CS30" s="24"/>
      <c r="CT30" s="24"/>
      <c r="CU30" s="28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2"/>
    </row>
  </sheetData>
  <mergeCells count="18">
    <mergeCell ref="BU1:CO1"/>
    <mergeCell ref="AK2:AY2"/>
    <mergeCell ref="BF2:BT2"/>
    <mergeCell ref="CA2:CO2"/>
    <mergeCell ref="CP1:DJ1"/>
    <mergeCell ref="CV2:DJ2"/>
    <mergeCell ref="AZ1:BT1"/>
    <mergeCell ref="K1:O1"/>
    <mergeCell ref="P1:T1"/>
    <mergeCell ref="U1:Y1"/>
    <mergeCell ref="Z1:AC1"/>
    <mergeCell ref="AE1:AY1"/>
    <mergeCell ref="F1:J1"/>
    <mergeCell ref="A1:A2"/>
    <mergeCell ref="B1:B2"/>
    <mergeCell ref="C1:C2"/>
    <mergeCell ref="D1:D2"/>
    <mergeCell ref="E1:E2"/>
  </mergeCells>
  <phoneticPr fontId="1"/>
  <conditionalFormatting sqref="F1:Y1">
    <cfRule type="duplicateValues" dxfId="0" priority="2"/>
  </conditionalFormatting>
  <dataValidations count="3">
    <dataValidation type="list" allowBlank="1" showInputMessage="1" showErrorMessage="1" sqref="E4:E30" xr:uid="{C6D8E678-0CEF-48C6-936A-0092F3815AE7}">
      <formula1>$Z$2:$AC$2</formula1>
    </dataValidation>
    <dataValidation type="list" showInputMessage="1" showErrorMessage="1" sqref="K4:K30 P4:P30 F4:F30 U4:U30" xr:uid="{723420DD-8438-448C-B428-B3284B5CB670}">
      <formula1>"ロン,ツモ,放銃,ツモ支払,流局,チョンボ"</formula1>
    </dataValidation>
    <dataValidation type="list" allowBlank="1" showInputMessage="1" sqref="F1:Y1" xr:uid="{D1450139-C152-4F44-B5B1-5172F50EC9B2}">
      <formula1>"福澤大地,大池陸斗,小林嶺,佃佳佑,蒲生麗,山﨑柊,上條友暉,北沢蓮太郎,髙橋桜,滝沢悠人,松澤亮太,矢ヶ崎健,依田幸憲,高野源太,多田洋輔,角田創,木角有希,近藤隼,鷲野翼,石澤巧望,岩崎凌汰,松澤大地,水澤良平,小林郁斗,佐藤成浩,"</formula1>
    </dataValidation>
  </dataValidations>
  <pageMargins left="0.7" right="0.7" top="0.75" bottom="0.75" header="0.3" footer="0.3"/>
  <pageSetup paperSize="9" scale="5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2D5E-405C-4DEF-A8A7-9881A820A645}">
  <sheetPr codeName="Sheet2"/>
  <dimension ref="A1:E54"/>
  <sheetViews>
    <sheetView workbookViewId="0"/>
  </sheetViews>
  <sheetFormatPr defaultRowHeight="18.75" x14ac:dyDescent="0.4"/>
  <cols>
    <col min="1" max="1" width="9" style="33" customWidth="1"/>
    <col min="2" max="2" width="6.5" style="33" customWidth="1"/>
    <col min="3" max="3" width="19.25" style="12" bestFit="1" customWidth="1"/>
    <col min="4" max="5" width="6.5" style="12" customWidth="1"/>
  </cols>
  <sheetData>
    <row r="1" spans="1:5" x14ac:dyDescent="0.4">
      <c r="A1" s="33" t="s">
        <v>27</v>
      </c>
      <c r="B1" s="33" t="s">
        <v>138</v>
      </c>
      <c r="C1" s="12" t="s">
        <v>28</v>
      </c>
      <c r="D1" s="12" t="s">
        <v>29</v>
      </c>
      <c r="E1" s="12" t="s">
        <v>30</v>
      </c>
    </row>
    <row r="2" spans="1:5" x14ac:dyDescent="0.4">
      <c r="A2" s="33" t="s">
        <v>77</v>
      </c>
      <c r="B2" s="33" t="s">
        <v>139</v>
      </c>
      <c r="C2" s="12" t="s">
        <v>132</v>
      </c>
      <c r="D2" s="12">
        <v>1</v>
      </c>
    </row>
    <row r="3" spans="1:5" x14ac:dyDescent="0.4">
      <c r="A3" s="33" t="s">
        <v>78</v>
      </c>
      <c r="B3" s="33" t="s">
        <v>148</v>
      </c>
      <c r="C3" s="12" t="s">
        <v>31</v>
      </c>
      <c r="D3" s="12">
        <v>1</v>
      </c>
    </row>
    <row r="4" spans="1:5" x14ac:dyDescent="0.4">
      <c r="A4" s="33" t="s">
        <v>79</v>
      </c>
      <c r="B4" s="33" t="s">
        <v>141</v>
      </c>
      <c r="C4" s="12" t="s">
        <v>32</v>
      </c>
      <c r="D4" s="12">
        <v>1</v>
      </c>
      <c r="E4" s="12">
        <v>1</v>
      </c>
    </row>
    <row r="5" spans="1:5" x14ac:dyDescent="0.4">
      <c r="A5" s="33" t="s">
        <v>80</v>
      </c>
      <c r="B5" s="33" t="s">
        <v>142</v>
      </c>
      <c r="C5" s="12" t="s">
        <v>33</v>
      </c>
      <c r="D5" s="12">
        <v>1</v>
      </c>
    </row>
    <row r="6" spans="1:5" x14ac:dyDescent="0.4">
      <c r="A6" s="33" t="s">
        <v>81</v>
      </c>
      <c r="C6" s="12" t="s">
        <v>34</v>
      </c>
      <c r="D6" s="12">
        <v>1</v>
      </c>
      <c r="E6" s="12">
        <v>1</v>
      </c>
    </row>
    <row r="7" spans="1:5" x14ac:dyDescent="0.4">
      <c r="A7" s="33" t="s">
        <v>82</v>
      </c>
      <c r="B7" s="33" t="s">
        <v>140</v>
      </c>
      <c r="C7" s="12" t="s">
        <v>35</v>
      </c>
      <c r="D7" s="12">
        <v>1</v>
      </c>
    </row>
    <row r="8" spans="1:5" x14ac:dyDescent="0.4">
      <c r="A8" s="33" t="s">
        <v>83</v>
      </c>
      <c r="B8" s="33" t="s">
        <v>144</v>
      </c>
      <c r="C8" s="12" t="s">
        <v>36</v>
      </c>
      <c r="D8" s="12">
        <v>1</v>
      </c>
    </row>
    <row r="9" spans="1:5" x14ac:dyDescent="0.4">
      <c r="A9" s="33" t="s">
        <v>84</v>
      </c>
      <c r="B9" s="33" t="s">
        <v>146</v>
      </c>
      <c r="C9" s="12" t="s">
        <v>37</v>
      </c>
      <c r="D9" s="12">
        <v>1</v>
      </c>
    </row>
    <row r="10" spans="1:5" x14ac:dyDescent="0.4">
      <c r="A10" s="33" t="s">
        <v>85</v>
      </c>
      <c r="B10" s="33" t="s">
        <v>145</v>
      </c>
      <c r="C10" s="12" t="s">
        <v>129</v>
      </c>
      <c r="D10" s="12">
        <v>1</v>
      </c>
      <c r="E10" s="12">
        <v>1</v>
      </c>
    </row>
    <row r="11" spans="1:5" x14ac:dyDescent="0.4">
      <c r="A11" s="33" t="s">
        <v>86</v>
      </c>
      <c r="B11" s="33" t="s">
        <v>147</v>
      </c>
      <c r="C11" s="12" t="s">
        <v>38</v>
      </c>
      <c r="D11" s="12">
        <v>1</v>
      </c>
      <c r="E11" s="12">
        <v>1</v>
      </c>
    </row>
    <row r="12" spans="1:5" x14ac:dyDescent="0.4">
      <c r="A12" s="33" t="s">
        <v>87</v>
      </c>
      <c r="B12" s="33" t="s">
        <v>158</v>
      </c>
      <c r="C12" s="12" t="s">
        <v>39</v>
      </c>
      <c r="D12" s="12">
        <v>1</v>
      </c>
      <c r="E12" s="12">
        <v>1</v>
      </c>
    </row>
    <row r="13" spans="1:5" x14ac:dyDescent="0.4">
      <c r="A13" s="33" t="s">
        <v>88</v>
      </c>
      <c r="B13" s="33" t="s">
        <v>159</v>
      </c>
      <c r="C13" s="12" t="s">
        <v>40</v>
      </c>
      <c r="D13" s="12">
        <v>1</v>
      </c>
      <c r="E13" s="12">
        <v>1</v>
      </c>
    </row>
    <row r="14" spans="1:5" x14ac:dyDescent="0.4">
      <c r="A14" s="33" t="s">
        <v>89</v>
      </c>
      <c r="B14" s="33" t="s">
        <v>160</v>
      </c>
      <c r="C14" s="12" t="s">
        <v>41</v>
      </c>
      <c r="D14" s="12">
        <v>1</v>
      </c>
      <c r="E14" s="12">
        <v>1</v>
      </c>
    </row>
    <row r="15" spans="1:5" x14ac:dyDescent="0.4">
      <c r="A15" s="33" t="s">
        <v>90</v>
      </c>
      <c r="B15" s="33" t="s">
        <v>161</v>
      </c>
      <c r="C15" s="12" t="s">
        <v>42</v>
      </c>
      <c r="D15" s="12">
        <v>1</v>
      </c>
      <c r="E15" s="12">
        <v>1</v>
      </c>
    </row>
    <row r="16" spans="1:5" x14ac:dyDescent="0.4">
      <c r="A16" s="33" t="s">
        <v>91</v>
      </c>
      <c r="B16" s="33" t="s">
        <v>162</v>
      </c>
      <c r="C16" s="12" t="s">
        <v>43</v>
      </c>
      <c r="D16" s="12">
        <v>2</v>
      </c>
    </row>
    <row r="17" spans="1:5" x14ac:dyDescent="0.4">
      <c r="A17" s="33" t="s">
        <v>92</v>
      </c>
      <c r="B17" s="33" t="s">
        <v>149</v>
      </c>
      <c r="C17" s="12" t="s">
        <v>44</v>
      </c>
      <c r="D17" s="12">
        <v>2</v>
      </c>
      <c r="E17" s="12">
        <v>1</v>
      </c>
    </row>
    <row r="18" spans="1:5" x14ac:dyDescent="0.4">
      <c r="A18" s="33" t="s">
        <v>93</v>
      </c>
      <c r="B18" s="33" t="s">
        <v>155</v>
      </c>
      <c r="C18" s="12" t="s">
        <v>131</v>
      </c>
      <c r="D18" s="12">
        <v>2</v>
      </c>
      <c r="E18" s="12">
        <v>1</v>
      </c>
    </row>
    <row r="19" spans="1:5" x14ac:dyDescent="0.4">
      <c r="A19" s="33" t="s">
        <v>94</v>
      </c>
      <c r="B19" s="33" t="s">
        <v>184</v>
      </c>
      <c r="C19" s="12" t="s">
        <v>45</v>
      </c>
      <c r="D19" s="12">
        <v>2</v>
      </c>
      <c r="E19" s="12">
        <v>1</v>
      </c>
    </row>
    <row r="20" spans="1:5" x14ac:dyDescent="0.4">
      <c r="A20" s="33" t="s">
        <v>95</v>
      </c>
      <c r="B20" s="33" t="s">
        <v>157</v>
      </c>
      <c r="C20" s="12" t="s">
        <v>46</v>
      </c>
      <c r="D20" s="12">
        <v>2</v>
      </c>
      <c r="E20" s="12">
        <v>2</v>
      </c>
    </row>
    <row r="21" spans="1:5" x14ac:dyDescent="0.4">
      <c r="A21" s="33" t="s">
        <v>96</v>
      </c>
      <c r="B21" s="33" t="s">
        <v>151</v>
      </c>
      <c r="C21" s="12" t="s">
        <v>47</v>
      </c>
      <c r="D21" s="12">
        <v>2</v>
      </c>
      <c r="E21" s="12">
        <v>2</v>
      </c>
    </row>
    <row r="22" spans="1:5" x14ac:dyDescent="0.4">
      <c r="A22" s="33" t="s">
        <v>97</v>
      </c>
      <c r="B22" s="33" t="s">
        <v>164</v>
      </c>
      <c r="C22" s="12" t="s">
        <v>48</v>
      </c>
      <c r="D22" s="12">
        <v>2</v>
      </c>
      <c r="E22" s="12">
        <v>2</v>
      </c>
    </row>
    <row r="23" spans="1:5" x14ac:dyDescent="0.4">
      <c r="A23" s="33" t="s">
        <v>98</v>
      </c>
      <c r="B23" s="33" t="s">
        <v>150</v>
      </c>
      <c r="C23" s="12" t="s">
        <v>49</v>
      </c>
      <c r="D23" s="12">
        <v>2</v>
      </c>
      <c r="E23" s="12">
        <v>2</v>
      </c>
    </row>
    <row r="24" spans="1:5" x14ac:dyDescent="0.4">
      <c r="A24" s="33" t="s">
        <v>99</v>
      </c>
      <c r="B24" s="33" t="s">
        <v>165</v>
      </c>
      <c r="C24" s="12" t="s">
        <v>50</v>
      </c>
      <c r="D24" s="12">
        <v>2</v>
      </c>
      <c r="E24" s="12">
        <v>2</v>
      </c>
    </row>
    <row r="25" spans="1:5" x14ac:dyDescent="0.4">
      <c r="A25" s="33" t="s">
        <v>100</v>
      </c>
      <c r="B25" s="33" t="s">
        <v>166</v>
      </c>
      <c r="C25" s="12" t="s">
        <v>51</v>
      </c>
      <c r="D25" s="12">
        <v>2</v>
      </c>
      <c r="E25" s="12">
        <v>2</v>
      </c>
    </row>
    <row r="26" spans="1:5" x14ac:dyDescent="0.4">
      <c r="A26" s="33" t="s">
        <v>101</v>
      </c>
      <c r="B26" s="33" t="s">
        <v>154</v>
      </c>
      <c r="C26" s="12" t="s">
        <v>52</v>
      </c>
      <c r="D26" s="12">
        <v>2</v>
      </c>
    </row>
    <row r="27" spans="1:5" x14ac:dyDescent="0.4">
      <c r="A27" s="33" t="s">
        <v>102</v>
      </c>
      <c r="B27" s="33" t="s">
        <v>163</v>
      </c>
      <c r="C27" s="12" t="s">
        <v>53</v>
      </c>
      <c r="D27" s="12">
        <v>3</v>
      </c>
    </row>
    <row r="28" spans="1:5" x14ac:dyDescent="0.4">
      <c r="A28" s="33" t="s">
        <v>103</v>
      </c>
      <c r="B28" s="33" t="s">
        <v>156</v>
      </c>
      <c r="C28" s="12" t="s">
        <v>130</v>
      </c>
      <c r="D28" s="12">
        <v>3</v>
      </c>
      <c r="E28" s="12">
        <v>2</v>
      </c>
    </row>
    <row r="29" spans="1:5" x14ac:dyDescent="0.4">
      <c r="A29" s="33" t="s">
        <v>104</v>
      </c>
      <c r="B29" s="33" t="s">
        <v>152</v>
      </c>
      <c r="C29" s="12" t="s">
        <v>54</v>
      </c>
      <c r="D29" s="12">
        <v>3</v>
      </c>
      <c r="E29" s="12">
        <v>2</v>
      </c>
    </row>
    <row r="30" spans="1:5" x14ac:dyDescent="0.4">
      <c r="A30" s="33" t="s">
        <v>105</v>
      </c>
      <c r="C30" s="12" t="s">
        <v>55</v>
      </c>
      <c r="D30" s="12">
        <v>5</v>
      </c>
      <c r="E30" s="12">
        <v>5</v>
      </c>
    </row>
    <row r="31" spans="1:5" x14ac:dyDescent="0.4">
      <c r="A31" s="33" t="s">
        <v>106</v>
      </c>
      <c r="B31" s="33" t="s">
        <v>153</v>
      </c>
      <c r="C31" s="12" t="s">
        <v>56</v>
      </c>
      <c r="D31" s="12">
        <v>6</v>
      </c>
      <c r="E31" s="12">
        <v>5</v>
      </c>
    </row>
    <row r="32" spans="1:5" x14ac:dyDescent="0.4">
      <c r="A32" s="33" t="s">
        <v>107</v>
      </c>
      <c r="B32" s="33" t="s">
        <v>167</v>
      </c>
      <c r="C32" s="12" t="s">
        <v>57</v>
      </c>
      <c r="D32" s="12">
        <v>13</v>
      </c>
    </row>
    <row r="33" spans="1:5" x14ac:dyDescent="0.4">
      <c r="A33" s="33" t="s">
        <v>108</v>
      </c>
      <c r="B33" s="33" t="s">
        <v>168</v>
      </c>
      <c r="C33" s="12" t="s">
        <v>58</v>
      </c>
      <c r="D33" s="12">
        <v>13</v>
      </c>
    </row>
    <row r="34" spans="1:5" x14ac:dyDescent="0.4">
      <c r="A34" s="33" t="s">
        <v>109</v>
      </c>
      <c r="B34" s="33" t="s">
        <v>169</v>
      </c>
      <c r="C34" s="12" t="s">
        <v>59</v>
      </c>
      <c r="D34" s="12">
        <v>13</v>
      </c>
      <c r="E34" s="12">
        <v>13</v>
      </c>
    </row>
    <row r="35" spans="1:5" x14ac:dyDescent="0.4">
      <c r="A35" s="33" t="s">
        <v>110</v>
      </c>
      <c r="B35" s="33" t="s">
        <v>170</v>
      </c>
      <c r="C35" s="12" t="s">
        <v>60</v>
      </c>
      <c r="D35" s="12">
        <v>13</v>
      </c>
      <c r="E35" s="12">
        <v>13</v>
      </c>
    </row>
    <row r="36" spans="1:5" x14ac:dyDescent="0.4">
      <c r="A36" s="33" t="s">
        <v>111</v>
      </c>
      <c r="B36" s="33" t="s">
        <v>171</v>
      </c>
      <c r="C36" s="12" t="s">
        <v>61</v>
      </c>
      <c r="D36" s="12">
        <v>26</v>
      </c>
      <c r="E36" s="12">
        <v>26</v>
      </c>
    </row>
    <row r="37" spans="1:5" x14ac:dyDescent="0.4">
      <c r="A37" s="33" t="s">
        <v>112</v>
      </c>
      <c r="B37" s="33" t="s">
        <v>172</v>
      </c>
      <c r="C37" s="12" t="s">
        <v>62</v>
      </c>
      <c r="D37" s="12">
        <v>13</v>
      </c>
      <c r="E37" s="12">
        <v>13</v>
      </c>
    </row>
    <row r="38" spans="1:5" x14ac:dyDescent="0.4">
      <c r="A38" s="33" t="s">
        <v>113</v>
      </c>
      <c r="B38" s="33" t="s">
        <v>173</v>
      </c>
      <c r="C38" s="12" t="s">
        <v>63</v>
      </c>
      <c r="D38" s="12">
        <v>13</v>
      </c>
      <c r="E38" s="12">
        <v>13</v>
      </c>
    </row>
    <row r="39" spans="1:5" x14ac:dyDescent="0.4">
      <c r="A39" s="33" t="s">
        <v>114</v>
      </c>
      <c r="B39" s="33" t="s">
        <v>174</v>
      </c>
      <c r="C39" s="12" t="s">
        <v>64</v>
      </c>
      <c r="D39" s="12">
        <v>13</v>
      </c>
      <c r="E39" s="12">
        <v>13</v>
      </c>
    </row>
    <row r="40" spans="1:5" x14ac:dyDescent="0.4">
      <c r="A40" s="33" t="s">
        <v>115</v>
      </c>
      <c r="B40" s="33" t="s">
        <v>175</v>
      </c>
      <c r="C40" s="12" t="s">
        <v>65</v>
      </c>
      <c r="D40" s="12">
        <v>13</v>
      </c>
      <c r="E40" s="12">
        <v>13</v>
      </c>
    </row>
    <row r="41" spans="1:5" x14ac:dyDescent="0.4">
      <c r="A41" s="33" t="s">
        <v>116</v>
      </c>
      <c r="B41" s="33" t="s">
        <v>176</v>
      </c>
      <c r="C41" s="12" t="s">
        <v>66</v>
      </c>
      <c r="D41" s="12">
        <v>13</v>
      </c>
    </row>
    <row r="42" spans="1:5" x14ac:dyDescent="0.4">
      <c r="A42" s="33" t="s">
        <v>117</v>
      </c>
      <c r="B42" s="33" t="s">
        <v>177</v>
      </c>
      <c r="C42" s="12" t="s">
        <v>67</v>
      </c>
      <c r="D42" s="12">
        <v>13</v>
      </c>
    </row>
    <row r="43" spans="1:5" x14ac:dyDescent="0.4">
      <c r="A43" s="33" t="s">
        <v>118</v>
      </c>
      <c r="B43" s="33" t="s">
        <v>178</v>
      </c>
      <c r="C43" s="12" t="s">
        <v>68</v>
      </c>
      <c r="D43" s="12">
        <v>13</v>
      </c>
    </row>
    <row r="44" spans="1:5" x14ac:dyDescent="0.4">
      <c r="A44" s="33" t="s">
        <v>119</v>
      </c>
      <c r="C44" s="12" t="s">
        <v>69</v>
      </c>
      <c r="D44" s="12">
        <v>13</v>
      </c>
    </row>
    <row r="45" spans="1:5" x14ac:dyDescent="0.4">
      <c r="A45" s="33" t="s">
        <v>120</v>
      </c>
      <c r="B45" s="33" t="s">
        <v>179</v>
      </c>
      <c r="C45" s="12" t="s">
        <v>70</v>
      </c>
      <c r="D45" s="12">
        <v>26</v>
      </c>
    </row>
    <row r="46" spans="1:5" x14ac:dyDescent="0.4">
      <c r="A46" s="33" t="s">
        <v>121</v>
      </c>
      <c r="B46" s="33" t="s">
        <v>180</v>
      </c>
      <c r="C46" s="12" t="s">
        <v>71</v>
      </c>
      <c r="D46" s="12">
        <v>26</v>
      </c>
    </row>
    <row r="47" spans="1:5" x14ac:dyDescent="0.4">
      <c r="A47" s="33" t="s">
        <v>122</v>
      </c>
      <c r="B47" s="33" t="s">
        <v>181</v>
      </c>
      <c r="C47" s="12" t="s">
        <v>72</v>
      </c>
      <c r="D47" s="12">
        <v>26</v>
      </c>
    </row>
    <row r="48" spans="1:5" x14ac:dyDescent="0.4">
      <c r="A48" s="33" t="s">
        <v>123</v>
      </c>
      <c r="C48" s="12" t="s">
        <v>73</v>
      </c>
      <c r="D48" s="12">
        <v>13</v>
      </c>
    </row>
    <row r="49" spans="1:5" x14ac:dyDescent="0.4">
      <c r="A49" s="33" t="s">
        <v>124</v>
      </c>
      <c r="C49" s="12" t="s">
        <v>74</v>
      </c>
      <c r="D49" s="12">
        <v>13</v>
      </c>
    </row>
    <row r="50" spans="1:5" x14ac:dyDescent="0.4">
      <c r="A50" s="33" t="s">
        <v>125</v>
      </c>
      <c r="C50" s="12" t="s">
        <v>75</v>
      </c>
      <c r="D50" s="12">
        <v>13</v>
      </c>
    </row>
    <row r="51" spans="1:5" x14ac:dyDescent="0.4">
      <c r="A51" s="33" t="s">
        <v>126</v>
      </c>
      <c r="C51" s="12" t="s">
        <v>76</v>
      </c>
      <c r="D51" s="12">
        <v>13</v>
      </c>
    </row>
    <row r="52" spans="1:5" x14ac:dyDescent="0.4">
      <c r="A52" s="33" t="s">
        <v>134</v>
      </c>
      <c r="C52" s="12" t="s">
        <v>135</v>
      </c>
      <c r="D52" s="12">
        <v>2</v>
      </c>
    </row>
    <row r="53" spans="1:5" x14ac:dyDescent="0.4">
      <c r="A53" s="33" t="s">
        <v>136</v>
      </c>
      <c r="B53" s="33" t="s">
        <v>143</v>
      </c>
      <c r="C53" s="12" t="s">
        <v>137</v>
      </c>
      <c r="D53" s="12">
        <v>1</v>
      </c>
      <c r="E53" s="12">
        <v>1</v>
      </c>
    </row>
    <row r="54" spans="1:5" x14ac:dyDescent="0.4">
      <c r="A54" s="33" t="s">
        <v>182</v>
      </c>
      <c r="C54" s="12" t="s">
        <v>183</v>
      </c>
      <c r="D54" s="12">
        <v>13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3C1C-6EFD-4AFF-AE19-70CA70261350}">
  <sheetPr codeName="Sheet3"/>
  <dimension ref="A1:M13"/>
  <sheetViews>
    <sheetView workbookViewId="0"/>
  </sheetViews>
  <sheetFormatPr defaultColWidth="9" defaultRowHeight="18.75" x14ac:dyDescent="0.4"/>
  <cols>
    <col min="1" max="12" width="9" style="29"/>
    <col min="13" max="13" width="9" style="29" customWidth="1"/>
    <col min="14" max="16384" width="9" style="29"/>
  </cols>
  <sheetData>
    <row r="1" spans="1:13" x14ac:dyDescent="0.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">
      <c r="A2" s="12" t="s">
        <v>25</v>
      </c>
      <c r="B2" s="29">
        <v>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4">
      <c r="A3" s="12">
        <v>20</v>
      </c>
      <c r="E3" s="29">
        <v>3900</v>
      </c>
      <c r="F3" s="29">
        <v>7700</v>
      </c>
    </row>
    <row r="4" spans="1:13" x14ac:dyDescent="0.4">
      <c r="A4" s="12">
        <v>25</v>
      </c>
      <c r="D4" s="29">
        <v>2400</v>
      </c>
      <c r="E4" s="29">
        <v>4800</v>
      </c>
      <c r="F4" s="29">
        <v>9600</v>
      </c>
    </row>
    <row r="5" spans="1:13" x14ac:dyDescent="0.4">
      <c r="A5" s="12">
        <v>30</v>
      </c>
      <c r="C5" s="29">
        <v>1500</v>
      </c>
      <c r="D5" s="29">
        <v>2900</v>
      </c>
      <c r="E5" s="29">
        <v>5800</v>
      </c>
      <c r="F5" s="29">
        <v>11600</v>
      </c>
    </row>
    <row r="6" spans="1:13" x14ac:dyDescent="0.4">
      <c r="A6" s="12">
        <v>40</v>
      </c>
      <c r="C6" s="29">
        <v>2000</v>
      </c>
      <c r="D6" s="29">
        <v>3900</v>
      </c>
      <c r="E6" s="29">
        <v>7700</v>
      </c>
      <c r="F6" s="29">
        <v>12000</v>
      </c>
    </row>
    <row r="7" spans="1:13" x14ac:dyDescent="0.4">
      <c r="A7" s="12">
        <v>50</v>
      </c>
      <c r="C7" s="29">
        <v>2400</v>
      </c>
      <c r="D7" s="29">
        <v>4800</v>
      </c>
      <c r="E7" s="29">
        <v>9600</v>
      </c>
      <c r="F7" s="29">
        <v>12000</v>
      </c>
    </row>
    <row r="8" spans="1:13" x14ac:dyDescent="0.4">
      <c r="A8" s="12">
        <v>60</v>
      </c>
      <c r="C8" s="29">
        <v>2900</v>
      </c>
      <c r="D8" s="29">
        <v>5800</v>
      </c>
      <c r="E8" s="29">
        <v>11600</v>
      </c>
      <c r="F8" s="29">
        <v>12000</v>
      </c>
    </row>
    <row r="9" spans="1:13" x14ac:dyDescent="0.4">
      <c r="A9" s="12">
        <v>70</v>
      </c>
      <c r="C9" s="29">
        <v>3400</v>
      </c>
      <c r="D9" s="29">
        <v>6800</v>
      </c>
      <c r="E9" s="29">
        <v>12000</v>
      </c>
      <c r="F9" s="29">
        <v>12000</v>
      </c>
    </row>
    <row r="10" spans="1:13" x14ac:dyDescent="0.4">
      <c r="A10" s="12">
        <v>80</v>
      </c>
      <c r="C10" s="29">
        <v>3900</v>
      </c>
      <c r="D10" s="29">
        <v>7700</v>
      </c>
      <c r="E10" s="29">
        <v>12000</v>
      </c>
      <c r="F10" s="29">
        <v>12000</v>
      </c>
    </row>
    <row r="11" spans="1:13" x14ac:dyDescent="0.4">
      <c r="A11" s="12">
        <v>90</v>
      </c>
      <c r="C11" s="29">
        <v>4400</v>
      </c>
      <c r="D11" s="29">
        <v>8700</v>
      </c>
      <c r="E11" s="29">
        <v>12000</v>
      </c>
      <c r="F11" s="29">
        <v>12000</v>
      </c>
    </row>
    <row r="12" spans="1:13" x14ac:dyDescent="0.4">
      <c r="A12" s="12">
        <v>100</v>
      </c>
      <c r="C12" s="29">
        <v>4800</v>
      </c>
      <c r="D12" s="29">
        <v>9600</v>
      </c>
      <c r="E12" s="29">
        <v>12000</v>
      </c>
      <c r="F12" s="29">
        <v>12000</v>
      </c>
    </row>
    <row r="13" spans="1:13" x14ac:dyDescent="0.4">
      <c r="A13" s="12">
        <v>110</v>
      </c>
      <c r="D13" s="29">
        <v>10600</v>
      </c>
      <c r="E13" s="29">
        <v>12000</v>
      </c>
      <c r="F13" s="29">
        <v>12000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6951-8C38-40FC-BCF1-21F7C9864FA7}">
  <sheetPr codeName="Sheet7"/>
  <dimension ref="A1:M13"/>
  <sheetViews>
    <sheetView workbookViewId="0"/>
  </sheetViews>
  <sheetFormatPr defaultColWidth="9" defaultRowHeight="18.75" x14ac:dyDescent="0.4"/>
  <cols>
    <col min="1" max="16384" width="9" style="29"/>
  </cols>
  <sheetData>
    <row r="1" spans="1:13" x14ac:dyDescent="0.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">
      <c r="A2" s="12" t="s">
        <v>25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4">
      <c r="A3" s="12">
        <v>20</v>
      </c>
      <c r="B3" s="29" t="s">
        <v>10</v>
      </c>
      <c r="C3" s="29" t="s">
        <v>10</v>
      </c>
      <c r="D3" s="29">
        <v>2100</v>
      </c>
      <c r="E3" s="29">
        <v>3900</v>
      </c>
      <c r="F3" s="29">
        <v>7800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4">
      <c r="A4" s="12">
        <v>25</v>
      </c>
      <c r="B4" s="29" t="s">
        <v>10</v>
      </c>
      <c r="C4" s="29" t="s">
        <v>10</v>
      </c>
      <c r="D4" s="29" t="s">
        <v>10</v>
      </c>
      <c r="E4" s="29">
        <v>4800</v>
      </c>
      <c r="F4" s="29">
        <v>9600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4">
      <c r="A5" s="12">
        <v>30</v>
      </c>
      <c r="B5" s="29" t="s">
        <v>10</v>
      </c>
      <c r="C5" s="29">
        <v>1500</v>
      </c>
      <c r="D5" s="29">
        <v>3000</v>
      </c>
      <c r="E5" s="29">
        <v>6000</v>
      </c>
      <c r="F5" s="29">
        <v>11700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4">
      <c r="A6" s="12">
        <v>40</v>
      </c>
      <c r="B6" s="29" t="s">
        <v>10</v>
      </c>
      <c r="C6" s="29">
        <v>2100</v>
      </c>
      <c r="D6" s="29">
        <v>3900</v>
      </c>
      <c r="E6" s="29">
        <v>7800</v>
      </c>
      <c r="F6" s="29">
        <v>12000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4">
      <c r="A7" s="12">
        <v>50</v>
      </c>
      <c r="B7" s="29" t="s">
        <v>10</v>
      </c>
      <c r="C7" s="29">
        <v>2400</v>
      </c>
      <c r="D7" s="29">
        <v>4800</v>
      </c>
      <c r="E7" s="29">
        <v>9600</v>
      </c>
      <c r="F7" s="29">
        <v>12000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4">
      <c r="A8" s="12">
        <v>60</v>
      </c>
      <c r="B8" s="29" t="s">
        <v>10</v>
      </c>
      <c r="C8" s="29">
        <v>3000</v>
      </c>
      <c r="D8" s="29">
        <v>6000</v>
      </c>
      <c r="E8" s="29">
        <v>11700</v>
      </c>
      <c r="F8" s="29">
        <v>12000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4">
      <c r="A9" s="12">
        <v>70</v>
      </c>
      <c r="B9" s="29" t="s">
        <v>10</v>
      </c>
      <c r="C9" s="29">
        <v>3600</v>
      </c>
      <c r="D9" s="29">
        <v>6900</v>
      </c>
      <c r="E9" s="29">
        <v>12000</v>
      </c>
      <c r="F9" s="29">
        <v>12000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4">
      <c r="A10" s="12">
        <v>80</v>
      </c>
      <c r="B10" s="29" t="s">
        <v>10</v>
      </c>
      <c r="C10" s="29">
        <v>3900</v>
      </c>
      <c r="D10" s="29">
        <v>7800</v>
      </c>
      <c r="E10" s="29">
        <v>12000</v>
      </c>
      <c r="F10" s="29">
        <v>12000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4">
      <c r="A11" s="12">
        <v>90</v>
      </c>
      <c r="B11" s="29" t="s">
        <v>10</v>
      </c>
      <c r="C11" s="29">
        <v>4500</v>
      </c>
      <c r="D11" s="29">
        <v>8700</v>
      </c>
      <c r="E11" s="29">
        <v>12000</v>
      </c>
      <c r="F11" s="29">
        <v>12000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4">
      <c r="A12" s="12">
        <v>100</v>
      </c>
      <c r="B12" s="29" t="s">
        <v>10</v>
      </c>
      <c r="C12" s="29">
        <v>4800</v>
      </c>
      <c r="D12" s="29">
        <v>9600</v>
      </c>
      <c r="E12" s="29">
        <v>12000</v>
      </c>
      <c r="F12" s="29">
        <v>12000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4">
      <c r="A13" s="12">
        <v>110</v>
      </c>
      <c r="B13" s="29" t="s">
        <v>10</v>
      </c>
      <c r="C13" s="29" t="s">
        <v>10</v>
      </c>
      <c r="D13" s="29">
        <v>10800</v>
      </c>
      <c r="E13" s="29">
        <v>12000</v>
      </c>
      <c r="F13" s="29">
        <v>12000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1C09-2FC4-4F68-B3F0-0D8764CE8C5A}">
  <sheetPr codeName="Sheet6"/>
  <dimension ref="A1:M13"/>
  <sheetViews>
    <sheetView workbookViewId="0"/>
  </sheetViews>
  <sheetFormatPr defaultColWidth="9" defaultRowHeight="18.75" x14ac:dyDescent="0.4"/>
  <cols>
    <col min="1" max="16384" width="9" style="29"/>
  </cols>
  <sheetData>
    <row r="1" spans="1:13" x14ac:dyDescent="0.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">
      <c r="A2" s="12" t="s">
        <v>25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4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4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4">
      <c r="A5" s="12">
        <v>30</v>
      </c>
      <c r="C5" s="29">
        <v>-500</v>
      </c>
      <c r="D5" s="29">
        <v>-1000</v>
      </c>
      <c r="E5" s="29">
        <v>-2000</v>
      </c>
      <c r="F5" s="29">
        <v>-3900</v>
      </c>
    </row>
    <row r="6" spans="1:13" x14ac:dyDescent="0.4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4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4">
      <c r="A8" s="12">
        <v>60</v>
      </c>
      <c r="C8" s="29">
        <v>-1000</v>
      </c>
      <c r="D8" s="29">
        <v>-2000</v>
      </c>
      <c r="E8" s="29">
        <v>-3900</v>
      </c>
      <c r="F8" s="29">
        <v>-4000</v>
      </c>
    </row>
    <row r="9" spans="1:13" x14ac:dyDescent="0.4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4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4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4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4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08D0-1143-402B-96AD-86BCE244041A}">
  <sheetPr codeName="Sheet4"/>
  <dimension ref="A1:M13"/>
  <sheetViews>
    <sheetView workbookViewId="0"/>
  </sheetViews>
  <sheetFormatPr defaultColWidth="9" defaultRowHeight="18.75" x14ac:dyDescent="0.4"/>
  <cols>
    <col min="1" max="16384" width="9" style="29"/>
  </cols>
  <sheetData>
    <row r="1" spans="1:13" x14ac:dyDescent="0.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">
      <c r="A2" s="12" t="s">
        <v>25</v>
      </c>
      <c r="B2" s="29">
        <v>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4">
      <c r="A3" s="12">
        <v>20</v>
      </c>
      <c r="C3" s="29" t="s">
        <v>10</v>
      </c>
      <c r="D3" s="29" t="s">
        <v>10</v>
      </c>
      <c r="E3" s="29">
        <v>2600</v>
      </c>
      <c r="F3" s="29">
        <v>5200</v>
      </c>
    </row>
    <row r="4" spans="1:13" x14ac:dyDescent="0.4">
      <c r="A4" s="12">
        <v>25</v>
      </c>
      <c r="C4" s="29" t="s">
        <v>10</v>
      </c>
      <c r="D4" s="29">
        <v>1600</v>
      </c>
      <c r="E4" s="29">
        <v>3200</v>
      </c>
      <c r="F4" s="29">
        <v>6400</v>
      </c>
    </row>
    <row r="5" spans="1:13" x14ac:dyDescent="0.4">
      <c r="A5" s="12">
        <v>30</v>
      </c>
      <c r="C5" s="29">
        <v>1000</v>
      </c>
      <c r="D5" s="29">
        <v>2000</v>
      </c>
      <c r="E5" s="29">
        <v>3900</v>
      </c>
      <c r="F5" s="29">
        <v>7700</v>
      </c>
    </row>
    <row r="6" spans="1:13" x14ac:dyDescent="0.4">
      <c r="A6" s="12">
        <v>40</v>
      </c>
      <c r="C6" s="29">
        <v>1300</v>
      </c>
      <c r="D6" s="29">
        <v>2600</v>
      </c>
      <c r="E6" s="29">
        <v>5200</v>
      </c>
      <c r="F6" s="29">
        <v>8000</v>
      </c>
    </row>
    <row r="7" spans="1:13" x14ac:dyDescent="0.4">
      <c r="A7" s="12">
        <v>50</v>
      </c>
      <c r="C7" s="29">
        <v>1600</v>
      </c>
      <c r="D7" s="29">
        <v>3200</v>
      </c>
      <c r="E7" s="29">
        <v>6400</v>
      </c>
      <c r="F7" s="29">
        <v>8000</v>
      </c>
    </row>
    <row r="8" spans="1:13" x14ac:dyDescent="0.4">
      <c r="A8" s="12">
        <v>60</v>
      </c>
      <c r="C8" s="29">
        <v>2000</v>
      </c>
      <c r="D8" s="29">
        <v>3900</v>
      </c>
      <c r="E8" s="29">
        <v>7700</v>
      </c>
      <c r="F8" s="29">
        <v>8000</v>
      </c>
    </row>
    <row r="9" spans="1:13" x14ac:dyDescent="0.4">
      <c r="A9" s="12">
        <v>70</v>
      </c>
      <c r="C9" s="29">
        <v>2300</v>
      </c>
      <c r="D9" s="29">
        <v>4500</v>
      </c>
      <c r="E9" s="29">
        <v>8000</v>
      </c>
      <c r="F9" s="29">
        <v>8000</v>
      </c>
    </row>
    <row r="10" spans="1:13" x14ac:dyDescent="0.4">
      <c r="A10" s="12">
        <v>80</v>
      </c>
      <c r="C10" s="29">
        <v>2600</v>
      </c>
      <c r="D10" s="29">
        <v>5200</v>
      </c>
      <c r="E10" s="29">
        <v>8000</v>
      </c>
      <c r="F10" s="29">
        <v>8000</v>
      </c>
    </row>
    <row r="11" spans="1:13" x14ac:dyDescent="0.4">
      <c r="A11" s="12">
        <v>90</v>
      </c>
      <c r="C11" s="29">
        <v>2900</v>
      </c>
      <c r="D11" s="29">
        <v>5800</v>
      </c>
      <c r="E11" s="29">
        <v>8000</v>
      </c>
      <c r="F11" s="29">
        <v>8000</v>
      </c>
    </row>
    <row r="12" spans="1:13" x14ac:dyDescent="0.4">
      <c r="A12" s="12">
        <v>100</v>
      </c>
      <c r="C12" s="29">
        <v>3200</v>
      </c>
      <c r="D12" s="29">
        <v>6400</v>
      </c>
      <c r="E12" s="29">
        <v>8000</v>
      </c>
      <c r="F12" s="29">
        <v>8000</v>
      </c>
    </row>
    <row r="13" spans="1:13" x14ac:dyDescent="0.4">
      <c r="A13" s="12">
        <v>110</v>
      </c>
      <c r="C13" s="29" t="s">
        <v>10</v>
      </c>
      <c r="D13" s="29">
        <v>7100</v>
      </c>
      <c r="E13" s="29">
        <v>8000</v>
      </c>
      <c r="F13" s="29">
        <v>8000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D10E-0A6F-44BA-B3C3-FCBACA90C836}">
  <sheetPr codeName="Sheet8"/>
  <dimension ref="A1:M13"/>
  <sheetViews>
    <sheetView workbookViewId="0"/>
  </sheetViews>
  <sheetFormatPr defaultColWidth="9" defaultRowHeight="18.75" x14ac:dyDescent="0.4"/>
  <cols>
    <col min="1" max="16384" width="9" style="29"/>
  </cols>
  <sheetData>
    <row r="1" spans="1:13" x14ac:dyDescent="0.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">
      <c r="A2" s="12" t="s">
        <v>25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4">
      <c r="A3" s="12">
        <v>20</v>
      </c>
      <c r="B3" s="29" t="s">
        <v>10</v>
      </c>
      <c r="C3" s="29" t="s">
        <v>10</v>
      </c>
      <c r="D3" s="29">
        <v>1500</v>
      </c>
      <c r="E3" s="29">
        <v>2700</v>
      </c>
      <c r="F3" s="29">
        <v>5200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4">
      <c r="A4" s="12">
        <v>25</v>
      </c>
      <c r="B4" s="29" t="s">
        <v>10</v>
      </c>
      <c r="C4" s="29" t="s">
        <v>10</v>
      </c>
      <c r="D4" s="29" t="s">
        <v>10</v>
      </c>
      <c r="E4" s="29">
        <v>3200</v>
      </c>
      <c r="F4" s="29">
        <v>6400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4">
      <c r="A5" s="12">
        <v>30</v>
      </c>
      <c r="B5" s="29" t="s">
        <v>10</v>
      </c>
      <c r="C5" s="29">
        <v>1100</v>
      </c>
      <c r="D5" s="29">
        <v>2000</v>
      </c>
      <c r="E5" s="29">
        <v>4000</v>
      </c>
      <c r="F5" s="29">
        <v>7900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4">
      <c r="A6" s="12">
        <v>40</v>
      </c>
      <c r="B6" s="29" t="s">
        <v>10</v>
      </c>
      <c r="C6" s="29">
        <v>1500</v>
      </c>
      <c r="D6" s="29">
        <v>2700</v>
      </c>
      <c r="E6" s="29">
        <v>5200</v>
      </c>
      <c r="F6" s="29">
        <v>8000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4">
      <c r="A7" s="12">
        <v>50</v>
      </c>
      <c r="B7" s="29" t="s">
        <v>10</v>
      </c>
      <c r="C7" s="29">
        <v>1600</v>
      </c>
      <c r="D7" s="29">
        <v>3200</v>
      </c>
      <c r="E7" s="29">
        <v>6400</v>
      </c>
      <c r="F7" s="29">
        <v>8000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4">
      <c r="A8" s="12">
        <v>60</v>
      </c>
      <c r="B8" s="29" t="s">
        <v>10</v>
      </c>
      <c r="C8" s="29">
        <v>2000</v>
      </c>
      <c r="D8" s="29">
        <v>4000</v>
      </c>
      <c r="E8" s="29">
        <v>7900</v>
      </c>
      <c r="F8" s="29">
        <v>8000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4">
      <c r="A9" s="12">
        <v>70</v>
      </c>
      <c r="B9" s="29" t="s">
        <v>10</v>
      </c>
      <c r="C9" s="29">
        <v>2400</v>
      </c>
      <c r="D9" s="29">
        <v>4700</v>
      </c>
      <c r="E9" s="29">
        <v>8000</v>
      </c>
      <c r="F9" s="29">
        <v>8000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4">
      <c r="A10" s="12">
        <v>80</v>
      </c>
      <c r="B10" s="29" t="s">
        <v>10</v>
      </c>
      <c r="C10" s="29">
        <v>2700</v>
      </c>
      <c r="D10" s="29">
        <v>5200</v>
      </c>
      <c r="E10" s="29">
        <v>8000</v>
      </c>
      <c r="F10" s="29">
        <v>8000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4">
      <c r="A11" s="12">
        <v>90</v>
      </c>
      <c r="B11" s="29" t="s">
        <v>10</v>
      </c>
      <c r="C11" s="29">
        <v>3100</v>
      </c>
      <c r="D11" s="29">
        <v>5900</v>
      </c>
      <c r="E11" s="29">
        <v>8000</v>
      </c>
      <c r="F11" s="29">
        <v>8000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4">
      <c r="A12" s="12">
        <v>100</v>
      </c>
      <c r="B12" s="29" t="s">
        <v>10</v>
      </c>
      <c r="C12" s="29">
        <v>3200</v>
      </c>
      <c r="D12" s="29">
        <v>6400</v>
      </c>
      <c r="E12" s="29">
        <v>8000</v>
      </c>
      <c r="F12" s="29">
        <v>8000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4">
      <c r="A13" s="12">
        <v>110</v>
      </c>
      <c r="B13" s="29" t="s">
        <v>10</v>
      </c>
      <c r="C13" s="29" t="s">
        <v>10</v>
      </c>
      <c r="D13" s="29">
        <v>7200</v>
      </c>
      <c r="E13" s="29">
        <v>8000</v>
      </c>
      <c r="F13" s="29">
        <v>8000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dataConsolidate/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3C45-CB21-44BC-887A-112839652B55}">
  <sheetPr codeName="Sheet5"/>
  <dimension ref="A1:M13"/>
  <sheetViews>
    <sheetView workbookViewId="0"/>
  </sheetViews>
  <sheetFormatPr defaultColWidth="9" defaultRowHeight="18.75" x14ac:dyDescent="0.4"/>
  <cols>
    <col min="1" max="16384" width="9" style="29"/>
  </cols>
  <sheetData>
    <row r="1" spans="1:13" x14ac:dyDescent="0.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">
      <c r="A2" s="12" t="s">
        <v>25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-2000</v>
      </c>
      <c r="H2" s="29">
        <v>-3000</v>
      </c>
      <c r="I2" s="29">
        <v>-4000</v>
      </c>
      <c r="J2" s="29">
        <v>-6000</v>
      </c>
      <c r="K2" s="29">
        <v>-8000</v>
      </c>
      <c r="L2" s="29">
        <v>-16000</v>
      </c>
      <c r="M2" s="29">
        <v>-24000</v>
      </c>
    </row>
    <row r="3" spans="1:13" x14ac:dyDescent="0.4">
      <c r="A3" s="12">
        <v>20</v>
      </c>
      <c r="C3" s="29" t="s">
        <v>10</v>
      </c>
      <c r="D3" s="29">
        <v>-400</v>
      </c>
      <c r="E3" s="29">
        <v>-700</v>
      </c>
      <c r="F3" s="29">
        <v>-1300</v>
      </c>
    </row>
    <row r="4" spans="1:13" x14ac:dyDescent="0.4">
      <c r="A4" s="12">
        <v>25</v>
      </c>
      <c r="C4" s="29" t="s">
        <v>10</v>
      </c>
      <c r="D4" s="29" t="s">
        <v>10</v>
      </c>
      <c r="E4" s="29">
        <v>-800</v>
      </c>
      <c r="F4" s="29">
        <v>-1600</v>
      </c>
      <c r="M4" s="29" t="s">
        <v>10</v>
      </c>
    </row>
    <row r="5" spans="1:13" x14ac:dyDescent="0.4">
      <c r="A5" s="12">
        <v>30</v>
      </c>
      <c r="C5" s="29">
        <v>-300</v>
      </c>
      <c r="D5" s="29">
        <v>-500</v>
      </c>
      <c r="E5" s="29">
        <v>-1000</v>
      </c>
      <c r="F5" s="29">
        <v>-2000</v>
      </c>
      <c r="M5" s="29" t="s">
        <v>10</v>
      </c>
    </row>
    <row r="6" spans="1:13" x14ac:dyDescent="0.4">
      <c r="A6" s="12">
        <v>40</v>
      </c>
      <c r="C6" s="29">
        <v>-400</v>
      </c>
      <c r="D6" s="29">
        <v>-700</v>
      </c>
      <c r="E6" s="29">
        <v>-1300</v>
      </c>
      <c r="F6" s="29">
        <v>-2000</v>
      </c>
      <c r="M6" s="29" t="s">
        <v>10</v>
      </c>
    </row>
    <row r="7" spans="1:13" x14ac:dyDescent="0.4">
      <c r="A7" s="12">
        <v>50</v>
      </c>
      <c r="C7" s="29">
        <v>-400</v>
      </c>
      <c r="D7" s="29">
        <v>-800</v>
      </c>
      <c r="E7" s="29">
        <v>-1600</v>
      </c>
      <c r="F7" s="29">
        <v>-2000</v>
      </c>
      <c r="M7" s="29" t="s">
        <v>10</v>
      </c>
    </row>
    <row r="8" spans="1:13" x14ac:dyDescent="0.4">
      <c r="A8" s="12">
        <v>60</v>
      </c>
      <c r="C8" s="29">
        <v>-500</v>
      </c>
      <c r="D8" s="29">
        <v>-1000</v>
      </c>
      <c r="E8" s="29">
        <v>-2000</v>
      </c>
      <c r="F8" s="29">
        <v>-2000</v>
      </c>
      <c r="M8" s="29" t="s">
        <v>10</v>
      </c>
    </row>
    <row r="9" spans="1:13" x14ac:dyDescent="0.4">
      <c r="A9" s="12">
        <v>70</v>
      </c>
      <c r="C9" s="29">
        <v>-600</v>
      </c>
      <c r="D9" s="29">
        <v>-1200</v>
      </c>
      <c r="E9" s="29">
        <v>-2000</v>
      </c>
      <c r="F9" s="29">
        <v>-2000</v>
      </c>
      <c r="M9" s="29" t="s">
        <v>10</v>
      </c>
    </row>
    <row r="10" spans="1:13" x14ac:dyDescent="0.4">
      <c r="A10" s="12">
        <v>80</v>
      </c>
      <c r="C10" s="29">
        <v>-700</v>
      </c>
      <c r="D10" s="29">
        <v>-1300</v>
      </c>
      <c r="E10" s="29">
        <v>-2000</v>
      </c>
      <c r="F10" s="29">
        <v>-2000</v>
      </c>
      <c r="M10" s="29" t="s">
        <v>10</v>
      </c>
    </row>
    <row r="11" spans="1:13" x14ac:dyDescent="0.4">
      <c r="A11" s="12">
        <v>90</v>
      </c>
      <c r="C11" s="29">
        <v>-800</v>
      </c>
      <c r="D11" s="29">
        <v>-1500</v>
      </c>
      <c r="E11" s="29">
        <v>-2000</v>
      </c>
      <c r="F11" s="29">
        <v>-2000</v>
      </c>
      <c r="M11" s="29" t="s">
        <v>10</v>
      </c>
    </row>
    <row r="12" spans="1:13" x14ac:dyDescent="0.4">
      <c r="A12" s="12">
        <v>100</v>
      </c>
      <c r="C12" s="29">
        <v>-800</v>
      </c>
      <c r="D12" s="29">
        <v>-1600</v>
      </c>
      <c r="E12" s="29">
        <v>-2000</v>
      </c>
      <c r="F12" s="29">
        <v>-2000</v>
      </c>
      <c r="M12" s="29" t="s">
        <v>10</v>
      </c>
    </row>
    <row r="13" spans="1:13" x14ac:dyDescent="0.4">
      <c r="A13" s="12">
        <v>110</v>
      </c>
      <c r="C13" s="29" t="s">
        <v>10</v>
      </c>
      <c r="D13" s="29">
        <v>-1800</v>
      </c>
      <c r="E13" s="29">
        <v>-2000</v>
      </c>
      <c r="F13" s="29">
        <v>-2000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A9A3-DC97-448B-B548-4D9B2F555E2E}">
  <sheetPr codeName="Sheet9"/>
  <dimension ref="A1:M13"/>
  <sheetViews>
    <sheetView workbookViewId="0"/>
  </sheetViews>
  <sheetFormatPr defaultColWidth="9" defaultRowHeight="18.75" x14ac:dyDescent="0.4"/>
  <cols>
    <col min="1" max="16384" width="9" style="29"/>
  </cols>
  <sheetData>
    <row r="1" spans="1:13" x14ac:dyDescent="0.4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">
      <c r="A2" s="12" t="s">
        <v>25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4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4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4">
      <c r="A5" s="12">
        <v>30</v>
      </c>
      <c r="C5" s="29">
        <v>-500</v>
      </c>
      <c r="D5" s="29">
        <v>-1000</v>
      </c>
      <c r="E5" s="29">
        <v>-2000</v>
      </c>
      <c r="F5" s="29">
        <v>-3900</v>
      </c>
    </row>
    <row r="6" spans="1:13" x14ac:dyDescent="0.4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4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4">
      <c r="A8" s="12">
        <v>60</v>
      </c>
      <c r="C8" s="29">
        <v>-1000</v>
      </c>
      <c r="D8" s="29">
        <v>-2000</v>
      </c>
      <c r="E8" s="29">
        <v>-3900</v>
      </c>
      <c r="F8" s="29">
        <v>-4000</v>
      </c>
    </row>
    <row r="9" spans="1:13" x14ac:dyDescent="0.4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M9" s="29" t="s">
        <v>10</v>
      </c>
    </row>
    <row r="10" spans="1:13" x14ac:dyDescent="0.4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M10" s="29" t="s">
        <v>10</v>
      </c>
    </row>
    <row r="11" spans="1:13" x14ac:dyDescent="0.4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M11" s="29" t="s">
        <v>10</v>
      </c>
    </row>
    <row r="12" spans="1:13" x14ac:dyDescent="0.4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M12" s="29" t="s">
        <v>10</v>
      </c>
    </row>
    <row r="13" spans="1:13" x14ac:dyDescent="0.4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役一覧</vt:lpstr>
      <vt:lpstr>点数表(親ロン)</vt:lpstr>
      <vt:lpstr>点数表(親ツモ)</vt:lpstr>
      <vt:lpstr>点数表(子→親)</vt:lpstr>
      <vt:lpstr>点数表(子ロン)</vt:lpstr>
      <vt:lpstr>点数表(子ツモ)</vt:lpstr>
      <vt:lpstr>点数表(子→子)</vt:lpstr>
      <vt:lpstr>点数表(親→子)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cp:lastPrinted>2018-10-03T09:15:05Z</cp:lastPrinted>
  <dcterms:created xsi:type="dcterms:W3CDTF">2018-10-02T11:54:05Z</dcterms:created>
  <dcterms:modified xsi:type="dcterms:W3CDTF">2019-12-01T15:19:05Z</dcterms:modified>
</cp:coreProperties>
</file>