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 codeName="{1AED2BDD-1FA3-CEF2-32D4-FBADEFEB71EE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ichi\Git\mahjong-club\成績管理システム\対局\"/>
    </mc:Choice>
  </mc:AlternateContent>
  <xr:revisionPtr revIDLastSave="0" documentId="13_ncr:1_{EE28AFDD-630E-4C86-B5BE-594974324BA8}" xr6:coauthVersionLast="44" xr6:coauthVersionMax="44" xr10:uidLastSave="{00000000-0000-0000-0000-000000000000}"/>
  <bookViews>
    <workbookView xWindow="4968" yWindow="2388" windowWidth="17280" windowHeight="9072" xr2:uid="{4CDB34E1-560F-4998-ABAB-D6F7F2862621}"/>
  </bookViews>
  <sheets>
    <sheet name="Sheet1" sheetId="27" r:id="rId1"/>
    <sheet name="Sheet2" sheetId="28" r:id="rId2"/>
    <sheet name="役一覧" sheetId="15" state="hidden" r:id="rId3"/>
    <sheet name="点数表(親ロン)" sheetId="20" state="hidden" r:id="rId4"/>
    <sheet name="点数表(親ツモ)" sheetId="21" state="hidden" r:id="rId5"/>
    <sheet name="点数表(子→親)" sheetId="22" state="hidden" r:id="rId6"/>
    <sheet name="点数表(子ロン)" sheetId="23" state="hidden" r:id="rId7"/>
    <sheet name="点数表(子ツモ)" sheetId="24" state="hidden" r:id="rId8"/>
    <sheet name="点数表(子→子)" sheetId="25" state="hidden" r:id="rId9"/>
    <sheet name="点数表(親→子)" sheetId="26" state="hidden" r:id="rId10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7" l="1"/>
  <c r="Y30" i="28" l="1"/>
  <c r="AC30" i="28" s="1"/>
  <c r="T30" i="28"/>
  <c r="AB30" i="28" s="1"/>
  <c r="O30" i="28"/>
  <c r="AA30" i="28" s="1"/>
  <c r="J30" i="28"/>
  <c r="Z30" i="28" s="1"/>
  <c r="D30" i="28"/>
  <c r="C30" i="28"/>
  <c r="B30" i="28"/>
  <c r="A30" i="28"/>
  <c r="Y29" i="28"/>
  <c r="AC29" i="28" s="1"/>
  <c r="T29" i="28"/>
  <c r="AB29" i="28" s="1"/>
  <c r="O29" i="28"/>
  <c r="AA29" i="28" s="1"/>
  <c r="J29" i="28"/>
  <c r="Z29" i="28" s="1"/>
  <c r="D29" i="28"/>
  <c r="C29" i="28"/>
  <c r="B29" i="28"/>
  <c r="A29" i="28"/>
  <c r="Y28" i="28"/>
  <c r="AC28" i="28" s="1"/>
  <c r="T28" i="28"/>
  <c r="AB28" i="28" s="1"/>
  <c r="O28" i="28"/>
  <c r="AA28" i="28" s="1"/>
  <c r="J28" i="28"/>
  <c r="Z28" i="28" s="1"/>
  <c r="D28" i="28"/>
  <c r="C28" i="28"/>
  <c r="B28" i="28"/>
  <c r="A28" i="28"/>
  <c r="Y27" i="28"/>
  <c r="AC27" i="28" s="1"/>
  <c r="T27" i="28"/>
  <c r="AB27" i="28" s="1"/>
  <c r="O27" i="28"/>
  <c r="AA27" i="28" s="1"/>
  <c r="J27" i="28"/>
  <c r="Z27" i="28" s="1"/>
  <c r="D27" i="28"/>
  <c r="C27" i="28"/>
  <c r="B27" i="28"/>
  <c r="A27" i="28"/>
  <c r="Y26" i="28"/>
  <c r="AC26" i="28" s="1"/>
  <c r="T26" i="28"/>
  <c r="AB26" i="28" s="1"/>
  <c r="O26" i="28"/>
  <c r="AA26" i="28" s="1"/>
  <c r="J26" i="28"/>
  <c r="Z26" i="28" s="1"/>
  <c r="D26" i="28"/>
  <c r="C26" i="28"/>
  <c r="B26" i="28"/>
  <c r="A26" i="28"/>
  <c r="Y25" i="28"/>
  <c r="AC25" i="28" s="1"/>
  <c r="T25" i="28"/>
  <c r="AB25" i="28" s="1"/>
  <c r="O25" i="28"/>
  <c r="AA25" i="28" s="1"/>
  <c r="J25" i="28"/>
  <c r="Z25" i="28" s="1"/>
  <c r="D25" i="28"/>
  <c r="C25" i="28"/>
  <c r="B25" i="28"/>
  <c r="A25" i="28"/>
  <c r="Y24" i="28"/>
  <c r="AC24" i="28" s="1"/>
  <c r="T24" i="28"/>
  <c r="AB24" i="28" s="1"/>
  <c r="O24" i="28"/>
  <c r="AA24" i="28" s="1"/>
  <c r="J24" i="28"/>
  <c r="Z24" i="28" s="1"/>
  <c r="D24" i="28"/>
  <c r="C24" i="28"/>
  <c r="B24" i="28"/>
  <c r="A24" i="28"/>
  <c r="Y23" i="28"/>
  <c r="AC23" i="28" s="1"/>
  <c r="T23" i="28"/>
  <c r="AB23" i="28" s="1"/>
  <c r="O23" i="28"/>
  <c r="AA23" i="28" s="1"/>
  <c r="J23" i="28"/>
  <c r="Z23" i="28" s="1"/>
  <c r="D23" i="28"/>
  <c r="C23" i="28"/>
  <c r="B23" i="28"/>
  <c r="A23" i="28"/>
  <c r="Y22" i="28"/>
  <c r="AC22" i="28" s="1"/>
  <c r="T22" i="28"/>
  <c r="AB22" i="28" s="1"/>
  <c r="O22" i="28"/>
  <c r="AA22" i="28" s="1"/>
  <c r="J22" i="28"/>
  <c r="Z22" i="28" s="1"/>
  <c r="D22" i="28"/>
  <c r="C22" i="28"/>
  <c r="B22" i="28"/>
  <c r="A22" i="28"/>
  <c r="Y21" i="28"/>
  <c r="AC21" i="28" s="1"/>
  <c r="T21" i="28"/>
  <c r="AB21" i="28" s="1"/>
  <c r="O21" i="28"/>
  <c r="AA21" i="28" s="1"/>
  <c r="J21" i="28"/>
  <c r="Z21" i="28" s="1"/>
  <c r="D21" i="28"/>
  <c r="C21" i="28"/>
  <c r="B21" i="28"/>
  <c r="A21" i="28"/>
  <c r="Y20" i="28"/>
  <c r="AC20" i="28" s="1"/>
  <c r="T20" i="28"/>
  <c r="AB20" i="28" s="1"/>
  <c r="O20" i="28"/>
  <c r="AA20" i="28" s="1"/>
  <c r="J20" i="28"/>
  <c r="Z20" i="28" s="1"/>
  <c r="D20" i="28"/>
  <c r="C20" i="28"/>
  <c r="B20" i="28"/>
  <c r="A20" i="28"/>
  <c r="Y19" i="28"/>
  <c r="AC19" i="28" s="1"/>
  <c r="T19" i="28"/>
  <c r="AB19" i="28" s="1"/>
  <c r="O19" i="28"/>
  <c r="AA19" i="28" s="1"/>
  <c r="J19" i="28"/>
  <c r="Z19" i="28" s="1"/>
  <c r="D19" i="28"/>
  <c r="C19" i="28"/>
  <c r="B19" i="28"/>
  <c r="A19" i="28"/>
  <c r="Y18" i="28"/>
  <c r="AC18" i="28" s="1"/>
  <c r="T18" i="28"/>
  <c r="AB18" i="28" s="1"/>
  <c r="O18" i="28"/>
  <c r="AA18" i="28" s="1"/>
  <c r="J18" i="28"/>
  <c r="Z18" i="28" s="1"/>
  <c r="D18" i="28"/>
  <c r="C18" i="28"/>
  <c r="B18" i="28"/>
  <c r="A18" i="28"/>
  <c r="Y17" i="28"/>
  <c r="AC17" i="28" s="1"/>
  <c r="T17" i="28"/>
  <c r="AB17" i="28" s="1"/>
  <c r="O17" i="28"/>
  <c r="AA17" i="28" s="1"/>
  <c r="J17" i="28"/>
  <c r="Z17" i="28" s="1"/>
  <c r="D17" i="28"/>
  <c r="C17" i="28"/>
  <c r="B17" i="28"/>
  <c r="A17" i="28"/>
  <c r="Y16" i="28"/>
  <c r="AC16" i="28" s="1"/>
  <c r="T16" i="28"/>
  <c r="AB16" i="28" s="1"/>
  <c r="O16" i="28"/>
  <c r="AA16" i="28" s="1"/>
  <c r="J16" i="28"/>
  <c r="Z16" i="28" s="1"/>
  <c r="D16" i="28"/>
  <c r="C16" i="28"/>
  <c r="B16" i="28"/>
  <c r="A16" i="28"/>
  <c r="Y15" i="28"/>
  <c r="AC15" i="28" s="1"/>
  <c r="T15" i="28"/>
  <c r="AB15" i="28" s="1"/>
  <c r="O15" i="28"/>
  <c r="AA15" i="28" s="1"/>
  <c r="J15" i="28"/>
  <c r="Z15" i="28" s="1"/>
  <c r="D15" i="28"/>
  <c r="C15" i="28"/>
  <c r="B15" i="28"/>
  <c r="A15" i="28"/>
  <c r="Y14" i="28"/>
  <c r="AC14" i="28" s="1"/>
  <c r="T14" i="28"/>
  <c r="AB14" i="28" s="1"/>
  <c r="O14" i="28"/>
  <c r="AA14" i="28" s="1"/>
  <c r="J14" i="28"/>
  <c r="Z14" i="28" s="1"/>
  <c r="D14" i="28"/>
  <c r="C14" i="28"/>
  <c r="B14" i="28"/>
  <c r="A14" i="28"/>
  <c r="Y13" i="28"/>
  <c r="AC13" i="28" s="1"/>
  <c r="T13" i="28"/>
  <c r="AB13" i="28" s="1"/>
  <c r="O13" i="28"/>
  <c r="AA13" i="28" s="1"/>
  <c r="J13" i="28"/>
  <c r="Z13" i="28" s="1"/>
  <c r="D13" i="28"/>
  <c r="C13" i="28"/>
  <c r="B13" i="28"/>
  <c r="A13" i="28" s="1"/>
  <c r="Y12" i="28"/>
  <c r="T12" i="28"/>
  <c r="O12" i="28"/>
  <c r="J12" i="28"/>
  <c r="D12" i="28"/>
  <c r="C12" i="28"/>
  <c r="B12" i="28"/>
  <c r="A12" i="28" s="1"/>
  <c r="D11" i="28"/>
  <c r="C11" i="28"/>
  <c r="D10" i="28"/>
  <c r="C10" i="28"/>
  <c r="D9" i="28"/>
  <c r="C9" i="28"/>
  <c r="D8" i="28"/>
  <c r="C8" i="28"/>
  <c r="D7" i="28"/>
  <c r="C7" i="28"/>
  <c r="D6" i="28"/>
  <c r="C6" i="28"/>
  <c r="Y5" i="28"/>
  <c r="Y6" i="28" s="1"/>
  <c r="T5" i="28"/>
  <c r="T6" i="28" s="1"/>
  <c r="O5" i="28"/>
  <c r="O6" i="28" s="1"/>
  <c r="D5" i="28"/>
  <c r="Y4" i="28"/>
  <c r="T4" i="28"/>
  <c r="O4" i="28"/>
  <c r="J4" i="28"/>
  <c r="J5" i="28" s="1"/>
  <c r="E4" i="28"/>
  <c r="C5" i="28" s="1"/>
  <c r="AC3" i="28"/>
  <c r="AB3" i="28"/>
  <c r="AA3" i="28"/>
  <c r="Z3" i="28"/>
  <c r="AC2" i="28"/>
  <c r="AB2" i="28"/>
  <c r="AA2" i="28"/>
  <c r="Z2" i="28"/>
  <c r="CP1" i="28"/>
  <c r="BU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Z12" i="28" l="1"/>
  <c r="AA12" i="28"/>
  <c r="AB12" i="28"/>
  <c r="AC12" i="28"/>
  <c r="AA4" i="28"/>
  <c r="AB4" i="28"/>
  <c r="AC4" i="28"/>
  <c r="J6" i="28"/>
  <c r="Z5" i="28"/>
  <c r="O7" i="28"/>
  <c r="T7" i="28"/>
  <c r="Y7" i="28"/>
  <c r="B5" i="28"/>
  <c r="AA5" i="28"/>
  <c r="AC5" i="28"/>
  <c r="AB5" i="28"/>
  <c r="Z4" i="28"/>
  <c r="A5" i="28" l="1"/>
  <c r="B6" i="28"/>
  <c r="J7" i="28"/>
  <c r="AC7" i="28" s="1"/>
  <c r="Z6" i="28"/>
  <c r="AC6" i="28"/>
  <c r="O8" i="28"/>
  <c r="Y8" i="28"/>
  <c r="T8" i="28"/>
  <c r="AB6" i="28"/>
  <c r="AA6" i="28"/>
  <c r="AB7" i="28" l="1"/>
  <c r="AA7" i="28"/>
  <c r="T9" i="28"/>
  <c r="B7" i="28"/>
  <c r="A7" i="28" s="1"/>
  <c r="Y9" i="28"/>
  <c r="A6" i="28"/>
  <c r="O9" i="28"/>
  <c r="Z7" i="28"/>
  <c r="J8" i="28"/>
  <c r="J9" i="28" l="1"/>
  <c r="Z8" i="28"/>
  <c r="AB8" i="28"/>
  <c r="AA8" i="28"/>
  <c r="T10" i="28"/>
  <c r="O10" i="28"/>
  <c r="AC8" i="28"/>
  <c r="Y10" i="28"/>
  <c r="AC9" i="28"/>
  <c r="B8" i="28"/>
  <c r="Y11" i="28" l="1"/>
  <c r="J10" i="28"/>
  <c r="Z9" i="28"/>
  <c r="AA9" i="28"/>
  <c r="O11" i="28"/>
  <c r="T11" i="28"/>
  <c r="B9" i="28"/>
  <c r="AB9" i="28"/>
  <c r="A8" i="28"/>
  <c r="B10" i="28" l="1"/>
  <c r="J11" i="28"/>
  <c r="Z11" i="28" s="1"/>
  <c r="Z10" i="28"/>
  <c r="A9" i="28"/>
  <c r="AC10" i="28"/>
  <c r="AB10" i="28"/>
  <c r="AA10" i="28"/>
  <c r="B11" i="28" l="1"/>
  <c r="A11" i="28" s="1"/>
  <c r="A10" i="28"/>
  <c r="AC11" i="28"/>
  <c r="AA11" i="28"/>
  <c r="AB11" i="28"/>
  <c r="O5" i="27" l="1"/>
  <c r="AC3" i="27"/>
  <c r="AA3" i="27"/>
  <c r="AB3" i="27"/>
  <c r="Z3" i="27"/>
  <c r="CP1" i="27" l="1"/>
  <c r="AC2" i="27"/>
  <c r="BU1" i="27"/>
  <c r="AB2" i="27"/>
  <c r="AZ1" i="27"/>
  <c r="AA2" i="27"/>
  <c r="AE1" i="27"/>
  <c r="Z2" i="27"/>
  <c r="AY1" i="27" l="1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Y30" i="27"/>
  <c r="AC30" i="27" s="1"/>
  <c r="T30" i="27"/>
  <c r="AB30" i="27" s="1"/>
  <c r="O30" i="27"/>
  <c r="AA30" i="27" s="1"/>
  <c r="J30" i="27"/>
  <c r="Z30" i="27" s="1"/>
  <c r="D30" i="27"/>
  <c r="C30" i="27"/>
  <c r="B30" i="27"/>
  <c r="A30" i="27"/>
  <c r="Y29" i="27"/>
  <c r="AC29" i="27" s="1"/>
  <c r="T29" i="27"/>
  <c r="AB29" i="27" s="1"/>
  <c r="O29" i="27"/>
  <c r="AA29" i="27" s="1"/>
  <c r="J29" i="27"/>
  <c r="Z29" i="27" s="1"/>
  <c r="D29" i="27"/>
  <c r="C29" i="27"/>
  <c r="B29" i="27"/>
  <c r="A29" i="27"/>
  <c r="Y28" i="27"/>
  <c r="AC28" i="27" s="1"/>
  <c r="T28" i="27"/>
  <c r="AB28" i="27" s="1"/>
  <c r="O28" i="27"/>
  <c r="AA28" i="27" s="1"/>
  <c r="J28" i="27"/>
  <c r="Z28" i="27" s="1"/>
  <c r="D28" i="27"/>
  <c r="C28" i="27"/>
  <c r="B28" i="27"/>
  <c r="A28" i="27"/>
  <c r="Y27" i="27"/>
  <c r="AC27" i="27" s="1"/>
  <c r="T27" i="27"/>
  <c r="AB27" i="27" s="1"/>
  <c r="O27" i="27"/>
  <c r="AA27" i="27" s="1"/>
  <c r="J27" i="27"/>
  <c r="Z27" i="27" s="1"/>
  <c r="D27" i="27"/>
  <c r="C27" i="27"/>
  <c r="B27" i="27"/>
  <c r="A27" i="27"/>
  <c r="Y26" i="27"/>
  <c r="AC26" i="27" s="1"/>
  <c r="T26" i="27"/>
  <c r="AB26" i="27" s="1"/>
  <c r="O26" i="27"/>
  <c r="AA26" i="27" s="1"/>
  <c r="J26" i="27"/>
  <c r="Z26" i="27" s="1"/>
  <c r="D26" i="27"/>
  <c r="C26" i="27"/>
  <c r="B26" i="27"/>
  <c r="A26" i="27"/>
  <c r="Y25" i="27"/>
  <c r="AC25" i="27" s="1"/>
  <c r="T25" i="27"/>
  <c r="AB25" i="27" s="1"/>
  <c r="O25" i="27"/>
  <c r="AA25" i="27" s="1"/>
  <c r="J25" i="27"/>
  <c r="Z25" i="27" s="1"/>
  <c r="D25" i="27"/>
  <c r="C25" i="27"/>
  <c r="B25" i="27"/>
  <c r="A25" i="27"/>
  <c r="Y24" i="27"/>
  <c r="AC24" i="27" s="1"/>
  <c r="T24" i="27"/>
  <c r="AB24" i="27" s="1"/>
  <c r="O24" i="27"/>
  <c r="AA24" i="27" s="1"/>
  <c r="J24" i="27"/>
  <c r="Z24" i="27" s="1"/>
  <c r="D24" i="27"/>
  <c r="C24" i="27"/>
  <c r="B24" i="27"/>
  <c r="A24" i="27"/>
  <c r="Y23" i="27"/>
  <c r="AC23" i="27" s="1"/>
  <c r="T23" i="27"/>
  <c r="AB23" i="27" s="1"/>
  <c r="O23" i="27"/>
  <c r="AA23" i="27" s="1"/>
  <c r="J23" i="27"/>
  <c r="Z23" i="27" s="1"/>
  <c r="D23" i="27"/>
  <c r="C23" i="27"/>
  <c r="B23" i="27"/>
  <c r="A23" i="27"/>
  <c r="Y22" i="27"/>
  <c r="AC22" i="27" s="1"/>
  <c r="T22" i="27"/>
  <c r="AB22" i="27" s="1"/>
  <c r="O22" i="27"/>
  <c r="AA22" i="27" s="1"/>
  <c r="J22" i="27"/>
  <c r="Z22" i="27" s="1"/>
  <c r="D22" i="27"/>
  <c r="C22" i="27"/>
  <c r="B22" i="27"/>
  <c r="A22" i="27"/>
  <c r="Y21" i="27"/>
  <c r="AC21" i="27" s="1"/>
  <c r="T21" i="27"/>
  <c r="AB21" i="27" s="1"/>
  <c r="O21" i="27"/>
  <c r="AA21" i="27" s="1"/>
  <c r="J21" i="27"/>
  <c r="Z21" i="27" s="1"/>
  <c r="D21" i="27"/>
  <c r="C21" i="27"/>
  <c r="B21" i="27"/>
  <c r="A21" i="27"/>
  <c r="Y20" i="27"/>
  <c r="AC20" i="27" s="1"/>
  <c r="T20" i="27"/>
  <c r="AB20" i="27" s="1"/>
  <c r="O20" i="27"/>
  <c r="AA20" i="27" s="1"/>
  <c r="J20" i="27"/>
  <c r="Z20" i="27" s="1"/>
  <c r="D20" i="27"/>
  <c r="C20" i="27"/>
  <c r="B20" i="27"/>
  <c r="A20" i="27"/>
  <c r="Y19" i="27"/>
  <c r="AC19" i="27" s="1"/>
  <c r="T19" i="27"/>
  <c r="AB19" i="27" s="1"/>
  <c r="O19" i="27"/>
  <c r="AA19" i="27" s="1"/>
  <c r="J19" i="27"/>
  <c r="Z19" i="27" s="1"/>
  <c r="D19" i="27"/>
  <c r="C19" i="27"/>
  <c r="B19" i="27"/>
  <c r="A19" i="27"/>
  <c r="Y18" i="27"/>
  <c r="AC18" i="27" s="1"/>
  <c r="T18" i="27"/>
  <c r="AB18" i="27" s="1"/>
  <c r="O18" i="27"/>
  <c r="AA18" i="27" s="1"/>
  <c r="J18" i="27"/>
  <c r="Z18" i="27" s="1"/>
  <c r="D18" i="27"/>
  <c r="C18" i="27"/>
  <c r="B18" i="27"/>
  <c r="A18" i="27"/>
  <c r="Y17" i="27"/>
  <c r="AC17" i="27" s="1"/>
  <c r="T17" i="27"/>
  <c r="AB17" i="27" s="1"/>
  <c r="O17" i="27"/>
  <c r="AA17" i="27" s="1"/>
  <c r="J17" i="27"/>
  <c r="Z17" i="27" s="1"/>
  <c r="D17" i="27"/>
  <c r="C17" i="27"/>
  <c r="B17" i="27"/>
  <c r="A17" i="27"/>
  <c r="Y16" i="27"/>
  <c r="AC16" i="27" s="1"/>
  <c r="T16" i="27"/>
  <c r="AB16" i="27" s="1"/>
  <c r="O16" i="27"/>
  <c r="AA16" i="27" s="1"/>
  <c r="J16" i="27"/>
  <c r="Z16" i="27" s="1"/>
  <c r="D16" i="27"/>
  <c r="C16" i="27"/>
  <c r="B16" i="27"/>
  <c r="A16" i="27"/>
  <c r="Y15" i="27"/>
  <c r="AC15" i="27" s="1"/>
  <c r="T15" i="27"/>
  <c r="AB15" i="27" s="1"/>
  <c r="O15" i="27"/>
  <c r="AA15" i="27" s="1"/>
  <c r="J15" i="27"/>
  <c r="Z15" i="27" s="1"/>
  <c r="D15" i="27"/>
  <c r="C15" i="27"/>
  <c r="B15" i="27"/>
  <c r="A15" i="27"/>
  <c r="Y14" i="27"/>
  <c r="AC14" i="27" s="1"/>
  <c r="T14" i="27"/>
  <c r="AB14" i="27" s="1"/>
  <c r="O14" i="27"/>
  <c r="AA14" i="27" s="1"/>
  <c r="J14" i="27"/>
  <c r="Z14" i="27" s="1"/>
  <c r="D14" i="27"/>
  <c r="C14" i="27"/>
  <c r="B14" i="27"/>
  <c r="A14" i="27" s="1"/>
  <c r="Y13" i="27"/>
  <c r="T13" i="27"/>
  <c r="O13" i="27"/>
  <c r="J13" i="27"/>
  <c r="D13" i="27"/>
  <c r="C13" i="27"/>
  <c r="B13" i="27"/>
  <c r="A13" i="27" s="1"/>
  <c r="Y12" i="27"/>
  <c r="T12" i="27"/>
  <c r="O12" i="27"/>
  <c r="J12" i="27"/>
  <c r="D12" i="27"/>
  <c r="C12" i="27"/>
  <c r="B12" i="27"/>
  <c r="A12" i="27" s="1"/>
  <c r="Y11" i="27"/>
  <c r="T11" i="27"/>
  <c r="O11" i="27"/>
  <c r="J11" i="27"/>
  <c r="D11" i="27"/>
  <c r="C11" i="27"/>
  <c r="Y10" i="27"/>
  <c r="T10" i="27"/>
  <c r="O10" i="27"/>
  <c r="J10" i="27"/>
  <c r="Y9" i="27"/>
  <c r="T9" i="27"/>
  <c r="O9" i="27"/>
  <c r="J9" i="27"/>
  <c r="D9" i="27"/>
  <c r="D10" i="27" s="1"/>
  <c r="C9" i="27"/>
  <c r="C10" i="27" s="1"/>
  <c r="J8" i="27"/>
  <c r="D8" i="27"/>
  <c r="J7" i="27"/>
  <c r="D7" i="27"/>
  <c r="C7" i="27"/>
  <c r="C8" i="27" s="1"/>
  <c r="J6" i="27"/>
  <c r="D6" i="27"/>
  <c r="C6" i="27"/>
  <c r="J5" i="27"/>
  <c r="D5" i="27"/>
  <c r="C5" i="27"/>
  <c r="B5" i="27"/>
  <c r="A5" i="27" s="1"/>
  <c r="Y4" i="27"/>
  <c r="T4" i="27"/>
  <c r="O4" i="27"/>
  <c r="J4" i="27"/>
  <c r="B6" i="27" l="1"/>
  <c r="AC13" i="27"/>
  <c r="Z13" i="27"/>
  <c r="AA13" i="27"/>
  <c r="AB13" i="27"/>
  <c r="AA12" i="27"/>
  <c r="AB12" i="27"/>
  <c r="Z12" i="27"/>
  <c r="AC12" i="27"/>
  <c r="AA11" i="27"/>
  <c r="AB11" i="27"/>
  <c r="AC11" i="27"/>
  <c r="Z11" i="27"/>
  <c r="AA10" i="27"/>
  <c r="Z10" i="27"/>
  <c r="AB10" i="27"/>
  <c r="AC10" i="27"/>
  <c r="AA9" i="27"/>
  <c r="AB9" i="27"/>
  <c r="Z9" i="27"/>
  <c r="AC9" i="27"/>
  <c r="AB4" i="27"/>
  <c r="Y5" i="27"/>
  <c r="AC4" i="27"/>
  <c r="O6" i="27"/>
  <c r="AA4" i="27"/>
  <c r="Z4" i="27"/>
  <c r="Y6" i="27"/>
  <c r="O7" i="27"/>
  <c r="T5" i="27"/>
  <c r="A6" i="27" l="1"/>
  <c r="B7" i="27"/>
  <c r="Z5" i="27"/>
  <c r="AB5" i="27"/>
  <c r="AA5" i="27"/>
  <c r="AC5" i="27"/>
  <c r="Y7" i="27"/>
  <c r="O8" i="27"/>
  <c r="T6" i="27"/>
  <c r="A7" i="27" l="1"/>
  <c r="B8" i="27"/>
  <c r="AC6" i="27"/>
  <c r="AB6" i="27"/>
  <c r="Z6" i="27"/>
  <c r="AA6" i="27"/>
  <c r="Y8" i="27"/>
  <c r="T7" i="27"/>
  <c r="A8" i="27" l="1"/>
  <c r="B9" i="27"/>
  <c r="AB7" i="27"/>
  <c r="Z7" i="27"/>
  <c r="AA7" i="27"/>
  <c r="AC7" i="27"/>
  <c r="T8" i="27"/>
  <c r="A9" i="27" l="1"/>
  <c r="B10" i="27"/>
  <c r="AC8" i="27"/>
  <c r="AB8" i="27"/>
  <c r="Z8" i="27"/>
  <c r="AA8" i="27"/>
  <c r="A10" i="27" l="1"/>
  <c r="B11" i="27"/>
  <c r="A11" i="27" l="1"/>
</calcChain>
</file>

<file path=xl/sharedStrings.xml><?xml version="1.0" encoding="utf-8"?>
<sst xmlns="http://schemas.openxmlformats.org/spreadsheetml/2006/main" count="727" uniqueCount="200">
  <si>
    <t>場風</t>
    <rPh sb="0" eb="2">
      <t>バカゼ</t>
    </rPh>
    <phoneticPr fontId="1"/>
  </si>
  <si>
    <t>本場</t>
    <rPh sb="0" eb="2">
      <t>ホンバ</t>
    </rPh>
    <phoneticPr fontId="1"/>
  </si>
  <si>
    <t>局</t>
    <rPh sb="0" eb="1">
      <t>キョク</t>
    </rPh>
    <phoneticPr fontId="1"/>
  </si>
  <si>
    <t>親</t>
    <rPh sb="0" eb="1">
      <t>オヤ</t>
    </rPh>
    <phoneticPr fontId="1"/>
  </si>
  <si>
    <t>点数</t>
    <rPh sb="0" eb="2">
      <t>テンスウ</t>
    </rPh>
    <phoneticPr fontId="1"/>
  </si>
  <si>
    <t>種類</t>
    <rPh sb="0" eb="2">
      <t>シュルイ</t>
    </rPh>
    <phoneticPr fontId="1"/>
  </si>
  <si>
    <t>スコア</t>
    <phoneticPr fontId="1"/>
  </si>
  <si>
    <t>本場</t>
    <phoneticPr fontId="1"/>
  </si>
  <si>
    <t>変動</t>
    <rPh sb="0" eb="2">
      <t>ヘンドウ</t>
    </rPh>
    <phoneticPr fontId="1"/>
  </si>
  <si>
    <t>変動</t>
    <phoneticPr fontId="1"/>
  </si>
  <si>
    <t/>
  </si>
  <si>
    <t>満貫</t>
    <rPh sb="0" eb="2">
      <t>マンガン</t>
    </rPh>
    <phoneticPr fontId="1"/>
  </si>
  <si>
    <t>跳満</t>
    <rPh sb="0" eb="2">
      <t>ハネマン</t>
    </rPh>
    <phoneticPr fontId="1"/>
  </si>
  <si>
    <t>倍満</t>
    <rPh sb="0" eb="2">
      <t>バイマン</t>
    </rPh>
    <phoneticPr fontId="1"/>
  </si>
  <si>
    <t>三倍満</t>
    <rPh sb="0" eb="3">
      <t>サンバイマン</t>
    </rPh>
    <phoneticPr fontId="1"/>
  </si>
  <si>
    <t>役満</t>
    <rPh sb="0" eb="2">
      <t>ヤクマン</t>
    </rPh>
    <phoneticPr fontId="1"/>
  </si>
  <si>
    <t>二倍役満</t>
    <rPh sb="0" eb="2">
      <t>ニバイ</t>
    </rPh>
    <rPh sb="2" eb="4">
      <t>ヤクマン</t>
    </rPh>
    <phoneticPr fontId="1"/>
  </si>
  <si>
    <t>三倍役満</t>
    <rPh sb="0" eb="2">
      <t>サンバイ</t>
    </rPh>
    <rPh sb="2" eb="4">
      <t>ヤクマン</t>
    </rPh>
    <phoneticPr fontId="1"/>
  </si>
  <si>
    <t>翻</t>
    <rPh sb="0" eb="1">
      <t>ファン</t>
    </rPh>
    <phoneticPr fontId="1"/>
  </si>
  <si>
    <t>符</t>
    <rPh sb="0" eb="1">
      <t>フ</t>
    </rPh>
    <phoneticPr fontId="1"/>
  </si>
  <si>
    <t>役コード</t>
    <rPh sb="0" eb="1">
      <t>ヤク</t>
    </rPh>
    <phoneticPr fontId="1"/>
  </si>
  <si>
    <t>供託</t>
    <rPh sb="0" eb="2">
      <t>キョウタク</t>
    </rPh>
    <phoneticPr fontId="1"/>
  </si>
  <si>
    <t>流</t>
    <rPh sb="0" eb="1">
      <t>リュウ</t>
    </rPh>
    <phoneticPr fontId="1"/>
  </si>
  <si>
    <t>R</t>
    <phoneticPr fontId="1"/>
  </si>
  <si>
    <t>*</t>
    <phoneticPr fontId="1"/>
  </si>
  <si>
    <t>チ</t>
    <phoneticPr fontId="1"/>
  </si>
  <si>
    <t>コード</t>
    <phoneticPr fontId="1"/>
  </si>
  <si>
    <t>役名</t>
    <rPh sb="0" eb="2">
      <t>ヤクメイ</t>
    </rPh>
    <phoneticPr fontId="1"/>
  </si>
  <si>
    <t>門前</t>
    <rPh sb="0" eb="2">
      <t>メンゼン</t>
    </rPh>
    <phoneticPr fontId="1"/>
  </si>
  <si>
    <t>副露</t>
    <rPh sb="0" eb="2">
      <t>フーロ</t>
    </rPh>
    <phoneticPr fontId="1"/>
  </si>
  <si>
    <t>一発</t>
    <phoneticPr fontId="1"/>
  </si>
  <si>
    <t>ドラ</t>
    <phoneticPr fontId="1"/>
  </si>
  <si>
    <t>裏ドラ</t>
    <rPh sb="0" eb="1">
      <t>ウラ</t>
    </rPh>
    <phoneticPr fontId="1"/>
  </si>
  <si>
    <t>ガリ</t>
    <phoneticPr fontId="1"/>
  </si>
  <si>
    <t>門前清自摸和</t>
    <phoneticPr fontId="1"/>
  </si>
  <si>
    <t>平和</t>
    <phoneticPr fontId="1"/>
  </si>
  <si>
    <t>一盃口</t>
    <phoneticPr fontId="1"/>
  </si>
  <si>
    <t>役牌</t>
    <phoneticPr fontId="1"/>
  </si>
  <si>
    <t>海底摸月</t>
    <phoneticPr fontId="1"/>
  </si>
  <si>
    <t>河底撈魚</t>
    <phoneticPr fontId="1"/>
  </si>
  <si>
    <t>嶺上開花</t>
    <phoneticPr fontId="1"/>
  </si>
  <si>
    <t>槍槓</t>
    <phoneticPr fontId="1"/>
  </si>
  <si>
    <t>ダブル立直</t>
    <phoneticPr fontId="1"/>
  </si>
  <si>
    <t>一気通貫</t>
    <phoneticPr fontId="1"/>
  </si>
  <si>
    <t>三色同順</t>
    <phoneticPr fontId="1"/>
  </si>
  <si>
    <t>三色同刻</t>
    <phoneticPr fontId="1"/>
  </si>
  <si>
    <t>三暗刻</t>
    <phoneticPr fontId="1"/>
  </si>
  <si>
    <t>三槓子</t>
    <phoneticPr fontId="1"/>
  </si>
  <si>
    <t>対々和</t>
    <phoneticPr fontId="1"/>
  </si>
  <si>
    <t>小三元</t>
    <phoneticPr fontId="1"/>
  </si>
  <si>
    <t>混老頭</t>
    <phoneticPr fontId="1"/>
  </si>
  <si>
    <t>七対子</t>
    <phoneticPr fontId="1"/>
  </si>
  <si>
    <t>二盃口</t>
    <phoneticPr fontId="1"/>
  </si>
  <si>
    <t>混一色</t>
    <phoneticPr fontId="1"/>
  </si>
  <si>
    <t>流し満貫</t>
    <rPh sb="0" eb="1">
      <t>ナガ</t>
    </rPh>
    <rPh sb="2" eb="4">
      <t>マンガン</t>
    </rPh>
    <phoneticPr fontId="1"/>
  </si>
  <si>
    <t>清一色</t>
    <phoneticPr fontId="1"/>
  </si>
  <si>
    <t>国士無双</t>
    <phoneticPr fontId="1"/>
  </si>
  <si>
    <t>四暗刻</t>
    <phoneticPr fontId="1"/>
  </si>
  <si>
    <t>字一色</t>
    <phoneticPr fontId="1"/>
  </si>
  <si>
    <t>大三元</t>
    <phoneticPr fontId="1"/>
  </si>
  <si>
    <t>大四喜</t>
    <phoneticPr fontId="1"/>
  </si>
  <si>
    <t>小四喜</t>
    <phoneticPr fontId="1"/>
  </si>
  <si>
    <t>緑一色</t>
    <phoneticPr fontId="1"/>
  </si>
  <si>
    <t>清老頭</t>
    <phoneticPr fontId="1"/>
  </si>
  <si>
    <t>四槓子</t>
    <phoneticPr fontId="1"/>
  </si>
  <si>
    <t>九蓮宝燈</t>
    <phoneticPr fontId="1"/>
  </si>
  <si>
    <t>天和</t>
    <phoneticPr fontId="1"/>
  </si>
  <si>
    <t>地和</t>
    <phoneticPr fontId="1"/>
  </si>
  <si>
    <t>人和</t>
    <phoneticPr fontId="1"/>
  </si>
  <si>
    <t>国士無双十三面待ち</t>
    <phoneticPr fontId="1"/>
  </si>
  <si>
    <t>四暗刻単騎待ち</t>
    <rPh sb="5" eb="6">
      <t>マ</t>
    </rPh>
    <phoneticPr fontId="1"/>
  </si>
  <si>
    <t>純正九蓮宝燈</t>
    <phoneticPr fontId="1"/>
  </si>
  <si>
    <t>大車輪</t>
    <phoneticPr fontId="1"/>
  </si>
  <si>
    <t>大竹林</t>
    <phoneticPr fontId="1"/>
  </si>
  <si>
    <t>大数隣</t>
    <phoneticPr fontId="1"/>
  </si>
  <si>
    <t>八連荘</t>
    <phoneticPr fontId="1"/>
  </si>
  <si>
    <t>01</t>
    <phoneticPr fontId="1"/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</si>
  <si>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</si>
  <si>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</si>
  <si>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</si>
  <si>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</si>
  <si>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</si>
  <si>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</si>
  <si>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</si>
  <si>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</si>
  <si>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</si>
  <si>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</si>
  <si>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</si>
  <si>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</si>
  <si>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</si>
  <si>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</si>
  <si>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</si>
  <si>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</si>
  <si>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</si>
  <si>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</si>
  <si>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</si>
  <si>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</si>
  <si>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</si>
  <si>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</si>
  <si>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</si>
  <si>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</si>
  <si>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</si>
  <si>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</si>
  <si>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</si>
  <si>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</si>
  <si>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</si>
  <si>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</si>
  <si>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</si>
  <si>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</si>
  <si>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</si>
  <si>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</si>
  <si>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</si>
  <si>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</si>
  <si>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</si>
  <si>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</si>
  <si>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</si>
  <si>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</si>
  <si>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</si>
  <si>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</si>
  <si>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</si>
  <si>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</si>
  <si>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</si>
  <si>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</si>
  <si>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</si>
  <si>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</si>
  <si>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</si>
  <si>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鳴</t>
    <rPh sb="0" eb="1">
      <t>ナ</t>
    </rPh>
    <phoneticPr fontId="1"/>
  </si>
  <si>
    <t>鳴</t>
    <phoneticPr fontId="1"/>
  </si>
  <si>
    <t>タンヤオ</t>
    <phoneticPr fontId="1"/>
  </si>
  <si>
    <t>純チャン</t>
    <phoneticPr fontId="1"/>
  </si>
  <si>
    <t>チャンタ</t>
    <phoneticPr fontId="1"/>
  </si>
  <si>
    <t>立直</t>
    <rPh sb="0" eb="2">
      <t>リーチ</t>
    </rPh>
    <phoneticPr fontId="1"/>
  </si>
  <si>
    <t>東</t>
    <rPh sb="0" eb="1">
      <t>ヒガシ</t>
    </rPh>
    <phoneticPr fontId="1"/>
  </si>
  <si>
    <t>51</t>
    <phoneticPr fontId="1"/>
  </si>
  <si>
    <t>オープン立直</t>
    <rPh sb="4" eb="6">
      <t>リーチ</t>
    </rPh>
    <phoneticPr fontId="1"/>
  </si>
  <si>
    <t>52</t>
    <phoneticPr fontId="1"/>
  </si>
  <si>
    <t>赤ドラ</t>
    <rPh sb="0" eb="1">
      <t>アカ</t>
    </rPh>
    <phoneticPr fontId="1"/>
  </si>
  <si>
    <t>文字</t>
    <rPh sb="0" eb="2">
      <t>モジ</t>
    </rPh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</si>
  <si>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</si>
  <si>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</si>
  <si>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</si>
  <si>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</si>
  <si>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</si>
  <si>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</si>
  <si>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</si>
  <si>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</si>
  <si>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</si>
  <si>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</si>
  <si>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</si>
  <si>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</si>
  <si>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</si>
  <si>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</si>
  <si>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</si>
  <si>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y</t>
    <phoneticPr fontId="1"/>
  </si>
  <si>
    <t>u</t>
    <phoneticPr fontId="1"/>
  </si>
  <si>
    <t>i</t>
    <phoneticPr fontId="1"/>
  </si>
  <si>
    <t>p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</si>
  <si>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</si>
  <si>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</si>
  <si>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</si>
  <si>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</si>
  <si>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</si>
  <si>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</si>
  <si>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</si>
  <si>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</si>
  <si>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</si>
  <si>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</si>
  <si>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</si>
  <si>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</si>
  <si>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</si>
  <si>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</si>
  <si>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</si>
  <si>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</si>
  <si>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</si>
  <si>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</si>
  <si>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</si>
  <si>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</si>
  <si>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</si>
  <si>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53</t>
    <phoneticPr fontId="1"/>
  </si>
  <si>
    <t>十三不塔</t>
    <rPh sb="0" eb="4">
      <t>シー</t>
    </rPh>
    <phoneticPr fontId="1"/>
  </si>
  <si>
    <t>o</t>
    <phoneticPr fontId="1"/>
  </si>
  <si>
    <t>大池陸斗</t>
  </si>
  <si>
    <t>福澤大地</t>
  </si>
  <si>
    <t>T</t>
  </si>
  <si>
    <t>N</t>
  </si>
  <si>
    <t>流局</t>
    <phoneticPr fontId="1"/>
  </si>
  <si>
    <t>松澤亮太</t>
  </si>
  <si>
    <t>放銃</t>
  </si>
  <si>
    <t>ロン</t>
  </si>
  <si>
    <t>01</t>
  </si>
  <si>
    <t>52</t>
  </si>
  <si>
    <t>ツモ支払</t>
  </si>
  <si>
    <t>ツモ</t>
  </si>
  <si>
    <t>*</t>
  </si>
  <si>
    <t>百瀬成空</t>
  </si>
  <si>
    <t>佐藤成浩</t>
  </si>
  <si>
    <t>流局</t>
    <phoneticPr fontId="1"/>
  </si>
  <si>
    <t>02</t>
  </si>
  <si>
    <t>髙橋桜</t>
  </si>
  <si>
    <t>髙橋桜</t>
    <rPh sb="0" eb="2">
      <t>タカハシ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</si>
</sst>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0;\-0;0"/>
    <numFmt numFmtId="177" formatCode="\+0.0;\-0.0;\±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3" xfId="0" applyNumberFormat="1" applyBorder="1" applyAlignment="1">
      <alignment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" fontId="0" fillId="3" borderId="2" xfId="0" applyNumberFormat="1" applyFill="1" applyBorder="1" applyAlignment="1">
      <alignment horizontal="center" vertical="center" shrinkToFit="1"/>
    </xf>
    <xf numFmtId="1" fontId="0" fillId="3" borderId="1" xfId="0" applyNumberFormat="1" applyFill="1" applyBorder="1" applyAlignment="1">
      <alignment horizontal="center" vertical="center" shrinkToFit="1"/>
    </xf>
    <xf numFmtId="1" fontId="0" fillId="3" borderId="3" xfId="0" applyNumberFormat="1" applyFill="1" applyBorder="1" applyAlignment="1">
      <alignment horizontal="center" vertical="center" shrinkToFit="1"/>
    </xf>
    <xf numFmtId="1" fontId="0" fillId="2" borderId="9" xfId="0" applyNumberFormat="1" applyFill="1" applyBorder="1" applyAlignment="1">
      <alignment vertical="center" shrinkToFit="1"/>
    </xf>
    <xf numFmtId="1" fontId="0" fillId="2" borderId="5" xfId="0" applyNumberFormat="1" applyFill="1" applyBorder="1" applyAlignment="1">
      <alignment vertical="center" shrinkToFit="1"/>
    </xf>
    <xf numFmtId="1" fontId="0" fillId="2" borderId="7" xfId="0" applyNumberFormat="1" applyFill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7" fontId="0" fillId="3" borderId="8" xfId="0" applyNumberFormat="1" applyFill="1" applyBorder="1" applyAlignment="1">
      <alignment vertical="center" shrinkToFit="1"/>
    </xf>
    <xf numFmtId="177" fontId="0" fillId="3" borderId="2" xfId="0" applyNumberFormat="1" applyFill="1" applyBorder="1" applyAlignment="1">
      <alignment vertical="center" shrinkToFit="1"/>
    </xf>
    <xf numFmtId="177" fontId="0" fillId="3" borderId="9" xfId="0" applyNumberFormat="1" applyFill="1" applyBorder="1" applyAlignment="1">
      <alignment vertical="center" shrinkToFit="1"/>
    </xf>
    <xf numFmtId="177" fontId="0" fillId="3" borderId="4" xfId="0" applyNumberFormat="1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7" fontId="0" fillId="3" borderId="5" xfId="0" applyNumberFormat="1" applyFill="1" applyBorder="1" applyAlignment="1">
      <alignment vertical="center" shrinkToFit="1"/>
    </xf>
    <xf numFmtId="177" fontId="0" fillId="3" borderId="6" xfId="0" applyNumberFormat="1" applyFill="1" applyBorder="1" applyAlignment="1">
      <alignment vertical="center" shrinkToFit="1"/>
    </xf>
    <xf numFmtId="177" fontId="0" fillId="3" borderId="3" xfId="0" applyNumberFormat="1" applyFill="1" applyBorder="1" applyAlignment="1">
      <alignment vertical="center" shrinkToFit="1"/>
    </xf>
    <xf numFmtId="177" fontId="0" fillId="3" borderId="7" xfId="0" applyNumberFormat="1" applyFill="1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ill>
        <patternFill>
          <bgColor rgb="FFFF3F3F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A3E6-6320-48BB-8A63-D7BF1F84B412}">
  <sheetPr codeName="Sheet1">
    <pageSetUpPr fitToPage="1"/>
  </sheetPr>
  <dimension ref="A1:DJ30"/>
  <sheetViews>
    <sheetView tabSelected="1" zoomScaleNormal="100" workbookViewId="0">
      <selection sqref="A1:A2"/>
    </sheetView>
  </sheetViews>
  <sheetFormatPr defaultColWidth="3.5" defaultRowHeight="18" x14ac:dyDescent="0.45"/>
  <cols>
    <col min="1" max="4" width="5.1992187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45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199</v>
      </c>
      <c r="G1" s="74"/>
      <c r="H1" s="74"/>
      <c r="I1" s="77"/>
      <c r="J1" s="75"/>
      <c r="K1" s="72" t="s">
        <v>186</v>
      </c>
      <c r="L1" s="74"/>
      <c r="M1" s="74"/>
      <c r="N1" s="77"/>
      <c r="O1" s="75"/>
      <c r="P1" s="72" t="s">
        <v>181</v>
      </c>
      <c r="Q1" s="74"/>
      <c r="R1" s="74"/>
      <c r="S1" s="77"/>
      <c r="T1" s="75"/>
      <c r="U1" s="72" t="s">
        <v>182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髙橋桜</v>
      </c>
      <c r="AF1" s="73" t="str">
        <f t="shared" ref="AF1:AY1" si="0">$F$1</f>
        <v>髙橋桜</v>
      </c>
      <c r="AG1" s="74" t="str">
        <f t="shared" si="0"/>
        <v>髙橋桜</v>
      </c>
      <c r="AH1" s="74" t="str">
        <f t="shared" si="0"/>
        <v>髙橋桜</v>
      </c>
      <c r="AI1" s="74" t="str">
        <f t="shared" si="0"/>
        <v>髙橋桜</v>
      </c>
      <c r="AJ1" s="74" t="str">
        <f t="shared" si="0"/>
        <v>髙橋桜</v>
      </c>
      <c r="AK1" s="74" t="str">
        <f t="shared" si="0"/>
        <v>髙橋桜</v>
      </c>
      <c r="AL1" s="74" t="str">
        <f t="shared" si="0"/>
        <v>髙橋桜</v>
      </c>
      <c r="AM1" s="74" t="str">
        <f t="shared" si="0"/>
        <v>髙橋桜</v>
      </c>
      <c r="AN1" s="74" t="str">
        <f t="shared" si="0"/>
        <v>髙橋桜</v>
      </c>
      <c r="AO1" s="74" t="str">
        <f t="shared" si="0"/>
        <v>髙橋桜</v>
      </c>
      <c r="AP1" s="74" t="str">
        <f t="shared" si="0"/>
        <v>髙橋桜</v>
      </c>
      <c r="AQ1" s="74" t="str">
        <f t="shared" si="0"/>
        <v>髙橋桜</v>
      </c>
      <c r="AR1" s="74" t="str">
        <f t="shared" si="0"/>
        <v>髙橋桜</v>
      </c>
      <c r="AS1" s="74" t="str">
        <f t="shared" si="0"/>
        <v>髙橋桜</v>
      </c>
      <c r="AT1" s="74" t="str">
        <f t="shared" si="0"/>
        <v>髙橋桜</v>
      </c>
      <c r="AU1" s="74" t="str">
        <f t="shared" si="0"/>
        <v>髙橋桜</v>
      </c>
      <c r="AV1" s="74" t="str">
        <f t="shared" si="0"/>
        <v>髙橋桜</v>
      </c>
      <c r="AW1" s="74" t="str">
        <f t="shared" si="0"/>
        <v>髙橋桜</v>
      </c>
      <c r="AX1" s="74" t="str">
        <f t="shared" si="0"/>
        <v>髙橋桜</v>
      </c>
      <c r="AY1" s="75" t="str">
        <f t="shared" si="0"/>
        <v>髙橋桜</v>
      </c>
      <c r="AZ1" s="72" t="str">
        <f>IF($K$1="","",$K$1)</f>
        <v>松澤亮太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大池陸斗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福澤大地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45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0" t="str">
        <f>IF($F$1="","",$F$1)</f>
        <v>髙橋桜</v>
      </c>
      <c r="AA2" s="61" t="str">
        <f>IF($K$1="","",$K$1)</f>
        <v>松澤亮太</v>
      </c>
      <c r="AB2" s="61" t="str">
        <f>IF($P$1="","",$P$1)</f>
        <v>大池陸斗</v>
      </c>
      <c r="AC2" s="13" t="str">
        <f>IF($U$1="","",$U$1)</f>
        <v>福澤大地</v>
      </c>
      <c r="AE2" s="56" t="s">
        <v>22</v>
      </c>
      <c r="AF2" s="59" t="s">
        <v>25</v>
      </c>
      <c r="AG2" s="57" t="s">
        <v>23</v>
      </c>
      <c r="AH2" s="57" t="s">
        <v>126</v>
      </c>
      <c r="AI2" s="57" t="s">
        <v>18</v>
      </c>
      <c r="AJ2" s="5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56" t="s">
        <v>22</v>
      </c>
      <c r="BA2" s="59" t="s">
        <v>25</v>
      </c>
      <c r="BB2" s="57" t="s">
        <v>23</v>
      </c>
      <c r="BC2" s="57" t="s">
        <v>127</v>
      </c>
      <c r="BD2" s="57" t="s">
        <v>18</v>
      </c>
      <c r="BE2" s="5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56" t="s">
        <v>22</v>
      </c>
      <c r="BV2" s="59" t="s">
        <v>25</v>
      </c>
      <c r="BW2" s="57" t="s">
        <v>23</v>
      </c>
      <c r="BX2" s="57" t="s">
        <v>127</v>
      </c>
      <c r="BY2" s="57" t="s">
        <v>18</v>
      </c>
      <c r="BZ2" s="5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56" t="s">
        <v>22</v>
      </c>
      <c r="CQ2" s="59" t="s">
        <v>25</v>
      </c>
      <c r="CR2" s="57" t="s">
        <v>23</v>
      </c>
      <c r="CS2" s="57" t="s">
        <v>127</v>
      </c>
      <c r="CT2" s="57" t="s">
        <v>18</v>
      </c>
      <c r="CU2" s="5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45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45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髙橋桜</v>
      </c>
      <c r="F4" s="5" t="s">
        <v>185</v>
      </c>
      <c r="G4" s="6">
        <v>1500</v>
      </c>
      <c r="H4" s="6"/>
      <c r="I4" s="45"/>
      <c r="J4" s="18">
        <f>IF(COUNTA($F4,$K4,$P4,$U4)&gt;0,J3+SUM(G4:I4),"")</f>
        <v>26500</v>
      </c>
      <c r="K4" s="5" t="s">
        <v>185</v>
      </c>
      <c r="L4" s="6">
        <v>1500</v>
      </c>
      <c r="M4" s="6">
        <v>-1000</v>
      </c>
      <c r="N4" s="45"/>
      <c r="O4" s="18">
        <f>IF(COUNTA($F4,$K4,$P4,$U4)&gt;0,O3+SUM(L4:N4),"")</f>
        <v>25500</v>
      </c>
      <c r="P4" s="5" t="s">
        <v>185</v>
      </c>
      <c r="Q4" s="6">
        <v>-1500</v>
      </c>
      <c r="R4" s="6"/>
      <c r="S4" s="45"/>
      <c r="T4" s="18">
        <f>IF(COUNTA($F4,$K4,$P4,$U4)&gt;0,T3+SUM(Q4:S4),"")</f>
        <v>23500</v>
      </c>
      <c r="U4" s="5" t="s">
        <v>185</v>
      </c>
      <c r="V4" s="6">
        <v>-1500</v>
      </c>
      <c r="W4" s="6"/>
      <c r="X4" s="45"/>
      <c r="Y4" s="18">
        <f>IF(COUNTA($F4,$K4,$P4,$U4)&gt;0,Y3+SUM(V4:X4),"")</f>
        <v>23500</v>
      </c>
      <c r="Z4" s="50">
        <f>IF($J4="","",ROUND(($J4-30000)/1000,1)+(2.5-_xlfn.RANK.AVG($J4,($J4,$O4,$T4,$Y4)))*20+IF(_xlfn.RANK.EQ($J4,($J4,$O4,$T4,$Y4))=1,20/((_xlfn.RANK.AVG($J4,($J4,$O4,$T4,$Y4))-1)*2+1),0))</f>
        <v>46.5</v>
      </c>
      <c r="AA4" s="51">
        <f>IF($O4="","",ROUND(($O4-30000)/1000,1)+(2.5-_xlfn.RANK.AVG($O4,($J4,$O4,$T4,$Y4)))*20+IF(_xlfn.RANK.EQ($O4,($J4,$O4,$T4,$Y4))=1,20/((_xlfn.RANK.AVG($O4,($J4,$O4,$T4,$Y4))-1)*2+1),0))</f>
        <v>5.5</v>
      </c>
      <c r="AB4" s="51">
        <f>IF($T4="","",ROUND(($T4-30000)/1000,1)+(2.5-_xlfn.RANK.AVG($T4,($J4,$O4,$T4,$Y4)))*20+IF(_xlfn.RANK.EQ($T4,($J4,$O4,$T4,$Y4))=1,20/((_xlfn.RANK.AVG($T4,($J4,$O4,$T4,$Y4))-1)*2+1),0))</f>
        <v>-26.5</v>
      </c>
      <c r="AC4" s="52">
        <f>IF($Y4="","",ROUND(($Y4-30000)/1000,1)+(2.5-_xlfn.RANK.AVG($Y4,($J4,$O4,$T4,$Y4)))*20+IF(_xlfn.RANK.EQ($Y4,($J4,$O4,$T4,$Y4))=1,20/((_xlfn.RANK.AVG($Y4,($J4,$O4,$T4,$Y4))-1)*2+1),0))</f>
        <v>-26.5</v>
      </c>
      <c r="AE4" s="5" t="s">
        <v>183</v>
      </c>
      <c r="AF4" s="31"/>
      <c r="AG4" s="23"/>
      <c r="AH4" s="23">
        <v>1</v>
      </c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 t="s">
        <v>183</v>
      </c>
      <c r="BA4" s="31"/>
      <c r="BB4" s="23">
        <v>1</v>
      </c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 t="s">
        <v>184</v>
      </c>
      <c r="BV4" s="31"/>
      <c r="BW4" s="23"/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 t="s">
        <v>184</v>
      </c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45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1</v>
      </c>
      <c r="C5" s="15">
        <f>IF($E5="","",IF($F4="チョンボ",C4,IF(OR($E4=$E5,$F4="流局"),C4+1,0)))</f>
        <v>1</v>
      </c>
      <c r="D5" s="15">
        <f>IF($E5="","",IF(OR($F4="流局",$F4="チョンボ"),D4+($H4+$M4+$R4+$W4)/-1000,0))</f>
        <v>1</v>
      </c>
      <c r="E5" s="63" t="s">
        <v>198</v>
      </c>
      <c r="F5" s="5" t="s">
        <v>187</v>
      </c>
      <c r="G5" s="6">
        <v>-8000</v>
      </c>
      <c r="H5" s="6"/>
      <c r="I5" s="45">
        <v>-300</v>
      </c>
      <c r="J5" s="18">
        <f t="shared" ref="J5:J30" si="2">IF(COUNTA($F5,$K5,$P5,$U5)&gt;0,J4+SUM(G5:I5),"")</f>
        <v>18200</v>
      </c>
      <c r="K5" s="5" t="s">
        <v>188</v>
      </c>
      <c r="L5" s="6">
        <v>8000</v>
      </c>
      <c r="M5" s="6">
        <v>1000</v>
      </c>
      <c r="N5" s="45">
        <v>300</v>
      </c>
      <c r="O5" s="18">
        <f>IF(COUNTA($F5,$K5,$P5,$U5)&gt;0,O4+SUM(L5:N5),"")</f>
        <v>34800</v>
      </c>
      <c r="P5" s="5"/>
      <c r="Q5" s="6"/>
      <c r="R5" s="6"/>
      <c r="S5" s="45"/>
      <c r="T5" s="18">
        <f t="shared" ref="T5:T30" si="3">IF(COUNTA($F5,$K5,$P5,$U5)&gt;0,T4+SUM(Q5:S5),"")</f>
        <v>23500</v>
      </c>
      <c r="U5" s="5"/>
      <c r="V5" s="6"/>
      <c r="W5" s="6"/>
      <c r="X5" s="45"/>
      <c r="Y5" s="18">
        <f t="shared" ref="Y5:Y30" si="4">IF(COUNTA($F5,$K5,$P5,$U5)&gt;0,Y4+SUM(V5:X5),"")</f>
        <v>23500</v>
      </c>
      <c r="Z5" s="50">
        <f>IF($J5="","",ROUND(($J5-30000)/1000,1)+(2.5-_xlfn.RANK.AVG($J5,($J5,$O5,$T5,$Y5)))*20+IF(_xlfn.RANK.EQ($J5,($J5,$O5,$T5,$Y5))=1,20/((_xlfn.RANK.AVG($J5,($J5,$O5,$T5,$Y5))-1)*2+1),0))</f>
        <v>-41.8</v>
      </c>
      <c r="AA5" s="51">
        <f>IF($O5="","",ROUND(($O5-30000)/1000,1)+(2.5-_xlfn.RANK.AVG($O5,($J5,$O5,$T5,$Y5)))*20+IF(_xlfn.RANK.EQ($O5,($J5,$O5,$T5,$Y5))=1,20/((_xlfn.RANK.AVG($O5,($J5,$O5,$T5,$Y5))-1)*2+1),0))</f>
        <v>54.8</v>
      </c>
      <c r="AB5" s="51">
        <f>IF($T5="","",ROUND(($T5-30000)/1000,1)+(2.5-_xlfn.RANK.AVG($T5,($J5,$O5,$T5,$Y5)))*20+IF(_xlfn.RANK.EQ($T5,($J5,$O5,$T5,$Y5))=1,20/((_xlfn.RANK.AVG($T5,($J5,$O5,$T5,$Y5))-1)*2+1),0))</f>
        <v>-6.5</v>
      </c>
      <c r="AC5" s="52">
        <f>IF($Y5="","",ROUND(($Y5-30000)/1000,1)+(2.5-_xlfn.RANK.AVG($Y5,($J5,$O5,$T5,$Y5)))*20+IF(_xlfn.RANK.EQ($Y5,($J5,$O5,$T5,$Y5))=1,20/((_xlfn.RANK.AVG($Y5,($J5,$O5,$T5,$Y5))-1)*2+1),0))</f>
        <v>-6.5</v>
      </c>
      <c r="AE5" s="5"/>
      <c r="AF5" s="31"/>
      <c r="AG5" s="23"/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>
        <v>1</v>
      </c>
      <c r="BC5" s="23"/>
      <c r="BD5" s="23">
        <v>4</v>
      </c>
      <c r="BE5" s="27">
        <v>30</v>
      </c>
      <c r="BF5" s="37" t="s">
        <v>189</v>
      </c>
      <c r="BG5" s="38" t="s">
        <v>82</v>
      </c>
      <c r="BH5" s="38" t="s">
        <v>79</v>
      </c>
      <c r="BI5" s="38" t="s">
        <v>190</v>
      </c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/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45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0</v>
      </c>
      <c r="D6" s="15">
        <f t="shared" ref="D6:D30" si="7">IF($E6="","",IF(OR($F5="流局",$F5="チョンボ"),D5+($H5+$M5+$R5+$W5)/-1000,0))</f>
        <v>0</v>
      </c>
      <c r="E6" s="63" t="s">
        <v>186</v>
      </c>
      <c r="F6" s="5" t="s">
        <v>191</v>
      </c>
      <c r="G6" s="6">
        <v>-2000</v>
      </c>
      <c r="H6" s="6"/>
      <c r="I6" s="45">
        <v>0</v>
      </c>
      <c r="J6" s="18">
        <f t="shared" si="2"/>
        <v>16200</v>
      </c>
      <c r="K6" s="5" t="s">
        <v>191</v>
      </c>
      <c r="L6" s="6">
        <v>-4000</v>
      </c>
      <c r="M6" s="6"/>
      <c r="N6" s="45">
        <v>0</v>
      </c>
      <c r="O6" s="18">
        <f t="shared" ref="O6:O30" si="8">IF(COUNTA($F6,$K6,$P6,$U6)&gt;0,O5+SUM(L6:N6),"")</f>
        <v>30800</v>
      </c>
      <c r="P6" s="5" t="s">
        <v>191</v>
      </c>
      <c r="Q6" s="6">
        <v>-2000</v>
      </c>
      <c r="R6" s="6"/>
      <c r="S6" s="45">
        <v>0</v>
      </c>
      <c r="T6" s="18">
        <f t="shared" si="3"/>
        <v>21500</v>
      </c>
      <c r="U6" s="5" t="s">
        <v>192</v>
      </c>
      <c r="V6" s="6">
        <v>8000</v>
      </c>
      <c r="W6" s="6"/>
      <c r="X6" s="45">
        <v>0</v>
      </c>
      <c r="Y6" s="18">
        <f t="shared" si="4"/>
        <v>31500</v>
      </c>
      <c r="Z6" s="50">
        <f>IF($J6="","",ROUND(($J6-30000)/1000,1)+(2.5-_xlfn.RANK.AVG($J6,($J6,$O6,$T6,$Y6)))*20+IF(_xlfn.RANK.EQ($J6,($J6,$O6,$T6,$Y6))=1,20/((_xlfn.RANK.AVG($J6,($J6,$O6,$T6,$Y6))-1)*2+1),0))</f>
        <v>-43.8</v>
      </c>
      <c r="AA6" s="51">
        <f>IF($O6="","",ROUND(($O6-30000)/1000,1)+(2.5-_xlfn.RANK.AVG($O6,($J6,$O6,$T6,$Y6)))*20+IF(_xlfn.RANK.EQ($O6,($J6,$O6,$T6,$Y6))=1,20/((_xlfn.RANK.AVG($O6,($J6,$O6,$T6,$Y6))-1)*2+1),0))</f>
        <v>10.8</v>
      </c>
      <c r="AB6" s="51">
        <f>IF($T6="","",ROUND(($T6-30000)/1000,1)+(2.5-_xlfn.RANK.AVG($T6,($J6,$O6,$T6,$Y6)))*20+IF(_xlfn.RANK.EQ($T6,($J6,$O6,$T6,$Y6))=1,20/((_xlfn.RANK.AVG($T6,($J6,$O6,$T6,$Y6))-1)*2+1),0))</f>
        <v>-18.5</v>
      </c>
      <c r="AC6" s="52">
        <f>IF($Y6="","",ROUND(($Y6-30000)/1000,1)+(2.5-_xlfn.RANK.AVG($Y6,($J6,$O6,$T6,$Y6)))*20+IF(_xlfn.RANK.EQ($Y6,($J6,$O6,$T6,$Y6))=1,20/((_xlfn.RANK.AVG($Y6,($J6,$O6,$T6,$Y6))-1)*2+1),0))</f>
        <v>51.5</v>
      </c>
      <c r="AE6" s="5"/>
      <c r="AF6" s="31"/>
      <c r="AG6" s="23"/>
      <c r="AH6" s="23">
        <v>1</v>
      </c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/>
      <c r="BC6" s="23"/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>
        <v>1</v>
      </c>
      <c r="CS6" s="23"/>
      <c r="CT6" s="23">
        <v>5</v>
      </c>
      <c r="CU6" s="27" t="s">
        <v>193</v>
      </c>
      <c r="CV6" s="37" t="s">
        <v>189</v>
      </c>
      <c r="CW6" s="38" t="s">
        <v>81</v>
      </c>
      <c r="CX6" s="38" t="s">
        <v>82</v>
      </c>
      <c r="CY6" s="38" t="s">
        <v>78</v>
      </c>
      <c r="CZ6" s="38" t="s">
        <v>79</v>
      </c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45">
      <c r="A7" s="10" t="str">
        <f t="shared" si="1"/>
        <v>東</v>
      </c>
      <c r="B7" s="15">
        <f t="shared" si="5"/>
        <v>3</v>
      </c>
      <c r="C7" s="15">
        <f t="shared" si="6"/>
        <v>0</v>
      </c>
      <c r="D7" s="15">
        <f t="shared" si="7"/>
        <v>0</v>
      </c>
      <c r="E7" s="63" t="s">
        <v>181</v>
      </c>
      <c r="F7" s="5"/>
      <c r="G7" s="6"/>
      <c r="H7" s="6"/>
      <c r="I7" s="45"/>
      <c r="J7" s="18">
        <f t="shared" si="2"/>
        <v>16200</v>
      </c>
      <c r="K7" s="5"/>
      <c r="L7" s="6"/>
      <c r="M7" s="6"/>
      <c r="N7" s="45"/>
      <c r="O7" s="18">
        <f t="shared" si="8"/>
        <v>30800</v>
      </c>
      <c r="P7" s="5" t="s">
        <v>188</v>
      </c>
      <c r="Q7" s="6">
        <v>18000</v>
      </c>
      <c r="R7" s="6"/>
      <c r="S7" s="45">
        <v>0</v>
      </c>
      <c r="T7" s="18">
        <f t="shared" si="3"/>
        <v>39500</v>
      </c>
      <c r="U7" s="5" t="s">
        <v>187</v>
      </c>
      <c r="V7" s="6">
        <v>-18000</v>
      </c>
      <c r="W7" s="6"/>
      <c r="X7" s="45">
        <v>0</v>
      </c>
      <c r="Y7" s="18">
        <f t="shared" si="4"/>
        <v>13500</v>
      </c>
      <c r="Z7" s="50">
        <f>IF($J7="","",ROUND(($J7-30000)/1000,1)+(2.5-_xlfn.RANK.AVG($J7,($J7,$O7,$T7,$Y7)))*20+IF(_xlfn.RANK.EQ($J7,($J7,$O7,$T7,$Y7))=1,20/((_xlfn.RANK.AVG($J7,($J7,$O7,$T7,$Y7))-1)*2+1),0))</f>
        <v>-23.8</v>
      </c>
      <c r="AA7" s="51">
        <f>IF($O7="","",ROUND(($O7-30000)/1000,1)+(2.5-_xlfn.RANK.AVG($O7,($J7,$O7,$T7,$Y7)))*20+IF(_xlfn.RANK.EQ($O7,($J7,$O7,$T7,$Y7))=1,20/((_xlfn.RANK.AVG($O7,($J7,$O7,$T7,$Y7))-1)*2+1),0))</f>
        <v>10.8</v>
      </c>
      <c r="AB7" s="51">
        <f>IF($T7="","",ROUND(($T7-30000)/1000,1)+(2.5-_xlfn.RANK.AVG($T7,($J7,$O7,$T7,$Y7)))*20+IF(_xlfn.RANK.EQ($T7,($J7,$O7,$T7,$Y7))=1,20/((_xlfn.RANK.AVG($T7,($J7,$O7,$T7,$Y7))-1)*2+1),0))</f>
        <v>59.5</v>
      </c>
      <c r="AC7" s="52">
        <f>IF($Y7="","",ROUND(($Y7-30000)/1000,1)+(2.5-_xlfn.RANK.AVG($Y7,($J7,$O7,$T7,$Y7)))*20+IF(_xlfn.RANK.EQ($Y7,($J7,$O7,$T7,$Y7))=1,20/((_xlfn.RANK.AVG($Y7,($J7,$O7,$T7,$Y7))-1)*2+1),0))</f>
        <v>-46.5</v>
      </c>
      <c r="AE7" s="5"/>
      <c r="AF7" s="31"/>
      <c r="AG7" s="23"/>
      <c r="AH7" s="23">
        <v>1</v>
      </c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/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>
        <v>1</v>
      </c>
      <c r="BY7" s="23">
        <v>6</v>
      </c>
      <c r="BZ7" s="27" t="s">
        <v>193</v>
      </c>
      <c r="CA7" s="37" t="s">
        <v>85</v>
      </c>
      <c r="CB7" s="38" t="s">
        <v>85</v>
      </c>
      <c r="CC7" s="38" t="s">
        <v>78</v>
      </c>
      <c r="CD7" s="38" t="s">
        <v>78</v>
      </c>
      <c r="CE7" s="38" t="s">
        <v>78</v>
      </c>
      <c r="CF7" s="38" t="s">
        <v>190</v>
      </c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/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45">
      <c r="A8" s="10" t="str">
        <f t="shared" si="1"/>
        <v>東</v>
      </c>
      <c r="B8" s="15">
        <f t="shared" si="5"/>
        <v>3</v>
      </c>
      <c r="C8" s="15">
        <f t="shared" si="6"/>
        <v>1</v>
      </c>
      <c r="D8" s="15">
        <f>IF($E8="","",IF(OR($F7="流局",$F7="チョンボ"),D7+($H7+$M7+$R7+$W7)/-1000,0))</f>
        <v>0</v>
      </c>
      <c r="E8" s="63" t="s">
        <v>181</v>
      </c>
      <c r="F8" s="5" t="s">
        <v>191</v>
      </c>
      <c r="G8" s="6">
        <v>-1000</v>
      </c>
      <c r="H8" s="6"/>
      <c r="I8" s="45">
        <v>-100</v>
      </c>
      <c r="J8" s="18">
        <f t="shared" si="2"/>
        <v>15100</v>
      </c>
      <c r="K8" s="5" t="s">
        <v>191</v>
      </c>
      <c r="L8" s="6">
        <v>-1000</v>
      </c>
      <c r="M8" s="6"/>
      <c r="N8" s="45">
        <v>-100</v>
      </c>
      <c r="O8" s="18">
        <f t="shared" si="8"/>
        <v>29700</v>
      </c>
      <c r="P8" s="5" t="s">
        <v>191</v>
      </c>
      <c r="Q8" s="6">
        <v>-2000</v>
      </c>
      <c r="R8" s="6"/>
      <c r="S8" s="45">
        <v>-100</v>
      </c>
      <c r="T8" s="18">
        <f t="shared" si="3"/>
        <v>37400</v>
      </c>
      <c r="U8" s="5" t="s">
        <v>192</v>
      </c>
      <c r="V8" s="6">
        <v>4000</v>
      </c>
      <c r="W8" s="6"/>
      <c r="X8" s="45">
        <v>300</v>
      </c>
      <c r="Y8" s="18">
        <f t="shared" si="4"/>
        <v>17800</v>
      </c>
      <c r="Z8" s="50">
        <f>IF($J8="","",ROUND(($J8-30000)/1000,1)+(2.5-_xlfn.RANK.AVG($J8,($J8,$O8,$T8,$Y8)))*20+IF(_xlfn.RANK.EQ($J8,($J8,$O8,$T8,$Y8))=1,20/((_xlfn.RANK.AVG($J8,($J8,$O8,$T8,$Y8))-1)*2+1),0))</f>
        <v>-44.9</v>
      </c>
      <c r="AA8" s="51">
        <f>IF($O8="","",ROUND(($O8-30000)/1000,1)+(2.5-_xlfn.RANK.AVG($O8,($J8,$O8,$T8,$Y8)))*20+IF(_xlfn.RANK.EQ($O8,($J8,$O8,$T8,$Y8))=1,20/((_xlfn.RANK.AVG($O8,($J8,$O8,$T8,$Y8))-1)*2+1),0))</f>
        <v>9.6999999999999993</v>
      </c>
      <c r="AB8" s="51">
        <f>IF($T8="","",ROUND(($T8-30000)/1000,1)+(2.5-_xlfn.RANK.AVG($T8,($J8,$O8,$T8,$Y8)))*20+IF(_xlfn.RANK.EQ($T8,($J8,$O8,$T8,$Y8))=1,20/((_xlfn.RANK.AVG($T8,($J8,$O8,$T8,$Y8))-1)*2+1),0))</f>
        <v>57.4</v>
      </c>
      <c r="AC8" s="52">
        <f>IF($Y8="","",ROUND(($Y8-30000)/1000,1)+(2.5-_xlfn.RANK.AVG($Y8,($J8,$O8,$T8,$Y8)))*20+IF(_xlfn.RANK.EQ($Y8,($J8,$O8,$T8,$Y8))=1,20/((_xlfn.RANK.AVG($Y8,($J8,$O8,$T8,$Y8))-1)*2+1),0))</f>
        <v>-22.2</v>
      </c>
      <c r="AE8" s="5"/>
      <c r="AF8" s="31"/>
      <c r="AG8" s="23"/>
      <c r="AH8" s="23">
        <v>1</v>
      </c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>
        <v>1</v>
      </c>
      <c r="CT8" s="23">
        <v>3</v>
      </c>
      <c r="CU8" s="27">
        <v>30</v>
      </c>
      <c r="CV8" s="37" t="s">
        <v>85</v>
      </c>
      <c r="CW8" s="38" t="s">
        <v>78</v>
      </c>
      <c r="CX8" s="38" t="s">
        <v>190</v>
      </c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45">
      <c r="A9" s="10" t="str">
        <f t="shared" si="1"/>
        <v>東</v>
      </c>
      <c r="B9" s="15">
        <f t="shared" si="5"/>
        <v>4</v>
      </c>
      <c r="C9" s="15">
        <f t="shared" si="6"/>
        <v>0</v>
      </c>
      <c r="D9" s="15">
        <f t="shared" si="7"/>
        <v>0</v>
      </c>
      <c r="E9" s="63" t="s">
        <v>182</v>
      </c>
      <c r="F9" s="5" t="s">
        <v>185</v>
      </c>
      <c r="G9" s="6">
        <v>-1000</v>
      </c>
      <c r="H9" s="6"/>
      <c r="I9" s="45"/>
      <c r="J9" s="18">
        <f t="shared" si="2"/>
        <v>14100</v>
      </c>
      <c r="K9" s="5" t="s">
        <v>185</v>
      </c>
      <c r="L9" s="6">
        <v>-1000</v>
      </c>
      <c r="M9" s="6"/>
      <c r="N9" s="45"/>
      <c r="O9" s="18">
        <f t="shared" si="8"/>
        <v>28700</v>
      </c>
      <c r="P9" s="5" t="s">
        <v>185</v>
      </c>
      <c r="Q9" s="6">
        <v>-1000</v>
      </c>
      <c r="R9" s="6"/>
      <c r="S9" s="45"/>
      <c r="T9" s="18">
        <f t="shared" si="3"/>
        <v>36400</v>
      </c>
      <c r="U9" s="5" t="s">
        <v>185</v>
      </c>
      <c r="V9" s="6">
        <v>3000</v>
      </c>
      <c r="W9" s="6"/>
      <c r="X9" s="45"/>
      <c r="Y9" s="18">
        <f t="shared" si="4"/>
        <v>20800</v>
      </c>
      <c r="Z9" s="50">
        <f>IF($J9="","",ROUND(($J9-30000)/1000,1)+(2.5-_xlfn.RANK.AVG($J9,($J9,$O9,$T9,$Y9)))*20+IF(_xlfn.RANK.EQ($J9,($J9,$O9,$T9,$Y9))=1,20/((_xlfn.RANK.AVG($J9,($J9,$O9,$T9,$Y9))-1)*2+1),0))</f>
        <v>-45.9</v>
      </c>
      <c r="AA9" s="51">
        <f>IF($O9="","",ROUND(($O9-30000)/1000,1)+(2.5-_xlfn.RANK.AVG($O9,($J9,$O9,$T9,$Y9)))*20+IF(_xlfn.RANK.EQ($O9,($J9,$O9,$T9,$Y9))=1,20/((_xlfn.RANK.AVG($O9,($J9,$O9,$T9,$Y9))-1)*2+1),0))</f>
        <v>8.6999999999999993</v>
      </c>
      <c r="AB9" s="51">
        <f>IF($T9="","",ROUND(($T9-30000)/1000,1)+(2.5-_xlfn.RANK.AVG($T9,($J9,$O9,$T9,$Y9)))*20+IF(_xlfn.RANK.EQ($T9,($J9,$O9,$T9,$Y9))=1,20/((_xlfn.RANK.AVG($T9,($J9,$O9,$T9,$Y9))-1)*2+1),0))</f>
        <v>56.4</v>
      </c>
      <c r="AC9" s="52">
        <f>IF($Y9="","",ROUND(($Y9-30000)/1000,1)+(2.5-_xlfn.RANK.AVG($Y9,($J9,$O9,$T9,$Y9)))*20+IF(_xlfn.RANK.EQ($Y9,($J9,$O9,$T9,$Y9))=1,20/((_xlfn.RANK.AVG($Y9,($J9,$O9,$T9,$Y9))-1)*2+1),0))</f>
        <v>-19.2</v>
      </c>
      <c r="AE9" s="5" t="s">
        <v>184</v>
      </c>
      <c r="AF9" s="31"/>
      <c r="AG9" s="23"/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 t="s">
        <v>184</v>
      </c>
      <c r="BA9" s="31"/>
      <c r="BB9" s="23"/>
      <c r="BC9" s="23">
        <v>1</v>
      </c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 t="s">
        <v>184</v>
      </c>
      <c r="BV9" s="31"/>
      <c r="BW9" s="23"/>
      <c r="BX9" s="23"/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 t="s">
        <v>183</v>
      </c>
      <c r="CQ9" s="31"/>
      <c r="CR9" s="23"/>
      <c r="CS9" s="23">
        <v>1</v>
      </c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45">
      <c r="A10" s="10" t="str">
        <f>IF($E10="","",IF(AND(B9=4,B10=1),_xlfn.SWITCH(A9,"東","南","南","西","西","北","北","東"),A9))</f>
        <v>東</v>
      </c>
      <c r="B10" s="15">
        <f t="shared" si="5"/>
        <v>4</v>
      </c>
      <c r="C10" s="15">
        <f t="shared" si="6"/>
        <v>1</v>
      </c>
      <c r="D10" s="15">
        <f t="shared" si="7"/>
        <v>0</v>
      </c>
      <c r="E10" s="63" t="s">
        <v>182</v>
      </c>
      <c r="F10" s="5"/>
      <c r="G10" s="6"/>
      <c r="H10" s="6"/>
      <c r="I10" s="45"/>
      <c r="J10" s="18">
        <f t="shared" si="2"/>
        <v>14100</v>
      </c>
      <c r="K10" s="5" t="s">
        <v>188</v>
      </c>
      <c r="L10" s="6">
        <v>2000</v>
      </c>
      <c r="M10" s="6"/>
      <c r="N10" s="45">
        <v>300</v>
      </c>
      <c r="O10" s="18">
        <f t="shared" si="8"/>
        <v>31000</v>
      </c>
      <c r="P10" s="5"/>
      <c r="Q10" s="6"/>
      <c r="R10" s="6"/>
      <c r="S10" s="45"/>
      <c r="T10" s="18">
        <f t="shared" si="3"/>
        <v>36400</v>
      </c>
      <c r="U10" s="5" t="s">
        <v>187</v>
      </c>
      <c r="V10" s="6">
        <v>-2000</v>
      </c>
      <c r="W10" s="6"/>
      <c r="X10" s="45">
        <v>-300</v>
      </c>
      <c r="Y10" s="18">
        <f t="shared" si="4"/>
        <v>18500</v>
      </c>
      <c r="Z10" s="50">
        <f>IF($J10="","",ROUND(($J10-30000)/1000,1)+(2.5-_xlfn.RANK.AVG($J10,($J10,$O10,$T10,$Y10)))*20+IF(_xlfn.RANK.EQ($J10,($J10,$O10,$T10,$Y10))=1,20/((_xlfn.RANK.AVG($J10,($J10,$O10,$T10,$Y10))-1)*2+1),0))</f>
        <v>-45.9</v>
      </c>
      <c r="AA10" s="51">
        <f>IF($O10="","",ROUND(($O10-30000)/1000,1)+(2.5-_xlfn.RANK.AVG($O10,($J10,$O10,$T10,$Y10)))*20+IF(_xlfn.RANK.EQ($O10,($J10,$O10,$T10,$Y10))=1,20/((_xlfn.RANK.AVG($O10,($J10,$O10,$T10,$Y10))-1)*2+1),0))</f>
        <v>11</v>
      </c>
      <c r="AB10" s="51">
        <f>IF($T10="","",ROUND(($T10-30000)/1000,1)+(2.5-_xlfn.RANK.AVG($T10,($J10,$O10,$T10,$Y10)))*20+IF(_xlfn.RANK.EQ($T10,($J10,$O10,$T10,$Y10))=1,20/((_xlfn.RANK.AVG($T10,($J10,$O10,$T10,$Y10))-1)*2+1),0))</f>
        <v>56.4</v>
      </c>
      <c r="AC10" s="52">
        <f>IF($Y10="","",ROUND(($Y10-30000)/1000,1)+(2.5-_xlfn.RANK.AVG($Y10,($J10,$O10,$T10,$Y10)))*20+IF(_xlfn.RANK.EQ($Y10,($J10,$O10,$T10,$Y10))=1,20/((_xlfn.RANK.AVG($Y10,($J10,$O10,$T10,$Y10))-1)*2+1),0))</f>
        <v>-21.5</v>
      </c>
      <c r="AE10" s="5"/>
      <c r="AF10" s="31"/>
      <c r="AG10" s="23"/>
      <c r="AH10" s="23">
        <v>1</v>
      </c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>
        <v>1</v>
      </c>
      <c r="BD10" s="23">
        <v>2</v>
      </c>
      <c r="BE10" s="27">
        <v>30</v>
      </c>
      <c r="BF10" s="37" t="s">
        <v>78</v>
      </c>
      <c r="BG10" s="38" t="s">
        <v>85</v>
      </c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/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>
        <v>1</v>
      </c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45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1</v>
      </c>
      <c r="C11" s="15">
        <f t="shared" si="6"/>
        <v>0</v>
      </c>
      <c r="D11" s="15">
        <f t="shared" si="7"/>
        <v>0</v>
      </c>
      <c r="E11" s="63" t="s">
        <v>198</v>
      </c>
      <c r="F11" s="5"/>
      <c r="G11" s="6"/>
      <c r="H11" s="6"/>
      <c r="I11" s="45"/>
      <c r="J11" s="18">
        <f t="shared" si="2"/>
        <v>14100</v>
      </c>
      <c r="K11" s="5" t="s">
        <v>188</v>
      </c>
      <c r="L11" s="6">
        <v>1000</v>
      </c>
      <c r="M11" s="6"/>
      <c r="N11" s="45">
        <v>0</v>
      </c>
      <c r="O11" s="18">
        <f t="shared" si="8"/>
        <v>32000</v>
      </c>
      <c r="P11" s="5" t="s">
        <v>187</v>
      </c>
      <c r="Q11" s="6">
        <v>-1000</v>
      </c>
      <c r="R11" s="6">
        <v>0</v>
      </c>
      <c r="S11" s="45">
        <v>0</v>
      </c>
      <c r="T11" s="18">
        <f t="shared" si="3"/>
        <v>35400</v>
      </c>
      <c r="U11" s="5"/>
      <c r="V11" s="6"/>
      <c r="W11" s="6"/>
      <c r="X11" s="45"/>
      <c r="Y11" s="18">
        <f t="shared" si="4"/>
        <v>18500</v>
      </c>
      <c r="Z11" s="50">
        <f>IF($J11="","",ROUND(($J11-30000)/1000,1)+(2.5-_xlfn.RANK.AVG($J11,($J11,$O11,$T11,$Y11)))*20+IF(_xlfn.RANK.EQ($J11,($J11,$O11,$T11,$Y11))=1,20/((_xlfn.RANK.AVG($J11,($J11,$O11,$T11,$Y11))-1)*2+1),0))</f>
        <v>-45.9</v>
      </c>
      <c r="AA11" s="51">
        <f>IF($O11="","",ROUND(($O11-30000)/1000,1)+(2.5-_xlfn.RANK.AVG($O11,($J11,$O11,$T11,$Y11)))*20+IF(_xlfn.RANK.EQ($O11,($J11,$O11,$T11,$Y11))=1,20/((_xlfn.RANK.AVG($O11,($J11,$O11,$T11,$Y11))-1)*2+1),0))</f>
        <v>12</v>
      </c>
      <c r="AB11" s="51">
        <f>IF($T11="","",ROUND(($T11-30000)/1000,1)+(2.5-_xlfn.RANK.AVG($T11,($J11,$O11,$T11,$Y11)))*20+IF(_xlfn.RANK.EQ($T11,($J11,$O11,$T11,$Y11))=1,20/((_xlfn.RANK.AVG($T11,($J11,$O11,$T11,$Y11))-1)*2+1),0))</f>
        <v>55.4</v>
      </c>
      <c r="AC11" s="52">
        <f>IF($Y11="","",ROUND(($Y11-30000)/1000,1)+(2.5-_xlfn.RANK.AVG($Y11,($J11,$O11,$T11,$Y11)))*20+IF(_xlfn.RANK.EQ($Y11,($J11,$O11,$T11,$Y11))=1,20/((_xlfn.RANK.AVG($Y11,($J11,$O11,$T11,$Y11))-1)*2+1),0))</f>
        <v>-21.5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>
        <v>1</v>
      </c>
      <c r="BD11" s="23">
        <v>1</v>
      </c>
      <c r="BE11" s="27">
        <v>30</v>
      </c>
      <c r="BF11" s="37" t="s">
        <v>84</v>
      </c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>
        <v>1</v>
      </c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45">
      <c r="A12" s="10" t="str">
        <f t="shared" si="9"/>
        <v/>
      </c>
      <c r="B12" s="15" t="str">
        <f t="shared" si="5"/>
        <v/>
      </c>
      <c r="C12" s="15" t="str">
        <f t="shared" si="6"/>
        <v/>
      </c>
      <c r="D12" s="15" t="str">
        <f t="shared" si="7"/>
        <v/>
      </c>
      <c r="E12" s="63"/>
      <c r="F12" s="5"/>
      <c r="G12" s="6"/>
      <c r="H12" s="6"/>
      <c r="I12" s="45"/>
      <c r="J12" s="18" t="str">
        <f t="shared" si="2"/>
        <v/>
      </c>
      <c r="K12" s="5"/>
      <c r="L12" s="6"/>
      <c r="M12" s="6"/>
      <c r="N12" s="45"/>
      <c r="O12" s="18" t="str">
        <f t="shared" si="8"/>
        <v/>
      </c>
      <c r="P12" s="5"/>
      <c r="Q12" s="6"/>
      <c r="R12" s="6"/>
      <c r="S12" s="45"/>
      <c r="T12" s="18" t="str">
        <f t="shared" si="3"/>
        <v/>
      </c>
      <c r="U12" s="5"/>
      <c r="V12" s="6"/>
      <c r="W12" s="6"/>
      <c r="X12" s="45"/>
      <c r="Y12" s="18" t="str">
        <f t="shared" si="4"/>
        <v/>
      </c>
      <c r="Z12" s="50" t="str">
        <f>IF($J12="","",ROUND(($J12-30000)/1000,1)+(2.5-_xlfn.RANK.AVG($J12,($J12,$O12,$T12,$Y12)))*20+IF(_xlfn.RANK.EQ($J12,($J12,$O12,$T12,$Y12))=1,20/((_xlfn.RANK.AVG($J12,($J12,$O12,$T12,$Y12))-1)*2+1),0))</f>
        <v/>
      </c>
      <c r="AA12" s="51" t="str">
        <f>IF($O12="","",ROUND(($O12-30000)/1000,1)+(2.5-_xlfn.RANK.AVG($O12,($J12,$O12,$T12,$Y12)))*20+IF(_xlfn.RANK.EQ($O12,($J12,$O12,$T12,$Y12))=1,20/((_xlfn.RANK.AVG($O12,($J12,$O12,$T12,$Y12))-1)*2+1),0))</f>
        <v/>
      </c>
      <c r="AB12" s="51" t="str">
        <f>IF($T12="","",ROUND(($T12-30000)/1000,1)+(2.5-_xlfn.RANK.AVG($T12,($J12,$O12,$T12,$Y12)))*20+IF(_xlfn.RANK.EQ($T12,($J12,$O12,$T12,$Y12))=1,20/((_xlfn.RANK.AVG($T12,($J12,$O12,$T12,$Y12))-1)*2+1),0))</f>
        <v/>
      </c>
      <c r="AC12" s="52" t="str">
        <f>IF($Y12="","",ROUND(($Y12-30000)/1000,1)+(2.5-_xlfn.RANK.AVG($Y12,($J12,$O12,$T12,$Y12)))*20+IF(_xlfn.RANK.EQ($Y12,($J12,$O12,$T12,$Y12))=1,20/((_xlfn.RANK.AVG($Y12,($J12,$O12,$T12,$Y12))-1)*2+1),0))</f>
        <v/>
      </c>
      <c r="AE12" s="5"/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45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45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45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45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45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45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45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45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45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45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45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45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45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45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45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45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45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45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F1:J1"/>
    <mergeCell ref="A1:A2"/>
    <mergeCell ref="B1:B2"/>
    <mergeCell ref="C1:C2"/>
    <mergeCell ref="D1:D2"/>
    <mergeCell ref="E1:E2"/>
    <mergeCell ref="K1:O1"/>
    <mergeCell ref="P1:T1"/>
    <mergeCell ref="U1:Y1"/>
    <mergeCell ref="Z1:AC1"/>
    <mergeCell ref="AE1:AY1"/>
    <mergeCell ref="BU1:CO1"/>
    <mergeCell ref="AK2:AY2"/>
    <mergeCell ref="BF2:BT2"/>
    <mergeCell ref="CA2:CO2"/>
    <mergeCell ref="CP1:DJ1"/>
    <mergeCell ref="CV2:DJ2"/>
    <mergeCell ref="AZ1:BT1"/>
  </mergeCells>
  <phoneticPr fontId="1"/>
  <conditionalFormatting sqref="F1:Y1">
    <cfRule type="duplicateValues" dxfId="1" priority="2"/>
  </conditionalFormatting>
  <dataValidations count="3">
    <dataValidation type="list" allowBlank="1" showInputMessage="1" showErrorMessage="1" sqref="E4:E30" xr:uid="{C6D8E678-0CEF-48C6-936A-0092F3815AE7}">
      <formula1>$Z$2:$AC$2</formula1>
    </dataValidation>
    <dataValidation type="list" showInputMessage="1" showErrorMessage="1" sqref="K4:K30 P4:P30 F4:F30 U4:U30" xr:uid="{723420DD-8438-448C-B428-B3284B5CB670}">
      <formula1>"ロン,ツモ,放銃,ツモ支払,流局,チョンボ"</formula1>
    </dataValidation>
    <dataValidation type="list" allowBlank="1" showInputMessage="1" sqref="F1:Y1" xr:uid="{C7F28997-2B0B-43D0-A989-03A4D0640829}">
      <formula1>"百瀬成空,福澤大地,大池陸斗,滝沢悠人,松澤亮太,高野源太,多田洋輔,佐藤成浩,依田幸憲,柳澤颯吾,小原陸哉,小林嶺,佃佳佑,蒲生麗,山﨑柊,上條友暉,北沢蓮太郎,髙橋桜,矢ヶ崎健,角田創,木角有希,近藤隼,鷲野翼,石澤巧望,岩崎凌汰,松澤大地,水澤良平,小林郁斗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9A3-DC97-448B-B548-4D9B2F555E2E}">
  <sheetPr codeName="Sheet9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5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5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45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5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5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45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M9" s="29" t="s">
        <v>10</v>
      </c>
    </row>
    <row r="10" spans="1:13" x14ac:dyDescent="0.45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M10" s="29" t="s">
        <v>10</v>
      </c>
    </row>
    <row r="11" spans="1:13" x14ac:dyDescent="0.45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M11" s="29" t="s">
        <v>10</v>
      </c>
    </row>
    <row r="12" spans="1:13" x14ac:dyDescent="0.45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2D1D-BA1D-4D8C-97CA-687EC8485154}">
  <sheetPr codeName="Sheet10">
    <pageSetUpPr fitToPage="1"/>
  </sheetPr>
  <dimension ref="A1:DJ30"/>
  <sheetViews>
    <sheetView zoomScaleNormal="100" workbookViewId="0">
      <selection sqref="A1:A2"/>
    </sheetView>
  </sheetViews>
  <sheetFormatPr defaultColWidth="3.5" defaultRowHeight="18" x14ac:dyDescent="0.45"/>
  <cols>
    <col min="1" max="4" width="5.1992187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45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194</v>
      </c>
      <c r="G1" s="74"/>
      <c r="H1" s="74"/>
      <c r="I1" s="77"/>
      <c r="J1" s="75"/>
      <c r="K1" s="72" t="s">
        <v>186</v>
      </c>
      <c r="L1" s="74"/>
      <c r="M1" s="74"/>
      <c r="N1" s="77"/>
      <c r="O1" s="75"/>
      <c r="P1" s="72" t="s">
        <v>181</v>
      </c>
      <c r="Q1" s="74"/>
      <c r="R1" s="74"/>
      <c r="S1" s="77"/>
      <c r="T1" s="75"/>
      <c r="U1" s="72" t="s">
        <v>195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百瀬成空</v>
      </c>
      <c r="AF1" s="73" t="str">
        <f t="shared" ref="AF1:AY1" si="0">$F$1</f>
        <v>百瀬成空</v>
      </c>
      <c r="AG1" s="74" t="str">
        <f t="shared" si="0"/>
        <v>百瀬成空</v>
      </c>
      <c r="AH1" s="74" t="str">
        <f t="shared" si="0"/>
        <v>百瀬成空</v>
      </c>
      <c r="AI1" s="74" t="str">
        <f t="shared" si="0"/>
        <v>百瀬成空</v>
      </c>
      <c r="AJ1" s="74" t="str">
        <f t="shared" si="0"/>
        <v>百瀬成空</v>
      </c>
      <c r="AK1" s="74" t="str">
        <f t="shared" si="0"/>
        <v>百瀬成空</v>
      </c>
      <c r="AL1" s="74" t="str">
        <f t="shared" si="0"/>
        <v>百瀬成空</v>
      </c>
      <c r="AM1" s="74" t="str">
        <f t="shared" si="0"/>
        <v>百瀬成空</v>
      </c>
      <c r="AN1" s="74" t="str">
        <f t="shared" si="0"/>
        <v>百瀬成空</v>
      </c>
      <c r="AO1" s="74" t="str">
        <f t="shared" si="0"/>
        <v>百瀬成空</v>
      </c>
      <c r="AP1" s="74" t="str">
        <f t="shared" si="0"/>
        <v>百瀬成空</v>
      </c>
      <c r="AQ1" s="74" t="str">
        <f t="shared" si="0"/>
        <v>百瀬成空</v>
      </c>
      <c r="AR1" s="74" t="str">
        <f t="shared" si="0"/>
        <v>百瀬成空</v>
      </c>
      <c r="AS1" s="74" t="str">
        <f t="shared" si="0"/>
        <v>百瀬成空</v>
      </c>
      <c r="AT1" s="74" t="str">
        <f t="shared" si="0"/>
        <v>百瀬成空</v>
      </c>
      <c r="AU1" s="74" t="str">
        <f t="shared" si="0"/>
        <v>百瀬成空</v>
      </c>
      <c r="AV1" s="74" t="str">
        <f t="shared" si="0"/>
        <v>百瀬成空</v>
      </c>
      <c r="AW1" s="74" t="str">
        <f t="shared" si="0"/>
        <v>百瀬成空</v>
      </c>
      <c r="AX1" s="74" t="str">
        <f t="shared" si="0"/>
        <v>百瀬成空</v>
      </c>
      <c r="AY1" s="75" t="str">
        <f t="shared" si="0"/>
        <v>百瀬成空</v>
      </c>
      <c r="AZ1" s="72" t="str">
        <f>IF($K$1="","",$K$1)</f>
        <v>松澤亮太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大池陸斗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佐藤成浩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45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8" t="str">
        <f>IF($F$1="","",$F$1)</f>
        <v>百瀬成空</v>
      </c>
      <c r="AA2" s="69" t="str">
        <f>IF($K$1="","",$K$1)</f>
        <v>松澤亮太</v>
      </c>
      <c r="AB2" s="69" t="str">
        <f>IF($P$1="","",$P$1)</f>
        <v>大池陸斗</v>
      </c>
      <c r="AC2" s="70" t="str">
        <f>IF($U$1="","",$U$1)</f>
        <v>佐藤成浩</v>
      </c>
      <c r="AE2" s="65" t="s">
        <v>22</v>
      </c>
      <c r="AF2" s="71" t="s">
        <v>25</v>
      </c>
      <c r="AG2" s="66" t="s">
        <v>23</v>
      </c>
      <c r="AH2" s="66" t="s">
        <v>126</v>
      </c>
      <c r="AI2" s="66" t="s">
        <v>18</v>
      </c>
      <c r="AJ2" s="67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65" t="s">
        <v>22</v>
      </c>
      <c r="BA2" s="71" t="s">
        <v>25</v>
      </c>
      <c r="BB2" s="66" t="s">
        <v>23</v>
      </c>
      <c r="BC2" s="66" t="s">
        <v>127</v>
      </c>
      <c r="BD2" s="66" t="s">
        <v>18</v>
      </c>
      <c r="BE2" s="67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65" t="s">
        <v>22</v>
      </c>
      <c r="BV2" s="71" t="s">
        <v>25</v>
      </c>
      <c r="BW2" s="66" t="s">
        <v>23</v>
      </c>
      <c r="BX2" s="66" t="s">
        <v>127</v>
      </c>
      <c r="BY2" s="66" t="s">
        <v>18</v>
      </c>
      <c r="BZ2" s="67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65" t="s">
        <v>22</v>
      </c>
      <c r="CQ2" s="71" t="s">
        <v>25</v>
      </c>
      <c r="CR2" s="66" t="s">
        <v>23</v>
      </c>
      <c r="CS2" s="66" t="s">
        <v>127</v>
      </c>
      <c r="CT2" s="66" t="s">
        <v>18</v>
      </c>
      <c r="CU2" s="67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45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45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百瀬成空</v>
      </c>
      <c r="F4" s="5" t="s">
        <v>192</v>
      </c>
      <c r="G4" s="6">
        <v>6000</v>
      </c>
      <c r="H4" s="6"/>
      <c r="I4" s="45">
        <v>0</v>
      </c>
      <c r="J4" s="18">
        <f>IF(COUNTA($F4,$K4,$P4,$U4)&gt;0,J3+SUM(G4:I4),"")</f>
        <v>31000</v>
      </c>
      <c r="K4" s="5" t="s">
        <v>191</v>
      </c>
      <c r="L4" s="6">
        <v>-2000</v>
      </c>
      <c r="M4" s="6"/>
      <c r="N4" s="45">
        <v>0</v>
      </c>
      <c r="O4" s="18">
        <f>IF(COUNTA($F4,$K4,$P4,$U4)&gt;0,O3+SUM(L4:N4),"")</f>
        <v>23000</v>
      </c>
      <c r="P4" s="5" t="s">
        <v>191</v>
      </c>
      <c r="Q4" s="6">
        <v>-2000</v>
      </c>
      <c r="R4" s="6"/>
      <c r="S4" s="45">
        <v>0</v>
      </c>
      <c r="T4" s="18">
        <f>IF(COUNTA($F4,$K4,$P4,$U4)&gt;0,T3+SUM(Q4:S4),"")</f>
        <v>23000</v>
      </c>
      <c r="U4" s="5" t="s">
        <v>191</v>
      </c>
      <c r="V4" s="6">
        <v>-2000</v>
      </c>
      <c r="W4" s="6"/>
      <c r="X4" s="45">
        <v>0</v>
      </c>
      <c r="Y4" s="18">
        <f>IF(COUNTA($F4,$K4,$P4,$U4)&gt;0,Y3+SUM(V4:X4),"")</f>
        <v>23000</v>
      </c>
      <c r="Z4" s="50">
        <f>IF($J4="","",ROUND(($J4-30000)/1000,1)+(2.5-_xlfn.RANK.AVG($J4,($J4,$O4,$T4,$Y4)))*20+IF(_xlfn.RANK.EQ($J4,($J4,$O4,$T4,$Y4))=1,20/((_xlfn.RANK.AVG($J4,($J4,$O4,$T4,$Y4))-1)*2+1),0))</f>
        <v>51</v>
      </c>
      <c r="AA4" s="51">
        <f>IF($O4="","",ROUND(($O4-30000)/1000,1)+(2.5-_xlfn.RANK.AVG($O4,($J4,$O4,$T4,$Y4)))*20+IF(_xlfn.RANK.EQ($O4,($J4,$O4,$T4,$Y4))=1,20/((_xlfn.RANK.AVG($O4,($J4,$O4,$T4,$Y4))-1)*2+1),0))</f>
        <v>-17</v>
      </c>
      <c r="AB4" s="51">
        <f>IF($T4="","",ROUND(($T4-30000)/1000,1)+(2.5-_xlfn.RANK.AVG($T4,($J4,$O4,$T4,$Y4)))*20+IF(_xlfn.RANK.EQ($T4,($J4,$O4,$T4,$Y4))=1,20/((_xlfn.RANK.AVG($T4,($J4,$O4,$T4,$Y4))-1)*2+1),0))</f>
        <v>-17</v>
      </c>
      <c r="AC4" s="52">
        <f>IF($Y4="","",ROUND(($Y4-30000)/1000,1)+(2.5-_xlfn.RANK.AVG($Y4,($J4,$O4,$T4,$Y4)))*20+IF(_xlfn.RANK.EQ($Y4,($J4,$O4,$T4,$Y4))=1,20/((_xlfn.RANK.AVG($Y4,($J4,$O4,$T4,$Y4))-1)*2+1),0))</f>
        <v>-17</v>
      </c>
      <c r="AE4" s="5"/>
      <c r="AF4" s="31"/>
      <c r="AG4" s="23"/>
      <c r="AH4" s="23">
        <v>1</v>
      </c>
      <c r="AI4" s="23">
        <v>3</v>
      </c>
      <c r="AJ4" s="27">
        <v>30</v>
      </c>
      <c r="AK4" s="37" t="s">
        <v>85</v>
      </c>
      <c r="AL4" s="38" t="s">
        <v>85</v>
      </c>
      <c r="AM4" s="38" t="s">
        <v>85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45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1</v>
      </c>
      <c r="C5" s="15">
        <f>IF($E5="","",IF($F4="チョンボ",C4,IF(OR($E4=$E5,$F4="流局"),C4+1,0)))</f>
        <v>1</v>
      </c>
      <c r="D5" s="15">
        <f>IF($E5="","",IF(OR($F4="流局",$F4="チョンボ"),D4+($H4+$M4+$R4+$W4)/-1000,0))</f>
        <v>0</v>
      </c>
      <c r="E5" s="63" t="s">
        <v>194</v>
      </c>
      <c r="F5" s="5" t="s">
        <v>191</v>
      </c>
      <c r="G5" s="6">
        <v>-4000</v>
      </c>
      <c r="H5" s="6"/>
      <c r="I5" s="45">
        <v>-100</v>
      </c>
      <c r="J5" s="18">
        <f t="shared" ref="J5:J30" si="2">IF(COUNTA($F5,$K5,$P5,$U5)&gt;0,J4+SUM(G5:I5),"")</f>
        <v>26900</v>
      </c>
      <c r="K5" s="5" t="s">
        <v>191</v>
      </c>
      <c r="L5" s="6">
        <v>-2000</v>
      </c>
      <c r="M5" s="6"/>
      <c r="N5" s="45">
        <v>-100</v>
      </c>
      <c r="O5" s="18">
        <f>IF(COUNTA($F5,$K5,$P5,$U5)&gt;0,O4+SUM(L5:N5),"")</f>
        <v>20900</v>
      </c>
      <c r="P5" s="5" t="s">
        <v>192</v>
      </c>
      <c r="Q5" s="6">
        <v>8000</v>
      </c>
      <c r="R5" s="6"/>
      <c r="S5" s="45">
        <v>300</v>
      </c>
      <c r="T5" s="18">
        <f t="shared" ref="T5:T30" si="3">IF(COUNTA($F5,$K5,$P5,$U5)&gt;0,T4+SUM(Q5:S5),"")</f>
        <v>31300</v>
      </c>
      <c r="U5" s="5" t="s">
        <v>191</v>
      </c>
      <c r="V5" s="6">
        <v>-2000</v>
      </c>
      <c r="W5" s="6"/>
      <c r="X5" s="45">
        <v>-100</v>
      </c>
      <c r="Y5" s="18">
        <f t="shared" ref="Y5:Y30" si="4">IF(COUNTA($F5,$K5,$P5,$U5)&gt;0,Y4+SUM(V5:X5),"")</f>
        <v>20900</v>
      </c>
      <c r="Z5" s="50">
        <f>IF($J5="","",ROUND(($J5-30000)/1000,1)+(2.5-_xlfn.RANK.AVG($J5,($J5,$O5,$T5,$Y5)))*20+IF(_xlfn.RANK.EQ($J5,($J5,$O5,$T5,$Y5))=1,20/((_xlfn.RANK.AVG($J5,($J5,$O5,$T5,$Y5))-1)*2+1),0))</f>
        <v>6.9</v>
      </c>
      <c r="AA5" s="51">
        <f>IF($O5="","",ROUND(($O5-30000)/1000,1)+(2.5-_xlfn.RANK.AVG($O5,($J5,$O5,$T5,$Y5)))*20+IF(_xlfn.RANK.EQ($O5,($J5,$O5,$T5,$Y5))=1,20/((_xlfn.RANK.AVG($O5,($J5,$O5,$T5,$Y5))-1)*2+1),0))</f>
        <v>-29.1</v>
      </c>
      <c r="AB5" s="51">
        <f>IF($T5="","",ROUND(($T5-30000)/1000,1)+(2.5-_xlfn.RANK.AVG($T5,($J5,$O5,$T5,$Y5)))*20+IF(_xlfn.RANK.EQ($T5,($J5,$O5,$T5,$Y5))=1,20/((_xlfn.RANK.AVG($T5,($J5,$O5,$T5,$Y5))-1)*2+1),0))</f>
        <v>51.3</v>
      </c>
      <c r="AC5" s="52">
        <f>IF($Y5="","",ROUND(($Y5-30000)/1000,1)+(2.5-_xlfn.RANK.AVG($Y5,($J5,$O5,$T5,$Y5)))*20+IF(_xlfn.RANK.EQ($Y5,($J5,$O5,$T5,$Y5))=1,20/((_xlfn.RANK.AVG($Y5,($J5,$O5,$T5,$Y5))-1)*2+1),0))</f>
        <v>-29.1</v>
      </c>
      <c r="AE5" s="5"/>
      <c r="AF5" s="31"/>
      <c r="AG5" s="23"/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/>
      <c r="BC5" s="23"/>
      <c r="BD5" s="23"/>
      <c r="BE5" s="27"/>
      <c r="BF5" s="37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>
        <v>4</v>
      </c>
      <c r="BZ5" s="27">
        <v>30</v>
      </c>
      <c r="CA5" s="37" t="s">
        <v>81</v>
      </c>
      <c r="CB5" s="38" t="s">
        <v>190</v>
      </c>
      <c r="CC5" s="38" t="s">
        <v>190</v>
      </c>
      <c r="CD5" s="38" t="s">
        <v>190</v>
      </c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/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45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0</v>
      </c>
      <c r="D6" s="15">
        <f t="shared" ref="D6:D30" si="7">IF($E6="","",IF(OR($F5="流局",$F5="チョンボ"),D5+($H5+$M5+$R5+$W5)/-1000,0))</f>
        <v>0</v>
      </c>
      <c r="E6" s="63" t="s">
        <v>186</v>
      </c>
      <c r="F6" s="5" t="s">
        <v>187</v>
      </c>
      <c r="G6" s="6">
        <v>-5200</v>
      </c>
      <c r="H6" s="6"/>
      <c r="I6" s="45">
        <v>0</v>
      </c>
      <c r="J6" s="18">
        <f t="shared" si="2"/>
        <v>21700</v>
      </c>
      <c r="K6" s="5"/>
      <c r="L6" s="6"/>
      <c r="M6" s="6">
        <v>-1000</v>
      </c>
      <c r="N6" s="45"/>
      <c r="O6" s="18">
        <f t="shared" ref="O6:O30" si="8">IF(COUNTA($F6,$K6,$P6,$U6)&gt;0,O5+SUM(L6:N6),"")</f>
        <v>19900</v>
      </c>
      <c r="P6" s="5"/>
      <c r="Q6" s="6"/>
      <c r="R6" s="6"/>
      <c r="S6" s="45"/>
      <c r="T6" s="18">
        <f t="shared" si="3"/>
        <v>31300</v>
      </c>
      <c r="U6" s="5" t="s">
        <v>188</v>
      </c>
      <c r="V6" s="6">
        <v>5200</v>
      </c>
      <c r="W6" s="6">
        <v>1000</v>
      </c>
      <c r="X6" s="45">
        <v>0</v>
      </c>
      <c r="Y6" s="18">
        <f t="shared" si="4"/>
        <v>27100</v>
      </c>
      <c r="Z6" s="50">
        <f>IF($J6="","",ROUND(($J6-30000)/1000,1)+(2.5-_xlfn.RANK.AVG($J6,($J6,$O6,$T6,$Y6)))*20+IF(_xlfn.RANK.EQ($J6,($J6,$O6,$T6,$Y6))=1,20/((_xlfn.RANK.AVG($J6,($J6,$O6,$T6,$Y6))-1)*2+1),0))</f>
        <v>-18.3</v>
      </c>
      <c r="AA6" s="51">
        <f>IF($O6="","",ROUND(($O6-30000)/1000,1)+(2.5-_xlfn.RANK.AVG($O6,($J6,$O6,$T6,$Y6)))*20+IF(_xlfn.RANK.EQ($O6,($J6,$O6,$T6,$Y6))=1,20/((_xlfn.RANK.AVG($O6,($J6,$O6,$T6,$Y6))-1)*2+1),0))</f>
        <v>-40.1</v>
      </c>
      <c r="AB6" s="51">
        <f>IF($T6="","",ROUND(($T6-30000)/1000,1)+(2.5-_xlfn.RANK.AVG($T6,($J6,$O6,$T6,$Y6)))*20+IF(_xlfn.RANK.EQ($T6,($J6,$O6,$T6,$Y6))=1,20/((_xlfn.RANK.AVG($T6,($J6,$O6,$T6,$Y6))-1)*2+1),0))</f>
        <v>51.3</v>
      </c>
      <c r="AC6" s="52">
        <f>IF($Y6="","",ROUND(($Y6-30000)/1000,1)+(2.5-_xlfn.RANK.AVG($Y6,($J6,$O6,$T6,$Y6)))*20+IF(_xlfn.RANK.EQ($Y6,($J6,$O6,$T6,$Y6))=1,20/((_xlfn.RANK.AVG($Y6,($J6,$O6,$T6,$Y6))-1)*2+1),0))</f>
        <v>7.1</v>
      </c>
      <c r="AE6" s="5"/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>
        <v>1</v>
      </c>
      <c r="BC6" s="23"/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>
        <v>1</v>
      </c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/>
      <c r="CS6" s="23"/>
      <c r="CT6" s="23">
        <v>3</v>
      </c>
      <c r="CU6" s="27">
        <v>40</v>
      </c>
      <c r="CV6" s="37" t="s">
        <v>83</v>
      </c>
      <c r="CW6" s="38" t="s">
        <v>78</v>
      </c>
      <c r="CX6" s="38" t="s">
        <v>78</v>
      </c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45">
      <c r="A7" s="10" t="str">
        <f t="shared" si="1"/>
        <v>東</v>
      </c>
      <c r="B7" s="15">
        <f t="shared" si="5"/>
        <v>3</v>
      </c>
      <c r="C7" s="15">
        <f t="shared" si="6"/>
        <v>0</v>
      </c>
      <c r="D7" s="15">
        <f t="shared" si="7"/>
        <v>0</v>
      </c>
      <c r="E7" s="63" t="s">
        <v>181</v>
      </c>
      <c r="F7" s="5" t="s">
        <v>187</v>
      </c>
      <c r="G7" s="6">
        <v>-12000</v>
      </c>
      <c r="H7" s="6"/>
      <c r="I7" s="45">
        <v>0</v>
      </c>
      <c r="J7" s="18">
        <f t="shared" si="2"/>
        <v>9700</v>
      </c>
      <c r="K7" s="5" t="s">
        <v>188</v>
      </c>
      <c r="L7" s="6">
        <v>12000</v>
      </c>
      <c r="M7" s="6"/>
      <c r="N7" s="45">
        <v>0</v>
      </c>
      <c r="O7" s="18">
        <f t="shared" si="8"/>
        <v>31900</v>
      </c>
      <c r="P7" s="5"/>
      <c r="Q7" s="6"/>
      <c r="R7" s="6"/>
      <c r="S7" s="45"/>
      <c r="T7" s="18">
        <f t="shared" si="3"/>
        <v>31300</v>
      </c>
      <c r="U7" s="5"/>
      <c r="V7" s="6"/>
      <c r="W7" s="6"/>
      <c r="X7" s="45"/>
      <c r="Y7" s="18">
        <f t="shared" si="4"/>
        <v>27100</v>
      </c>
      <c r="Z7" s="50">
        <f>IF($J7="","",ROUND(($J7-30000)/1000,1)+(2.5-_xlfn.RANK.AVG($J7,($J7,$O7,$T7,$Y7)))*20+IF(_xlfn.RANK.EQ($J7,($J7,$O7,$T7,$Y7))=1,20/((_xlfn.RANK.AVG($J7,($J7,$O7,$T7,$Y7))-1)*2+1),0))</f>
        <v>-50.3</v>
      </c>
      <c r="AA7" s="51">
        <f>IF($O7="","",ROUND(($O7-30000)/1000,1)+(2.5-_xlfn.RANK.AVG($O7,($J7,$O7,$T7,$Y7)))*20+IF(_xlfn.RANK.EQ($O7,($J7,$O7,$T7,$Y7))=1,20/((_xlfn.RANK.AVG($O7,($J7,$O7,$T7,$Y7))-1)*2+1),0))</f>
        <v>51.9</v>
      </c>
      <c r="AB7" s="51">
        <f>IF($T7="","",ROUND(($T7-30000)/1000,1)+(2.5-_xlfn.RANK.AVG($T7,($J7,$O7,$T7,$Y7)))*20+IF(_xlfn.RANK.EQ($T7,($J7,$O7,$T7,$Y7))=1,20/((_xlfn.RANK.AVG($T7,($J7,$O7,$T7,$Y7))-1)*2+1),0))</f>
        <v>11.3</v>
      </c>
      <c r="AC7" s="52">
        <f>IF($Y7="","",ROUND(($Y7-30000)/1000,1)+(2.5-_xlfn.RANK.AVG($Y7,($J7,$O7,$T7,$Y7)))*20+IF(_xlfn.RANK.EQ($Y7,($J7,$O7,$T7,$Y7))=1,20/((_xlfn.RANK.AVG($Y7,($J7,$O7,$T7,$Y7))-1)*2+1),0))</f>
        <v>-12.9</v>
      </c>
      <c r="AE7" s="5"/>
      <c r="AF7" s="31"/>
      <c r="AG7" s="23"/>
      <c r="AH7" s="23"/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>
        <v>1</v>
      </c>
      <c r="BD7" s="23">
        <v>6</v>
      </c>
      <c r="BE7" s="27" t="s">
        <v>193</v>
      </c>
      <c r="BF7" s="37" t="s">
        <v>97</v>
      </c>
      <c r="BG7" s="38" t="s">
        <v>78</v>
      </c>
      <c r="BH7" s="38" t="s">
        <v>78</v>
      </c>
      <c r="BI7" s="38" t="s">
        <v>78</v>
      </c>
      <c r="BJ7" s="38" t="s">
        <v>190</v>
      </c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/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45">
      <c r="A8" s="10" t="str">
        <f t="shared" si="1"/>
        <v>東</v>
      </c>
      <c r="B8" s="15">
        <f t="shared" si="5"/>
        <v>4</v>
      </c>
      <c r="C8" s="15">
        <f t="shared" si="6"/>
        <v>0</v>
      </c>
      <c r="D8" s="15">
        <f>IF($E8="","",IF(OR($F7="流局",$F7="チョンボ"),D7+($H7+$M7+$R7+$W7)/-1000,0))</f>
        <v>0</v>
      </c>
      <c r="E8" s="63" t="s">
        <v>195</v>
      </c>
      <c r="F8" s="5" t="s">
        <v>196</v>
      </c>
      <c r="G8" s="6">
        <v>-1000</v>
      </c>
      <c r="H8" s="6"/>
      <c r="I8" s="45"/>
      <c r="J8" s="18">
        <f t="shared" si="2"/>
        <v>8700</v>
      </c>
      <c r="K8" s="5" t="s">
        <v>196</v>
      </c>
      <c r="L8" s="6">
        <v>3000</v>
      </c>
      <c r="M8" s="6"/>
      <c r="N8" s="45"/>
      <c r="O8" s="18">
        <f t="shared" si="8"/>
        <v>34900</v>
      </c>
      <c r="P8" s="5" t="s">
        <v>196</v>
      </c>
      <c r="Q8" s="6">
        <v>-1000</v>
      </c>
      <c r="R8" s="6"/>
      <c r="S8" s="45"/>
      <c r="T8" s="18">
        <f t="shared" si="3"/>
        <v>30300</v>
      </c>
      <c r="U8" s="5" t="s">
        <v>196</v>
      </c>
      <c r="V8" s="6">
        <v>-1000</v>
      </c>
      <c r="W8" s="6"/>
      <c r="X8" s="45"/>
      <c r="Y8" s="18">
        <f t="shared" si="4"/>
        <v>26100</v>
      </c>
      <c r="Z8" s="50">
        <f>IF($J8="","",ROUND(($J8-30000)/1000,1)+(2.5-_xlfn.RANK.AVG($J8,($J8,$O8,$T8,$Y8)))*20+IF(_xlfn.RANK.EQ($J8,($J8,$O8,$T8,$Y8))=1,20/((_xlfn.RANK.AVG($J8,($J8,$O8,$T8,$Y8))-1)*2+1),0))</f>
        <v>-51.3</v>
      </c>
      <c r="AA8" s="51">
        <f>IF($O8="","",ROUND(($O8-30000)/1000,1)+(2.5-_xlfn.RANK.AVG($O8,($J8,$O8,$T8,$Y8)))*20+IF(_xlfn.RANK.EQ($O8,($J8,$O8,$T8,$Y8))=1,20/((_xlfn.RANK.AVG($O8,($J8,$O8,$T8,$Y8))-1)*2+1),0))</f>
        <v>54.9</v>
      </c>
      <c r="AB8" s="51">
        <f>IF($T8="","",ROUND(($T8-30000)/1000,1)+(2.5-_xlfn.RANK.AVG($T8,($J8,$O8,$T8,$Y8)))*20+IF(_xlfn.RANK.EQ($T8,($J8,$O8,$T8,$Y8))=1,20/((_xlfn.RANK.AVG($T8,($J8,$O8,$T8,$Y8))-1)*2+1),0))</f>
        <v>10.3</v>
      </c>
      <c r="AC8" s="52">
        <f>IF($Y8="","",ROUND(($Y8-30000)/1000,1)+(2.5-_xlfn.RANK.AVG($Y8,($J8,$O8,$T8,$Y8)))*20+IF(_xlfn.RANK.EQ($Y8,($J8,$O8,$T8,$Y8))=1,20/((_xlfn.RANK.AVG($Y8,($J8,$O8,$T8,$Y8))-1)*2+1),0))</f>
        <v>-13.9</v>
      </c>
      <c r="AE8" s="5" t="s">
        <v>184</v>
      </c>
      <c r="AF8" s="31"/>
      <c r="AG8" s="23"/>
      <c r="AH8" s="23"/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 t="s">
        <v>183</v>
      </c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 t="s">
        <v>184</v>
      </c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 t="s">
        <v>184</v>
      </c>
      <c r="CQ8" s="31"/>
      <c r="CR8" s="23"/>
      <c r="CS8" s="23"/>
      <c r="CT8" s="23"/>
      <c r="CU8" s="2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45">
      <c r="A9" s="10" t="str">
        <f t="shared" si="1"/>
        <v>南</v>
      </c>
      <c r="B9" s="15">
        <f t="shared" si="5"/>
        <v>1</v>
      </c>
      <c r="C9" s="15">
        <f t="shared" si="6"/>
        <v>1</v>
      </c>
      <c r="D9" s="15">
        <f t="shared" si="7"/>
        <v>0</v>
      </c>
      <c r="E9" s="63" t="s">
        <v>194</v>
      </c>
      <c r="F9" s="5"/>
      <c r="G9" s="6"/>
      <c r="H9" s="6"/>
      <c r="I9" s="45"/>
      <c r="J9" s="18">
        <f t="shared" si="2"/>
        <v>8700</v>
      </c>
      <c r="K9" s="5" t="s">
        <v>187</v>
      </c>
      <c r="L9" s="6">
        <v>-1000</v>
      </c>
      <c r="M9" s="6"/>
      <c r="N9" s="45">
        <v>-300</v>
      </c>
      <c r="O9" s="18">
        <f t="shared" si="8"/>
        <v>33600</v>
      </c>
      <c r="P9" s="5" t="s">
        <v>188</v>
      </c>
      <c r="Q9" s="6">
        <v>1000</v>
      </c>
      <c r="R9" s="6"/>
      <c r="S9" s="45">
        <v>300</v>
      </c>
      <c r="T9" s="18">
        <f t="shared" si="3"/>
        <v>31600</v>
      </c>
      <c r="U9" s="5"/>
      <c r="V9" s="6"/>
      <c r="W9" s="6"/>
      <c r="X9" s="45"/>
      <c r="Y9" s="18">
        <f t="shared" si="4"/>
        <v>26100</v>
      </c>
      <c r="Z9" s="50">
        <f>IF($J9="","",ROUND(($J9-30000)/1000,1)+(2.5-_xlfn.RANK.AVG($J9,($J9,$O9,$T9,$Y9)))*20+IF(_xlfn.RANK.EQ($J9,($J9,$O9,$T9,$Y9))=1,20/((_xlfn.RANK.AVG($J9,($J9,$O9,$T9,$Y9))-1)*2+1),0))</f>
        <v>-51.3</v>
      </c>
      <c r="AA9" s="51">
        <f>IF($O9="","",ROUND(($O9-30000)/1000,1)+(2.5-_xlfn.RANK.AVG($O9,($J9,$O9,$T9,$Y9)))*20+IF(_xlfn.RANK.EQ($O9,($J9,$O9,$T9,$Y9))=1,20/((_xlfn.RANK.AVG($O9,($J9,$O9,$T9,$Y9))-1)*2+1),0))</f>
        <v>53.6</v>
      </c>
      <c r="AB9" s="51">
        <f>IF($T9="","",ROUND(($T9-30000)/1000,1)+(2.5-_xlfn.RANK.AVG($T9,($J9,$O9,$T9,$Y9)))*20+IF(_xlfn.RANK.EQ($T9,($J9,$O9,$T9,$Y9))=1,20/((_xlfn.RANK.AVG($T9,($J9,$O9,$T9,$Y9))-1)*2+1),0))</f>
        <v>11.6</v>
      </c>
      <c r="AC9" s="52">
        <f>IF($Y9="","",ROUND(($Y9-30000)/1000,1)+(2.5-_xlfn.RANK.AVG($Y9,($J9,$O9,$T9,$Y9)))*20+IF(_xlfn.RANK.EQ($Y9,($J9,$O9,$T9,$Y9))=1,20/((_xlfn.RANK.AVG($Y9,($J9,$O9,$T9,$Y9))-1)*2+1),0))</f>
        <v>-13.9</v>
      </c>
      <c r="AE9" s="5"/>
      <c r="AF9" s="31"/>
      <c r="AG9" s="23"/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/>
      <c r="BA9" s="31"/>
      <c r="BB9" s="23"/>
      <c r="BC9" s="23"/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/>
      <c r="BV9" s="31"/>
      <c r="BW9" s="23"/>
      <c r="BX9" s="23">
        <v>1</v>
      </c>
      <c r="BY9" s="23">
        <v>1</v>
      </c>
      <c r="BZ9" s="27">
        <v>30</v>
      </c>
      <c r="CA9" s="37" t="s">
        <v>85</v>
      </c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/>
      <c r="CQ9" s="31"/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45">
      <c r="A10" s="10" t="str">
        <f>IF($E10="","",IF(AND(B9=4,B10=1),_xlfn.SWITCH(A9,"東","南","南","西","西","北","北","東"),A9))</f>
        <v>南</v>
      </c>
      <c r="B10" s="15">
        <f t="shared" si="5"/>
        <v>2</v>
      </c>
      <c r="C10" s="15">
        <f t="shared" si="6"/>
        <v>0</v>
      </c>
      <c r="D10" s="15">
        <f t="shared" si="7"/>
        <v>0</v>
      </c>
      <c r="E10" s="63" t="s">
        <v>186</v>
      </c>
      <c r="F10" s="5" t="s">
        <v>188</v>
      </c>
      <c r="G10" s="6">
        <v>2000</v>
      </c>
      <c r="H10" s="6">
        <v>2000</v>
      </c>
      <c r="I10" s="45">
        <v>0</v>
      </c>
      <c r="J10" s="18">
        <f t="shared" si="2"/>
        <v>12700</v>
      </c>
      <c r="K10" s="5"/>
      <c r="L10" s="6"/>
      <c r="M10" s="6">
        <v>-1000</v>
      </c>
      <c r="N10" s="45"/>
      <c r="O10" s="18">
        <f t="shared" si="8"/>
        <v>32600</v>
      </c>
      <c r="P10" s="5" t="s">
        <v>187</v>
      </c>
      <c r="Q10" s="6">
        <v>-2000</v>
      </c>
      <c r="R10" s="6">
        <v>-1000</v>
      </c>
      <c r="S10" s="45">
        <v>0</v>
      </c>
      <c r="T10" s="18">
        <f t="shared" si="3"/>
        <v>28600</v>
      </c>
      <c r="U10" s="5"/>
      <c r="V10" s="6"/>
      <c r="W10" s="6"/>
      <c r="X10" s="45"/>
      <c r="Y10" s="18">
        <f t="shared" si="4"/>
        <v>26100</v>
      </c>
      <c r="Z10" s="50">
        <f>IF($J10="","",ROUND(($J10-30000)/1000,1)+(2.5-_xlfn.RANK.AVG($J10,($J10,$O10,$T10,$Y10)))*20+IF(_xlfn.RANK.EQ($J10,($J10,$O10,$T10,$Y10))=1,20/((_xlfn.RANK.AVG($J10,($J10,$O10,$T10,$Y10))-1)*2+1),0))</f>
        <v>-47.3</v>
      </c>
      <c r="AA10" s="51">
        <f>IF($O10="","",ROUND(($O10-30000)/1000,1)+(2.5-_xlfn.RANK.AVG($O10,($J10,$O10,$T10,$Y10)))*20+IF(_xlfn.RANK.EQ($O10,($J10,$O10,$T10,$Y10))=1,20/((_xlfn.RANK.AVG($O10,($J10,$O10,$T10,$Y10))-1)*2+1),0))</f>
        <v>52.6</v>
      </c>
      <c r="AB10" s="51">
        <f>IF($T10="","",ROUND(($T10-30000)/1000,1)+(2.5-_xlfn.RANK.AVG($T10,($J10,$O10,$T10,$Y10)))*20+IF(_xlfn.RANK.EQ($T10,($J10,$O10,$T10,$Y10))=1,20/((_xlfn.RANK.AVG($T10,($J10,$O10,$T10,$Y10))-1)*2+1),0))</f>
        <v>8.6</v>
      </c>
      <c r="AC10" s="52">
        <f>IF($Y10="","",ROUND(($Y10-30000)/1000,1)+(2.5-_xlfn.RANK.AVG($Y10,($J10,$O10,$T10,$Y10)))*20+IF(_xlfn.RANK.EQ($Y10,($J10,$O10,$T10,$Y10))=1,20/((_xlfn.RANK.AVG($Y10,($J10,$O10,$T10,$Y10))-1)*2+1),0))</f>
        <v>-13.9</v>
      </c>
      <c r="AE10" s="5"/>
      <c r="AF10" s="31"/>
      <c r="AG10" s="23"/>
      <c r="AH10" s="23">
        <v>1</v>
      </c>
      <c r="AI10" s="23">
        <v>2</v>
      </c>
      <c r="AJ10" s="27">
        <v>30</v>
      </c>
      <c r="AK10" s="37" t="s">
        <v>85</v>
      </c>
      <c r="AL10" s="38" t="s">
        <v>78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>
        <v>1</v>
      </c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>
        <v>1</v>
      </c>
      <c r="BX10" s="23"/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/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45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3</v>
      </c>
      <c r="C11" s="15">
        <f t="shared" si="6"/>
        <v>0</v>
      </c>
      <c r="D11" s="15">
        <f t="shared" si="7"/>
        <v>0</v>
      </c>
      <c r="E11" s="63" t="s">
        <v>181</v>
      </c>
      <c r="F11" s="5" t="s">
        <v>191</v>
      </c>
      <c r="G11" s="6">
        <v>-1300</v>
      </c>
      <c r="H11" s="6"/>
      <c r="I11" s="45">
        <v>0</v>
      </c>
      <c r="J11" s="18">
        <f t="shared" si="2"/>
        <v>11400</v>
      </c>
      <c r="K11" s="5" t="s">
        <v>191</v>
      </c>
      <c r="L11" s="6">
        <v>-1300</v>
      </c>
      <c r="M11" s="6">
        <v>-1000</v>
      </c>
      <c r="N11" s="45">
        <v>0</v>
      </c>
      <c r="O11" s="18">
        <f t="shared" si="8"/>
        <v>30300</v>
      </c>
      <c r="P11" s="5" t="s">
        <v>191</v>
      </c>
      <c r="Q11" s="6">
        <v>-2600</v>
      </c>
      <c r="R11" s="6"/>
      <c r="S11" s="45">
        <v>0</v>
      </c>
      <c r="T11" s="18">
        <f t="shared" si="3"/>
        <v>26000</v>
      </c>
      <c r="U11" s="5" t="s">
        <v>192</v>
      </c>
      <c r="V11" s="6">
        <v>5200</v>
      </c>
      <c r="W11" s="6">
        <v>1000</v>
      </c>
      <c r="X11" s="45">
        <v>0</v>
      </c>
      <c r="Y11" s="18">
        <f t="shared" si="4"/>
        <v>32300</v>
      </c>
      <c r="Z11" s="50">
        <f>IF($J11="","",ROUND(($J11-30000)/1000,1)+(2.5-_xlfn.RANK.AVG($J11,($J11,$O11,$T11,$Y11)))*20+IF(_xlfn.RANK.EQ($J11,($J11,$O11,$T11,$Y11))=1,20/((_xlfn.RANK.AVG($J11,($J11,$O11,$T11,$Y11))-1)*2+1),0))</f>
        <v>-48.6</v>
      </c>
      <c r="AA11" s="51">
        <f>IF($O11="","",ROUND(($O11-30000)/1000,1)+(2.5-_xlfn.RANK.AVG($O11,($J11,$O11,$T11,$Y11)))*20+IF(_xlfn.RANK.EQ($O11,($J11,$O11,$T11,$Y11))=1,20/((_xlfn.RANK.AVG($O11,($J11,$O11,$T11,$Y11))-1)*2+1),0))</f>
        <v>10.3</v>
      </c>
      <c r="AB11" s="51">
        <f>IF($T11="","",ROUND(($T11-30000)/1000,1)+(2.5-_xlfn.RANK.AVG($T11,($J11,$O11,$T11,$Y11)))*20+IF(_xlfn.RANK.EQ($T11,($J11,$O11,$T11,$Y11))=1,20/((_xlfn.RANK.AVG($T11,($J11,$O11,$T11,$Y11))-1)*2+1),0))</f>
        <v>-14</v>
      </c>
      <c r="AC11" s="52">
        <f>IF($Y11="","",ROUND(($Y11-30000)/1000,1)+(2.5-_xlfn.RANK.AVG($Y11,($J11,$O11,$T11,$Y11)))*20+IF(_xlfn.RANK.EQ($Y11,($J11,$O11,$T11,$Y11))=1,20/((_xlfn.RANK.AVG($Y11,($J11,$O11,$T11,$Y11))-1)*2+1),0))</f>
        <v>52.3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>
        <v>1</v>
      </c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>
        <v>1</v>
      </c>
      <c r="CS11" s="23"/>
      <c r="CT11" s="23">
        <v>4</v>
      </c>
      <c r="CU11" s="27">
        <v>20</v>
      </c>
      <c r="CV11" s="37" t="s">
        <v>189</v>
      </c>
      <c r="CW11" s="38" t="s">
        <v>81</v>
      </c>
      <c r="CX11" s="38" t="s">
        <v>82</v>
      </c>
      <c r="CY11" s="38" t="s">
        <v>190</v>
      </c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45">
      <c r="A12" s="10" t="str">
        <f t="shared" si="9"/>
        <v>南</v>
      </c>
      <c r="B12" s="15">
        <f t="shared" si="5"/>
        <v>4</v>
      </c>
      <c r="C12" s="15">
        <f t="shared" si="6"/>
        <v>0</v>
      </c>
      <c r="D12" s="15">
        <f t="shared" si="7"/>
        <v>0</v>
      </c>
      <c r="E12" s="63" t="s">
        <v>195</v>
      </c>
      <c r="F12" s="5" t="s">
        <v>191</v>
      </c>
      <c r="G12" s="6">
        <v>-2000</v>
      </c>
      <c r="H12" s="6"/>
      <c r="I12" s="45">
        <v>0</v>
      </c>
      <c r="J12" s="18">
        <f t="shared" si="2"/>
        <v>9400</v>
      </c>
      <c r="K12" s="5" t="s">
        <v>192</v>
      </c>
      <c r="L12" s="6">
        <v>8000</v>
      </c>
      <c r="M12" s="6">
        <v>0</v>
      </c>
      <c r="N12" s="45">
        <v>0</v>
      </c>
      <c r="O12" s="18">
        <f t="shared" si="8"/>
        <v>38300</v>
      </c>
      <c r="P12" s="5" t="s">
        <v>191</v>
      </c>
      <c r="Q12" s="6">
        <v>-2000</v>
      </c>
      <c r="R12" s="6"/>
      <c r="S12" s="45">
        <v>0</v>
      </c>
      <c r="T12" s="18">
        <f t="shared" si="3"/>
        <v>24000</v>
      </c>
      <c r="U12" s="5" t="s">
        <v>191</v>
      </c>
      <c r="V12" s="6">
        <v>-4000</v>
      </c>
      <c r="W12" s="6"/>
      <c r="X12" s="45">
        <v>0</v>
      </c>
      <c r="Y12" s="18">
        <f t="shared" si="4"/>
        <v>28300</v>
      </c>
      <c r="Z12" s="50">
        <f>IF($J12="","",ROUND(($J12-30000)/1000,1)+(2.5-_xlfn.RANK.AVG($J12,($J12,$O12,$T12,$Y12)))*20+IF(_xlfn.RANK.EQ($J12,($J12,$O12,$T12,$Y12))=1,20/((_xlfn.RANK.AVG($J12,($J12,$O12,$T12,$Y12))-1)*2+1),0))</f>
        <v>-50.6</v>
      </c>
      <c r="AA12" s="51">
        <f>IF($O12="","",ROUND(($O12-30000)/1000,1)+(2.5-_xlfn.RANK.AVG($O12,($J12,$O12,$T12,$Y12)))*20+IF(_xlfn.RANK.EQ($O12,($J12,$O12,$T12,$Y12))=1,20/((_xlfn.RANK.AVG($O12,($J12,$O12,$T12,$Y12))-1)*2+1),0))</f>
        <v>58.3</v>
      </c>
      <c r="AB12" s="51">
        <f>IF($T12="","",ROUND(($T12-30000)/1000,1)+(2.5-_xlfn.RANK.AVG($T12,($J12,$O12,$T12,$Y12)))*20+IF(_xlfn.RANK.EQ($T12,($J12,$O12,$T12,$Y12))=1,20/((_xlfn.RANK.AVG($T12,($J12,$O12,$T12,$Y12))-1)*2+1),0))</f>
        <v>-16</v>
      </c>
      <c r="AC12" s="52">
        <f>IF($Y12="","",ROUND(($Y12-30000)/1000,1)+(2.5-_xlfn.RANK.AVG($Y12,($J12,$O12,$T12,$Y12)))*20+IF(_xlfn.RANK.EQ($Y12,($J12,$O12,$T12,$Y12))=1,20/((_xlfn.RANK.AVG($Y12,($J12,$O12,$T12,$Y12))-1)*2+1),0))</f>
        <v>8.3000000000000007</v>
      </c>
      <c r="AE12" s="5"/>
      <c r="AF12" s="31"/>
      <c r="AG12" s="23"/>
      <c r="AH12" s="23">
        <v>1</v>
      </c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>
        <v>1</v>
      </c>
      <c r="BC12" s="23"/>
      <c r="BD12" s="23">
        <v>5</v>
      </c>
      <c r="BE12" s="27" t="s">
        <v>193</v>
      </c>
      <c r="BF12" s="37" t="s">
        <v>189</v>
      </c>
      <c r="BG12" s="38" t="s">
        <v>197</v>
      </c>
      <c r="BH12" s="38" t="s">
        <v>81</v>
      </c>
      <c r="BI12" s="38" t="s">
        <v>83</v>
      </c>
      <c r="BJ12" s="38" t="s">
        <v>84</v>
      </c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45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45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45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45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45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45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45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45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45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45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45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45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45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45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45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45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45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45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BU1:CO1"/>
    <mergeCell ref="CP1:DJ1"/>
    <mergeCell ref="AK2:AY2"/>
    <mergeCell ref="BF2:BT2"/>
    <mergeCell ref="CA2:CO2"/>
    <mergeCell ref="CV2:DJ2"/>
    <mergeCell ref="AZ1:BT1"/>
    <mergeCell ref="K1:O1"/>
    <mergeCell ref="P1:T1"/>
    <mergeCell ref="U1:Y1"/>
    <mergeCell ref="Z1:AC1"/>
    <mergeCell ref="AE1:AY1"/>
    <mergeCell ref="F1:J1"/>
    <mergeCell ref="A1:A2"/>
    <mergeCell ref="B1:B2"/>
    <mergeCell ref="C1:C2"/>
    <mergeCell ref="D1:D2"/>
    <mergeCell ref="E1:E2"/>
  </mergeCells>
  <phoneticPr fontId="1"/>
  <conditionalFormatting sqref="F1:Y1">
    <cfRule type="duplicateValues" dxfId="0" priority="1"/>
  </conditionalFormatting>
  <dataValidations count="3">
    <dataValidation type="list" allowBlank="1" showInputMessage="1" sqref="F1:Y1" xr:uid="{BA1E16D1-4C53-4520-B03F-F31389ABF783}">
      <formula1>"百瀬成空,福澤大地,大池陸斗,小林嶺,佃佳佑,蒲生麗,山﨑柊,上條友暉,北沢蓮太郎,髙橋桜,滝沢悠人,松澤亮太,矢ヶ崎健,依田幸憲,高野源太,多田洋輔,角田創,木角有希,近藤隼,鷲野翼,石澤巧望,岩崎凌汰,松澤大地,水澤良平,小林郁斗,佐藤成浩,"</formula1>
    </dataValidation>
    <dataValidation type="list" showInputMessage="1" showErrorMessage="1" sqref="K4:K30 P4:P30 F4:F30 U4:U30" xr:uid="{33F52E8B-5AAA-406F-832A-2B369127043A}">
      <formula1>"ロン,ツモ,放銃,ツモ支払,流局,チョンボ"</formula1>
    </dataValidation>
    <dataValidation type="list" allowBlank="1" showInputMessage="1" showErrorMessage="1" sqref="E4:E30" xr:uid="{C97E4062-C650-4CFE-82D1-14ACF5B01A83}">
      <formula1>$Z$2:$AC$2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D5E-405C-4DEF-A8A7-9881A820A645}">
  <sheetPr codeName="Sheet2"/>
  <dimension ref="A1:E54"/>
  <sheetViews>
    <sheetView workbookViewId="0"/>
  </sheetViews>
  <sheetFormatPr defaultRowHeight="18" x14ac:dyDescent="0.45"/>
  <cols>
    <col min="1" max="1" width="9" style="33" customWidth="1"/>
    <col min="2" max="2" width="6.5" style="33" customWidth="1"/>
    <col min="3" max="3" width="19.19921875" style="12" bestFit="1" customWidth="1"/>
    <col min="4" max="5" width="6.5" style="12" customWidth="1"/>
  </cols>
  <sheetData>
    <row r="1" spans="1:5" x14ac:dyDescent="0.45">
      <c r="A1" s="33" t="s">
        <v>26</v>
      </c>
      <c r="B1" s="33" t="s">
        <v>137</v>
      </c>
      <c r="C1" s="12" t="s">
        <v>27</v>
      </c>
      <c r="D1" s="12" t="s">
        <v>28</v>
      </c>
      <c r="E1" s="12" t="s">
        <v>29</v>
      </c>
    </row>
    <row r="2" spans="1:5" x14ac:dyDescent="0.45">
      <c r="A2" s="33" t="s">
        <v>76</v>
      </c>
      <c r="B2" s="33" t="s">
        <v>138</v>
      </c>
      <c r="C2" s="12" t="s">
        <v>131</v>
      </c>
      <c r="D2" s="12">
        <v>1</v>
      </c>
    </row>
    <row r="3" spans="1:5" x14ac:dyDescent="0.45">
      <c r="A3" s="33" t="s">
        <v>77</v>
      </c>
      <c r="B3" s="33" t="s">
        <v>147</v>
      </c>
      <c r="C3" s="12" t="s">
        <v>30</v>
      </c>
      <c r="D3" s="12">
        <v>1</v>
      </c>
    </row>
    <row r="4" spans="1:5" x14ac:dyDescent="0.45">
      <c r="A4" s="33" t="s">
        <v>78</v>
      </c>
      <c r="B4" s="33" t="s">
        <v>140</v>
      </c>
      <c r="C4" s="12" t="s">
        <v>31</v>
      </c>
      <c r="D4" s="12">
        <v>1</v>
      </c>
      <c r="E4" s="12">
        <v>1</v>
      </c>
    </row>
    <row r="5" spans="1:5" x14ac:dyDescent="0.45">
      <c r="A5" s="33" t="s">
        <v>79</v>
      </c>
      <c r="B5" s="33" t="s">
        <v>141</v>
      </c>
      <c r="C5" s="12" t="s">
        <v>32</v>
      </c>
      <c r="D5" s="12">
        <v>1</v>
      </c>
    </row>
    <row r="6" spans="1:5" x14ac:dyDescent="0.45">
      <c r="A6" s="33" t="s">
        <v>80</v>
      </c>
      <c r="C6" s="12" t="s">
        <v>33</v>
      </c>
      <c r="D6" s="12">
        <v>1</v>
      </c>
      <c r="E6" s="12">
        <v>1</v>
      </c>
    </row>
    <row r="7" spans="1:5" x14ac:dyDescent="0.45">
      <c r="A7" s="33" t="s">
        <v>81</v>
      </c>
      <c r="B7" s="33" t="s">
        <v>139</v>
      </c>
      <c r="C7" s="12" t="s">
        <v>34</v>
      </c>
      <c r="D7" s="12">
        <v>1</v>
      </c>
    </row>
    <row r="8" spans="1:5" x14ac:dyDescent="0.45">
      <c r="A8" s="33" t="s">
        <v>82</v>
      </c>
      <c r="B8" s="33" t="s">
        <v>143</v>
      </c>
      <c r="C8" s="12" t="s">
        <v>35</v>
      </c>
      <c r="D8" s="12">
        <v>1</v>
      </c>
    </row>
    <row r="9" spans="1:5" x14ac:dyDescent="0.45">
      <c r="A9" s="33" t="s">
        <v>83</v>
      </c>
      <c r="B9" s="33" t="s">
        <v>145</v>
      </c>
      <c r="C9" s="12" t="s">
        <v>36</v>
      </c>
      <c r="D9" s="12">
        <v>1</v>
      </c>
    </row>
    <row r="10" spans="1:5" x14ac:dyDescent="0.45">
      <c r="A10" s="33" t="s">
        <v>84</v>
      </c>
      <c r="B10" s="33" t="s">
        <v>144</v>
      </c>
      <c r="C10" s="12" t="s">
        <v>128</v>
      </c>
      <c r="D10" s="12">
        <v>1</v>
      </c>
      <c r="E10" s="12">
        <v>1</v>
      </c>
    </row>
    <row r="11" spans="1:5" x14ac:dyDescent="0.45">
      <c r="A11" s="33" t="s">
        <v>85</v>
      </c>
      <c r="B11" s="33" t="s">
        <v>146</v>
      </c>
      <c r="C11" s="12" t="s">
        <v>37</v>
      </c>
      <c r="D11" s="12">
        <v>1</v>
      </c>
      <c r="E11" s="12">
        <v>1</v>
      </c>
    </row>
    <row r="12" spans="1:5" x14ac:dyDescent="0.45">
      <c r="A12" s="33" t="s">
        <v>86</v>
      </c>
      <c r="B12" s="33" t="s">
        <v>157</v>
      </c>
      <c r="C12" s="12" t="s">
        <v>38</v>
      </c>
      <c r="D12" s="12">
        <v>1</v>
      </c>
      <c r="E12" s="12">
        <v>1</v>
      </c>
    </row>
    <row r="13" spans="1:5" x14ac:dyDescent="0.45">
      <c r="A13" s="33" t="s">
        <v>87</v>
      </c>
      <c r="B13" s="33" t="s">
        <v>158</v>
      </c>
      <c r="C13" s="12" t="s">
        <v>39</v>
      </c>
      <c r="D13" s="12">
        <v>1</v>
      </c>
      <c r="E13" s="12">
        <v>1</v>
      </c>
    </row>
    <row r="14" spans="1:5" x14ac:dyDescent="0.45">
      <c r="A14" s="33" t="s">
        <v>88</v>
      </c>
      <c r="B14" s="33" t="s">
        <v>159</v>
      </c>
      <c r="C14" s="12" t="s">
        <v>40</v>
      </c>
      <c r="D14" s="12">
        <v>1</v>
      </c>
      <c r="E14" s="12">
        <v>1</v>
      </c>
    </row>
    <row r="15" spans="1:5" x14ac:dyDescent="0.45">
      <c r="A15" s="33" t="s">
        <v>89</v>
      </c>
      <c r="B15" s="33" t="s">
        <v>160</v>
      </c>
      <c r="C15" s="12" t="s">
        <v>41</v>
      </c>
      <c r="D15" s="12">
        <v>1</v>
      </c>
      <c r="E15" s="12">
        <v>1</v>
      </c>
    </row>
    <row r="16" spans="1:5" x14ac:dyDescent="0.45">
      <c r="A16" s="33" t="s">
        <v>90</v>
      </c>
      <c r="B16" s="33" t="s">
        <v>161</v>
      </c>
      <c r="C16" s="12" t="s">
        <v>42</v>
      </c>
      <c r="D16" s="12">
        <v>2</v>
      </c>
    </row>
    <row r="17" spans="1:5" x14ac:dyDescent="0.45">
      <c r="A17" s="33" t="s">
        <v>91</v>
      </c>
      <c r="B17" s="33" t="s">
        <v>148</v>
      </c>
      <c r="C17" s="12" t="s">
        <v>43</v>
      </c>
      <c r="D17" s="12">
        <v>2</v>
      </c>
      <c r="E17" s="12">
        <v>1</v>
      </c>
    </row>
    <row r="18" spans="1:5" x14ac:dyDescent="0.45">
      <c r="A18" s="33" t="s">
        <v>92</v>
      </c>
      <c r="B18" s="33" t="s">
        <v>154</v>
      </c>
      <c r="C18" s="12" t="s">
        <v>130</v>
      </c>
      <c r="D18" s="12">
        <v>2</v>
      </c>
      <c r="E18" s="12">
        <v>1</v>
      </c>
    </row>
    <row r="19" spans="1:5" x14ac:dyDescent="0.45">
      <c r="A19" s="33" t="s">
        <v>93</v>
      </c>
      <c r="B19" s="33" t="s">
        <v>180</v>
      </c>
      <c r="C19" s="12" t="s">
        <v>44</v>
      </c>
      <c r="D19" s="12">
        <v>2</v>
      </c>
      <c r="E19" s="12">
        <v>1</v>
      </c>
    </row>
    <row r="20" spans="1:5" x14ac:dyDescent="0.45">
      <c r="A20" s="33" t="s">
        <v>94</v>
      </c>
      <c r="B20" s="33" t="s">
        <v>156</v>
      </c>
      <c r="C20" s="12" t="s">
        <v>45</v>
      </c>
      <c r="D20" s="12">
        <v>2</v>
      </c>
      <c r="E20" s="12">
        <v>2</v>
      </c>
    </row>
    <row r="21" spans="1:5" x14ac:dyDescent="0.45">
      <c r="A21" s="33" t="s">
        <v>95</v>
      </c>
      <c r="B21" s="33" t="s">
        <v>150</v>
      </c>
      <c r="C21" s="12" t="s">
        <v>46</v>
      </c>
      <c r="D21" s="12">
        <v>2</v>
      </c>
      <c r="E21" s="12">
        <v>2</v>
      </c>
    </row>
    <row r="22" spans="1:5" x14ac:dyDescent="0.45">
      <c r="A22" s="33" t="s">
        <v>96</v>
      </c>
      <c r="B22" s="33" t="s">
        <v>163</v>
      </c>
      <c r="C22" s="12" t="s">
        <v>47</v>
      </c>
      <c r="D22" s="12">
        <v>2</v>
      </c>
      <c r="E22" s="12">
        <v>2</v>
      </c>
    </row>
    <row r="23" spans="1:5" x14ac:dyDescent="0.45">
      <c r="A23" s="33" t="s">
        <v>97</v>
      </c>
      <c r="B23" s="33" t="s">
        <v>149</v>
      </c>
      <c r="C23" s="12" t="s">
        <v>48</v>
      </c>
      <c r="D23" s="12">
        <v>2</v>
      </c>
      <c r="E23" s="12">
        <v>2</v>
      </c>
    </row>
    <row r="24" spans="1:5" x14ac:dyDescent="0.45">
      <c r="A24" s="33" t="s">
        <v>98</v>
      </c>
      <c r="B24" s="33" t="s">
        <v>164</v>
      </c>
      <c r="C24" s="12" t="s">
        <v>49</v>
      </c>
      <c r="D24" s="12">
        <v>2</v>
      </c>
      <c r="E24" s="12">
        <v>2</v>
      </c>
    </row>
    <row r="25" spans="1:5" x14ac:dyDescent="0.45">
      <c r="A25" s="33" t="s">
        <v>99</v>
      </c>
      <c r="B25" s="33" t="s">
        <v>165</v>
      </c>
      <c r="C25" s="12" t="s">
        <v>50</v>
      </c>
      <c r="D25" s="12">
        <v>2</v>
      </c>
      <c r="E25" s="12">
        <v>2</v>
      </c>
    </row>
    <row r="26" spans="1:5" x14ac:dyDescent="0.45">
      <c r="A26" s="33" t="s">
        <v>100</v>
      </c>
      <c r="B26" s="33" t="s">
        <v>153</v>
      </c>
      <c r="C26" s="12" t="s">
        <v>51</v>
      </c>
      <c r="D26" s="12">
        <v>2</v>
      </c>
    </row>
    <row r="27" spans="1:5" x14ac:dyDescent="0.45">
      <c r="A27" s="33" t="s">
        <v>101</v>
      </c>
      <c r="B27" s="33" t="s">
        <v>162</v>
      </c>
      <c r="C27" s="12" t="s">
        <v>52</v>
      </c>
      <c r="D27" s="12">
        <v>3</v>
      </c>
    </row>
    <row r="28" spans="1:5" x14ac:dyDescent="0.45">
      <c r="A28" s="33" t="s">
        <v>102</v>
      </c>
      <c r="B28" s="33" t="s">
        <v>155</v>
      </c>
      <c r="C28" s="12" t="s">
        <v>129</v>
      </c>
      <c r="D28" s="12">
        <v>3</v>
      </c>
      <c r="E28" s="12">
        <v>2</v>
      </c>
    </row>
    <row r="29" spans="1:5" x14ac:dyDescent="0.45">
      <c r="A29" s="33" t="s">
        <v>103</v>
      </c>
      <c r="B29" s="33" t="s">
        <v>151</v>
      </c>
      <c r="C29" s="12" t="s">
        <v>53</v>
      </c>
      <c r="D29" s="12">
        <v>3</v>
      </c>
      <c r="E29" s="12">
        <v>2</v>
      </c>
    </row>
    <row r="30" spans="1:5" x14ac:dyDescent="0.45">
      <c r="A30" s="33" t="s">
        <v>104</v>
      </c>
      <c r="C30" s="12" t="s">
        <v>54</v>
      </c>
      <c r="D30" s="12">
        <v>5</v>
      </c>
      <c r="E30" s="12">
        <v>5</v>
      </c>
    </row>
    <row r="31" spans="1:5" x14ac:dyDescent="0.45">
      <c r="A31" s="33" t="s">
        <v>105</v>
      </c>
      <c r="B31" s="33" t="s">
        <v>152</v>
      </c>
      <c r="C31" s="12" t="s">
        <v>55</v>
      </c>
      <c r="D31" s="12">
        <v>6</v>
      </c>
      <c r="E31" s="12">
        <v>5</v>
      </c>
    </row>
    <row r="32" spans="1:5" x14ac:dyDescent="0.45">
      <c r="A32" s="33" t="s">
        <v>106</v>
      </c>
      <c r="B32" s="33" t="s">
        <v>166</v>
      </c>
      <c r="C32" s="12" t="s">
        <v>56</v>
      </c>
      <c r="D32" s="12">
        <v>13</v>
      </c>
    </row>
    <row r="33" spans="1:5" x14ac:dyDescent="0.45">
      <c r="A33" s="33" t="s">
        <v>107</v>
      </c>
      <c r="B33" s="33" t="s">
        <v>167</v>
      </c>
      <c r="C33" s="12" t="s">
        <v>57</v>
      </c>
      <c r="D33" s="12">
        <v>13</v>
      </c>
    </row>
    <row r="34" spans="1:5" x14ac:dyDescent="0.45">
      <c r="A34" s="33" t="s">
        <v>108</v>
      </c>
      <c r="B34" s="33" t="s">
        <v>168</v>
      </c>
      <c r="C34" s="12" t="s">
        <v>58</v>
      </c>
      <c r="D34" s="12">
        <v>13</v>
      </c>
      <c r="E34" s="12">
        <v>13</v>
      </c>
    </row>
    <row r="35" spans="1:5" x14ac:dyDescent="0.45">
      <c r="A35" s="33" t="s">
        <v>109</v>
      </c>
      <c r="B35" s="33" t="s">
        <v>169</v>
      </c>
      <c r="C35" s="12" t="s">
        <v>59</v>
      </c>
      <c r="D35" s="12">
        <v>13</v>
      </c>
      <c r="E35" s="12">
        <v>13</v>
      </c>
    </row>
    <row r="36" spans="1:5" x14ac:dyDescent="0.45">
      <c r="A36" s="33" t="s">
        <v>110</v>
      </c>
      <c r="B36" s="33" t="s">
        <v>170</v>
      </c>
      <c r="C36" s="12" t="s">
        <v>60</v>
      </c>
      <c r="D36" s="12">
        <v>26</v>
      </c>
      <c r="E36" s="12">
        <v>26</v>
      </c>
    </row>
    <row r="37" spans="1:5" x14ac:dyDescent="0.45">
      <c r="A37" s="33" t="s">
        <v>111</v>
      </c>
      <c r="B37" s="33" t="s">
        <v>171</v>
      </c>
      <c r="C37" s="12" t="s">
        <v>61</v>
      </c>
      <c r="D37" s="12">
        <v>13</v>
      </c>
      <c r="E37" s="12">
        <v>13</v>
      </c>
    </row>
    <row r="38" spans="1:5" x14ac:dyDescent="0.45">
      <c r="A38" s="33" t="s">
        <v>112</v>
      </c>
      <c r="B38" s="33" t="s">
        <v>172</v>
      </c>
      <c r="C38" s="12" t="s">
        <v>62</v>
      </c>
      <c r="D38" s="12">
        <v>13</v>
      </c>
      <c r="E38" s="12">
        <v>13</v>
      </c>
    </row>
    <row r="39" spans="1:5" x14ac:dyDescent="0.45">
      <c r="A39" s="33" t="s">
        <v>113</v>
      </c>
      <c r="B39" s="33" t="s">
        <v>173</v>
      </c>
      <c r="C39" s="12" t="s">
        <v>63</v>
      </c>
      <c r="D39" s="12">
        <v>13</v>
      </c>
      <c r="E39" s="12">
        <v>13</v>
      </c>
    </row>
    <row r="40" spans="1:5" x14ac:dyDescent="0.45">
      <c r="A40" s="33" t="s">
        <v>114</v>
      </c>
      <c r="B40" s="33" t="s">
        <v>174</v>
      </c>
      <c r="C40" s="12" t="s">
        <v>64</v>
      </c>
      <c r="D40" s="12">
        <v>13</v>
      </c>
      <c r="E40" s="12">
        <v>13</v>
      </c>
    </row>
    <row r="41" spans="1:5" x14ac:dyDescent="0.45">
      <c r="A41" s="33" t="s">
        <v>115</v>
      </c>
      <c r="B41" s="33" t="s">
        <v>175</v>
      </c>
      <c r="C41" s="12" t="s">
        <v>65</v>
      </c>
      <c r="D41" s="12">
        <v>13</v>
      </c>
    </row>
    <row r="42" spans="1:5" x14ac:dyDescent="0.45">
      <c r="A42" s="33" t="s">
        <v>116</v>
      </c>
      <c r="B42" s="33" t="s">
        <v>176</v>
      </c>
      <c r="C42" s="12" t="s">
        <v>66</v>
      </c>
      <c r="D42" s="12">
        <v>13</v>
      </c>
    </row>
    <row r="43" spans="1:5" x14ac:dyDescent="0.45">
      <c r="A43" s="33" t="s">
        <v>117</v>
      </c>
      <c r="B43" s="33" t="s">
        <v>177</v>
      </c>
      <c r="C43" s="12" t="s">
        <v>67</v>
      </c>
      <c r="D43" s="12">
        <v>13</v>
      </c>
    </row>
    <row r="44" spans="1:5" x14ac:dyDescent="0.45">
      <c r="A44" s="33" t="s">
        <v>118</v>
      </c>
      <c r="C44" s="12" t="s">
        <v>68</v>
      </c>
      <c r="D44" s="12">
        <v>13</v>
      </c>
    </row>
    <row r="45" spans="1:5" x14ac:dyDescent="0.45">
      <c r="A45" s="33" t="s">
        <v>119</v>
      </c>
      <c r="C45" s="12" t="s">
        <v>69</v>
      </c>
      <c r="D45" s="12">
        <v>26</v>
      </c>
    </row>
    <row r="46" spans="1:5" x14ac:dyDescent="0.45">
      <c r="A46" s="33" t="s">
        <v>120</v>
      </c>
      <c r="C46" s="12" t="s">
        <v>70</v>
      </c>
      <c r="D46" s="12">
        <v>26</v>
      </c>
    </row>
    <row r="47" spans="1:5" x14ac:dyDescent="0.45">
      <c r="A47" s="33" t="s">
        <v>121</v>
      </c>
      <c r="C47" s="12" t="s">
        <v>71</v>
      </c>
      <c r="D47" s="12">
        <v>26</v>
      </c>
    </row>
    <row r="48" spans="1:5" x14ac:dyDescent="0.45">
      <c r="A48" s="33" t="s">
        <v>122</v>
      </c>
      <c r="C48" s="12" t="s">
        <v>72</v>
      </c>
      <c r="D48" s="12">
        <v>13</v>
      </c>
    </row>
    <row r="49" spans="1:5" x14ac:dyDescent="0.45">
      <c r="A49" s="33" t="s">
        <v>123</v>
      </c>
      <c r="C49" s="12" t="s">
        <v>73</v>
      </c>
      <c r="D49" s="12">
        <v>13</v>
      </c>
    </row>
    <row r="50" spans="1:5" x14ac:dyDescent="0.45">
      <c r="A50" s="33" t="s">
        <v>124</v>
      </c>
      <c r="C50" s="12" t="s">
        <v>74</v>
      </c>
      <c r="D50" s="12">
        <v>13</v>
      </c>
    </row>
    <row r="51" spans="1:5" x14ac:dyDescent="0.45">
      <c r="A51" s="33" t="s">
        <v>125</v>
      </c>
      <c r="C51" s="12" t="s">
        <v>75</v>
      </c>
      <c r="D51" s="12">
        <v>13</v>
      </c>
    </row>
    <row r="52" spans="1:5" x14ac:dyDescent="0.45">
      <c r="A52" s="33" t="s">
        <v>133</v>
      </c>
      <c r="C52" s="12" t="s">
        <v>134</v>
      </c>
      <c r="D52" s="12">
        <v>2</v>
      </c>
    </row>
    <row r="53" spans="1:5" x14ac:dyDescent="0.45">
      <c r="A53" s="33" t="s">
        <v>135</v>
      </c>
      <c r="B53" s="33" t="s">
        <v>142</v>
      </c>
      <c r="C53" s="12" t="s">
        <v>136</v>
      </c>
      <c r="D53" s="12">
        <v>1</v>
      </c>
      <c r="E53" s="12">
        <v>1</v>
      </c>
    </row>
    <row r="54" spans="1:5" x14ac:dyDescent="0.45">
      <c r="A54" s="33" t="s">
        <v>178</v>
      </c>
      <c r="C54" s="12" t="s">
        <v>179</v>
      </c>
      <c r="D54" s="12">
        <v>13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C1C-6EFD-4AFF-AE19-70CA70261350}">
  <sheetPr codeName="Sheet3"/>
  <dimension ref="A1:M13"/>
  <sheetViews>
    <sheetView workbookViewId="0">
      <selection sqref="A1:A2"/>
    </sheetView>
  </sheetViews>
  <sheetFormatPr defaultColWidth="9" defaultRowHeight="18" x14ac:dyDescent="0.45"/>
  <cols>
    <col min="1" max="12" width="9" style="29"/>
    <col min="13" max="13" width="9" style="29" customWidth="1"/>
    <col min="14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5">
      <c r="A3" s="12">
        <v>20</v>
      </c>
      <c r="E3" s="29">
        <v>3900</v>
      </c>
      <c r="F3" s="29">
        <v>7700</v>
      </c>
    </row>
    <row r="4" spans="1:13" x14ac:dyDescent="0.45">
      <c r="A4" s="12">
        <v>25</v>
      </c>
      <c r="D4" s="29">
        <v>2400</v>
      </c>
      <c r="E4" s="29">
        <v>4800</v>
      </c>
      <c r="F4" s="29">
        <v>9600</v>
      </c>
    </row>
    <row r="5" spans="1:13" x14ac:dyDescent="0.45">
      <c r="A5" s="12">
        <v>30</v>
      </c>
      <c r="C5" s="29">
        <v>1500</v>
      </c>
      <c r="D5" s="29">
        <v>2900</v>
      </c>
      <c r="E5" s="29">
        <v>5800</v>
      </c>
      <c r="F5" s="29">
        <v>12000</v>
      </c>
    </row>
    <row r="6" spans="1:13" x14ac:dyDescent="0.45">
      <c r="A6" s="12">
        <v>40</v>
      </c>
      <c r="C6" s="29">
        <v>2000</v>
      </c>
      <c r="D6" s="29">
        <v>3900</v>
      </c>
      <c r="E6" s="29">
        <v>7700</v>
      </c>
      <c r="F6" s="29">
        <v>12000</v>
      </c>
    </row>
    <row r="7" spans="1:13" x14ac:dyDescent="0.45">
      <c r="A7" s="12">
        <v>50</v>
      </c>
      <c r="C7" s="29">
        <v>2400</v>
      </c>
      <c r="D7" s="29">
        <v>4800</v>
      </c>
      <c r="E7" s="29">
        <v>9600</v>
      </c>
      <c r="F7" s="29">
        <v>12000</v>
      </c>
    </row>
    <row r="8" spans="1:13" x14ac:dyDescent="0.45">
      <c r="A8" s="12">
        <v>60</v>
      </c>
      <c r="C8" s="29">
        <v>2900</v>
      </c>
      <c r="D8" s="29">
        <v>5800</v>
      </c>
      <c r="E8" s="29">
        <v>12000</v>
      </c>
      <c r="F8" s="29">
        <v>12000</v>
      </c>
    </row>
    <row r="9" spans="1:13" x14ac:dyDescent="0.45">
      <c r="A9" s="12">
        <v>70</v>
      </c>
      <c r="C9" s="29">
        <v>3400</v>
      </c>
      <c r="D9" s="29">
        <v>6800</v>
      </c>
      <c r="E9" s="29">
        <v>12000</v>
      </c>
      <c r="F9" s="29">
        <v>12000</v>
      </c>
    </row>
    <row r="10" spans="1:13" x14ac:dyDescent="0.45">
      <c r="A10" s="12">
        <v>80</v>
      </c>
      <c r="C10" s="29">
        <v>3900</v>
      </c>
      <c r="D10" s="29">
        <v>7700</v>
      </c>
      <c r="E10" s="29">
        <v>12000</v>
      </c>
      <c r="F10" s="29">
        <v>12000</v>
      </c>
    </row>
    <row r="11" spans="1:13" x14ac:dyDescent="0.45">
      <c r="A11" s="12">
        <v>90</v>
      </c>
      <c r="C11" s="29">
        <v>4400</v>
      </c>
      <c r="D11" s="29">
        <v>8700</v>
      </c>
      <c r="E11" s="29">
        <v>12000</v>
      </c>
      <c r="F11" s="29">
        <v>12000</v>
      </c>
    </row>
    <row r="12" spans="1:13" x14ac:dyDescent="0.45">
      <c r="A12" s="12">
        <v>100</v>
      </c>
      <c r="C12" s="29">
        <v>4800</v>
      </c>
      <c r="D12" s="29">
        <v>9600</v>
      </c>
      <c r="E12" s="29">
        <v>12000</v>
      </c>
      <c r="F12" s="29">
        <v>12000</v>
      </c>
    </row>
    <row r="13" spans="1:13" x14ac:dyDescent="0.45">
      <c r="A13" s="12">
        <v>110</v>
      </c>
      <c r="D13" s="29">
        <v>10600</v>
      </c>
      <c r="E13" s="29">
        <v>12000</v>
      </c>
      <c r="F13" s="29">
        <v>12000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51-8C38-40FC-BCF1-21F7C9864FA7}">
  <sheetPr codeName="Sheet7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5">
      <c r="A3" s="12">
        <v>20</v>
      </c>
      <c r="B3" s="29" t="s">
        <v>10</v>
      </c>
      <c r="C3" s="29" t="s">
        <v>10</v>
      </c>
      <c r="D3" s="29">
        <v>2100</v>
      </c>
      <c r="E3" s="29">
        <v>3900</v>
      </c>
      <c r="F3" s="29">
        <v>7800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5">
      <c r="A4" s="12">
        <v>25</v>
      </c>
      <c r="B4" s="29" t="s">
        <v>10</v>
      </c>
      <c r="C4" s="29" t="s">
        <v>10</v>
      </c>
      <c r="D4" s="29" t="s">
        <v>10</v>
      </c>
      <c r="E4" s="29">
        <v>4800</v>
      </c>
      <c r="F4" s="29">
        <v>9600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5">
      <c r="A5" s="12">
        <v>30</v>
      </c>
      <c r="B5" s="29" t="s">
        <v>10</v>
      </c>
      <c r="C5" s="29">
        <v>1500</v>
      </c>
      <c r="D5" s="29">
        <v>3000</v>
      </c>
      <c r="E5" s="29">
        <v>6000</v>
      </c>
      <c r="F5" s="29">
        <v>12000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5">
      <c r="A6" s="12">
        <v>40</v>
      </c>
      <c r="B6" s="29" t="s">
        <v>10</v>
      </c>
      <c r="C6" s="29">
        <v>2100</v>
      </c>
      <c r="D6" s="29">
        <v>3900</v>
      </c>
      <c r="E6" s="29">
        <v>7800</v>
      </c>
      <c r="F6" s="29">
        <v>12000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5">
      <c r="A7" s="12">
        <v>50</v>
      </c>
      <c r="B7" s="29" t="s">
        <v>10</v>
      </c>
      <c r="C7" s="29">
        <v>2400</v>
      </c>
      <c r="D7" s="29">
        <v>4800</v>
      </c>
      <c r="E7" s="29">
        <v>9600</v>
      </c>
      <c r="F7" s="29">
        <v>12000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5">
      <c r="A8" s="12">
        <v>60</v>
      </c>
      <c r="B8" s="29" t="s">
        <v>10</v>
      </c>
      <c r="C8" s="29">
        <v>3000</v>
      </c>
      <c r="D8" s="29">
        <v>6000</v>
      </c>
      <c r="E8" s="29">
        <v>12000</v>
      </c>
      <c r="F8" s="29">
        <v>12000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5">
      <c r="A9" s="12">
        <v>70</v>
      </c>
      <c r="B9" s="29" t="s">
        <v>10</v>
      </c>
      <c r="C9" s="29">
        <v>3600</v>
      </c>
      <c r="D9" s="29">
        <v>6900</v>
      </c>
      <c r="E9" s="29">
        <v>12000</v>
      </c>
      <c r="F9" s="29">
        <v>12000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B10" s="29" t="s">
        <v>10</v>
      </c>
      <c r="C10" s="29">
        <v>3900</v>
      </c>
      <c r="D10" s="29">
        <v>7800</v>
      </c>
      <c r="E10" s="29">
        <v>12000</v>
      </c>
      <c r="F10" s="29">
        <v>12000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B11" s="29" t="s">
        <v>10</v>
      </c>
      <c r="C11" s="29">
        <v>4500</v>
      </c>
      <c r="D11" s="29">
        <v>8700</v>
      </c>
      <c r="E11" s="29">
        <v>12000</v>
      </c>
      <c r="F11" s="29">
        <v>12000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B12" s="29" t="s">
        <v>10</v>
      </c>
      <c r="C12" s="29">
        <v>4800</v>
      </c>
      <c r="D12" s="29">
        <v>9600</v>
      </c>
      <c r="E12" s="29">
        <v>12000</v>
      </c>
      <c r="F12" s="29">
        <v>12000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B13" s="29" t="s">
        <v>10</v>
      </c>
      <c r="C13" s="29" t="s">
        <v>10</v>
      </c>
      <c r="D13" s="29">
        <v>10800</v>
      </c>
      <c r="E13" s="29">
        <v>12000</v>
      </c>
      <c r="F13" s="29">
        <v>12000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C09-2FC4-4F68-B3F0-0D8764CE8C5A}">
  <sheetPr codeName="Sheet6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5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5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45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5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5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45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08D0-1143-402B-96AD-86BCE244041A}">
  <sheetPr codeName="Sheet4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5">
      <c r="A3" s="12">
        <v>20</v>
      </c>
      <c r="C3" s="29" t="s">
        <v>10</v>
      </c>
      <c r="D3" s="29" t="s">
        <v>10</v>
      </c>
      <c r="E3" s="29">
        <v>2600</v>
      </c>
      <c r="F3" s="29">
        <v>5200</v>
      </c>
    </row>
    <row r="4" spans="1:13" x14ac:dyDescent="0.45">
      <c r="A4" s="12">
        <v>25</v>
      </c>
      <c r="C4" s="29" t="s">
        <v>10</v>
      </c>
      <c r="D4" s="29">
        <v>1600</v>
      </c>
      <c r="E4" s="29">
        <v>3200</v>
      </c>
      <c r="F4" s="29">
        <v>6400</v>
      </c>
    </row>
    <row r="5" spans="1:13" x14ac:dyDescent="0.45">
      <c r="A5" s="12">
        <v>30</v>
      </c>
      <c r="C5" s="29">
        <v>1000</v>
      </c>
      <c r="D5" s="29">
        <v>2000</v>
      </c>
      <c r="E5" s="29">
        <v>3900</v>
      </c>
      <c r="F5" s="29">
        <v>8000</v>
      </c>
    </row>
    <row r="6" spans="1:13" x14ac:dyDescent="0.45">
      <c r="A6" s="12">
        <v>40</v>
      </c>
      <c r="C6" s="29">
        <v>1300</v>
      </c>
      <c r="D6" s="29">
        <v>2600</v>
      </c>
      <c r="E6" s="29">
        <v>5200</v>
      </c>
      <c r="F6" s="29">
        <v>8000</v>
      </c>
    </row>
    <row r="7" spans="1:13" x14ac:dyDescent="0.45">
      <c r="A7" s="12">
        <v>50</v>
      </c>
      <c r="C7" s="29">
        <v>1600</v>
      </c>
      <c r="D7" s="29">
        <v>3200</v>
      </c>
      <c r="E7" s="29">
        <v>6400</v>
      </c>
      <c r="F7" s="29">
        <v>8000</v>
      </c>
    </row>
    <row r="8" spans="1:13" x14ac:dyDescent="0.45">
      <c r="A8" s="12">
        <v>60</v>
      </c>
      <c r="C8" s="29">
        <v>2000</v>
      </c>
      <c r="D8" s="29">
        <v>3900</v>
      </c>
      <c r="E8" s="29">
        <v>8000</v>
      </c>
      <c r="F8" s="29">
        <v>8000</v>
      </c>
    </row>
    <row r="9" spans="1:13" x14ac:dyDescent="0.45">
      <c r="A9" s="12">
        <v>70</v>
      </c>
      <c r="C9" s="29">
        <v>2300</v>
      </c>
      <c r="D9" s="29">
        <v>4500</v>
      </c>
      <c r="E9" s="29">
        <v>8000</v>
      </c>
      <c r="F9" s="29">
        <v>8000</v>
      </c>
    </row>
    <row r="10" spans="1:13" x14ac:dyDescent="0.45">
      <c r="A10" s="12">
        <v>80</v>
      </c>
      <c r="C10" s="29">
        <v>2600</v>
      </c>
      <c r="D10" s="29">
        <v>5200</v>
      </c>
      <c r="E10" s="29">
        <v>8000</v>
      </c>
      <c r="F10" s="29">
        <v>8000</v>
      </c>
    </row>
    <row r="11" spans="1:13" x14ac:dyDescent="0.45">
      <c r="A11" s="12">
        <v>90</v>
      </c>
      <c r="C11" s="29">
        <v>2900</v>
      </c>
      <c r="D11" s="29">
        <v>5800</v>
      </c>
      <c r="E11" s="29">
        <v>8000</v>
      </c>
      <c r="F11" s="29">
        <v>8000</v>
      </c>
    </row>
    <row r="12" spans="1:13" x14ac:dyDescent="0.45">
      <c r="A12" s="12">
        <v>100</v>
      </c>
      <c r="C12" s="29">
        <v>3200</v>
      </c>
      <c r="D12" s="29">
        <v>6400</v>
      </c>
      <c r="E12" s="29">
        <v>8000</v>
      </c>
      <c r="F12" s="29">
        <v>8000</v>
      </c>
    </row>
    <row r="13" spans="1:13" x14ac:dyDescent="0.45">
      <c r="A13" s="12">
        <v>110</v>
      </c>
      <c r="C13" s="29" t="s">
        <v>10</v>
      </c>
      <c r="D13" s="29">
        <v>7100</v>
      </c>
      <c r="E13" s="29">
        <v>8000</v>
      </c>
      <c r="F13" s="29">
        <v>8000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0E-0A6F-44BA-B3C3-FCBACA90C836}">
  <sheetPr codeName="Sheet8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5">
      <c r="A3" s="12">
        <v>20</v>
      </c>
      <c r="B3" s="29" t="s">
        <v>10</v>
      </c>
      <c r="C3" s="29" t="s">
        <v>10</v>
      </c>
      <c r="D3" s="29">
        <v>1500</v>
      </c>
      <c r="E3" s="29">
        <v>2700</v>
      </c>
      <c r="F3" s="29">
        <v>5200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5">
      <c r="A4" s="12">
        <v>25</v>
      </c>
      <c r="B4" s="29" t="s">
        <v>10</v>
      </c>
      <c r="C4" s="29" t="s">
        <v>10</v>
      </c>
      <c r="D4" s="29" t="s">
        <v>10</v>
      </c>
      <c r="E4" s="29">
        <v>3200</v>
      </c>
      <c r="F4" s="29">
        <v>6400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5">
      <c r="A5" s="12">
        <v>30</v>
      </c>
      <c r="B5" s="29" t="s">
        <v>10</v>
      </c>
      <c r="C5" s="29">
        <v>1100</v>
      </c>
      <c r="D5" s="29">
        <v>2000</v>
      </c>
      <c r="E5" s="29">
        <v>4000</v>
      </c>
      <c r="F5" s="29">
        <v>8000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5">
      <c r="A6" s="12">
        <v>40</v>
      </c>
      <c r="B6" s="29" t="s">
        <v>10</v>
      </c>
      <c r="C6" s="29">
        <v>1500</v>
      </c>
      <c r="D6" s="29">
        <v>2700</v>
      </c>
      <c r="E6" s="29">
        <v>5200</v>
      </c>
      <c r="F6" s="29">
        <v>8000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5">
      <c r="A7" s="12">
        <v>50</v>
      </c>
      <c r="B7" s="29" t="s">
        <v>10</v>
      </c>
      <c r="C7" s="29">
        <v>1600</v>
      </c>
      <c r="D7" s="29">
        <v>3200</v>
      </c>
      <c r="E7" s="29">
        <v>6400</v>
      </c>
      <c r="F7" s="29">
        <v>8000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5">
      <c r="A8" s="12">
        <v>60</v>
      </c>
      <c r="B8" s="29" t="s">
        <v>10</v>
      </c>
      <c r="C8" s="29">
        <v>2000</v>
      </c>
      <c r="D8" s="29">
        <v>4000</v>
      </c>
      <c r="E8" s="29">
        <v>8000</v>
      </c>
      <c r="F8" s="29">
        <v>8000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5">
      <c r="A9" s="12">
        <v>70</v>
      </c>
      <c r="B9" s="29" t="s">
        <v>10</v>
      </c>
      <c r="C9" s="29">
        <v>2400</v>
      </c>
      <c r="D9" s="29">
        <v>4700</v>
      </c>
      <c r="E9" s="29">
        <v>8000</v>
      </c>
      <c r="F9" s="29">
        <v>8000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B10" s="29" t="s">
        <v>10</v>
      </c>
      <c r="C10" s="29">
        <v>2700</v>
      </c>
      <c r="D10" s="29">
        <v>5200</v>
      </c>
      <c r="E10" s="29">
        <v>8000</v>
      </c>
      <c r="F10" s="29">
        <v>8000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B11" s="29" t="s">
        <v>10</v>
      </c>
      <c r="C11" s="29">
        <v>3100</v>
      </c>
      <c r="D11" s="29">
        <v>5900</v>
      </c>
      <c r="E11" s="29">
        <v>8000</v>
      </c>
      <c r="F11" s="29">
        <v>8000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B12" s="29" t="s">
        <v>10</v>
      </c>
      <c r="C12" s="29">
        <v>3200</v>
      </c>
      <c r="D12" s="29">
        <v>6400</v>
      </c>
      <c r="E12" s="29">
        <v>8000</v>
      </c>
      <c r="F12" s="29">
        <v>8000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B13" s="29" t="s">
        <v>10</v>
      </c>
      <c r="C13" s="29" t="s">
        <v>10</v>
      </c>
      <c r="D13" s="29">
        <v>7200</v>
      </c>
      <c r="E13" s="29">
        <v>8000</v>
      </c>
      <c r="F13" s="29">
        <v>8000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dataConsolidate/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C45-CB21-44BC-887A-112839652B55}">
  <sheetPr codeName="Sheet5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-2000</v>
      </c>
      <c r="H2" s="29">
        <v>-3000</v>
      </c>
      <c r="I2" s="29">
        <v>-4000</v>
      </c>
      <c r="J2" s="29">
        <v>-6000</v>
      </c>
      <c r="K2" s="29">
        <v>-8000</v>
      </c>
      <c r="L2" s="29">
        <v>-16000</v>
      </c>
      <c r="M2" s="29">
        <v>-24000</v>
      </c>
    </row>
    <row r="3" spans="1:13" x14ac:dyDescent="0.45">
      <c r="A3" s="12">
        <v>20</v>
      </c>
      <c r="C3" s="29" t="s">
        <v>10</v>
      </c>
      <c r="D3" s="29">
        <v>-400</v>
      </c>
      <c r="E3" s="29">
        <v>-700</v>
      </c>
      <c r="F3" s="29">
        <v>-1300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-800</v>
      </c>
      <c r="F4" s="29">
        <v>-1600</v>
      </c>
      <c r="M4" s="29" t="s">
        <v>10</v>
      </c>
    </row>
    <row r="5" spans="1:13" x14ac:dyDescent="0.45">
      <c r="A5" s="12">
        <v>30</v>
      </c>
      <c r="C5" s="29">
        <v>-300</v>
      </c>
      <c r="D5" s="29">
        <v>-500</v>
      </c>
      <c r="E5" s="29">
        <v>-1000</v>
      </c>
      <c r="F5" s="29">
        <v>-2000</v>
      </c>
      <c r="M5" s="29" t="s">
        <v>10</v>
      </c>
    </row>
    <row r="6" spans="1:13" x14ac:dyDescent="0.45">
      <c r="A6" s="12">
        <v>40</v>
      </c>
      <c r="C6" s="29">
        <v>-400</v>
      </c>
      <c r="D6" s="29">
        <v>-700</v>
      </c>
      <c r="E6" s="29">
        <v>-1300</v>
      </c>
      <c r="F6" s="29">
        <v>-2000</v>
      </c>
      <c r="M6" s="29" t="s">
        <v>10</v>
      </c>
    </row>
    <row r="7" spans="1:13" x14ac:dyDescent="0.45">
      <c r="A7" s="12">
        <v>50</v>
      </c>
      <c r="C7" s="29">
        <v>-400</v>
      </c>
      <c r="D7" s="29">
        <v>-800</v>
      </c>
      <c r="E7" s="29">
        <v>-1600</v>
      </c>
      <c r="F7" s="29">
        <v>-2000</v>
      </c>
      <c r="M7" s="29" t="s">
        <v>10</v>
      </c>
    </row>
    <row r="8" spans="1:13" x14ac:dyDescent="0.45">
      <c r="A8" s="12">
        <v>60</v>
      </c>
      <c r="C8" s="29">
        <v>-500</v>
      </c>
      <c r="D8" s="29">
        <v>-1000</v>
      </c>
      <c r="E8" s="29">
        <v>-2000</v>
      </c>
      <c r="F8" s="29">
        <v>-2000</v>
      </c>
      <c r="M8" s="29" t="s">
        <v>10</v>
      </c>
    </row>
    <row r="9" spans="1:13" x14ac:dyDescent="0.45">
      <c r="A9" s="12">
        <v>70</v>
      </c>
      <c r="C9" s="29">
        <v>-600</v>
      </c>
      <c r="D9" s="29">
        <v>-1200</v>
      </c>
      <c r="E9" s="29">
        <v>-2000</v>
      </c>
      <c r="F9" s="29">
        <v>-2000</v>
      </c>
      <c r="M9" s="29" t="s">
        <v>10</v>
      </c>
    </row>
    <row r="10" spans="1:13" x14ac:dyDescent="0.45">
      <c r="A10" s="12">
        <v>80</v>
      </c>
      <c r="C10" s="29">
        <v>-700</v>
      </c>
      <c r="D10" s="29">
        <v>-1300</v>
      </c>
      <c r="E10" s="29">
        <v>-2000</v>
      </c>
      <c r="F10" s="29">
        <v>-2000</v>
      </c>
      <c r="M10" s="29" t="s">
        <v>10</v>
      </c>
    </row>
    <row r="11" spans="1:13" x14ac:dyDescent="0.45">
      <c r="A11" s="12">
        <v>90</v>
      </c>
      <c r="C11" s="29">
        <v>-800</v>
      </c>
      <c r="D11" s="29">
        <v>-1500</v>
      </c>
      <c r="E11" s="29">
        <v>-2000</v>
      </c>
      <c r="F11" s="29">
        <v>-2000</v>
      </c>
      <c r="M11" s="29" t="s">
        <v>10</v>
      </c>
    </row>
    <row r="12" spans="1:13" x14ac:dyDescent="0.45">
      <c r="A12" s="12">
        <v>100</v>
      </c>
      <c r="C12" s="29">
        <v>-800</v>
      </c>
      <c r="D12" s="29">
        <v>-1600</v>
      </c>
      <c r="E12" s="29">
        <v>-2000</v>
      </c>
      <c r="F12" s="29">
        <v>-2000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-1800</v>
      </c>
      <c r="E13" s="29">
        <v>-2000</v>
      </c>
      <c r="F13" s="29">
        <v>-2000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役一覧</vt:lpstr>
      <vt:lpstr>点数表(親ロン)</vt:lpstr>
      <vt:lpstr>点数表(親ツモ)</vt:lpstr>
      <vt:lpstr>点数表(子→親)</vt:lpstr>
      <vt:lpstr>点数表(子ロン)</vt:lpstr>
      <vt:lpstr>点数表(子ツモ)</vt:lpstr>
      <vt:lpstr>点数表(子→子)</vt:lpstr>
      <vt:lpstr>点数表(親→子)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cp:lastPrinted>2018-10-03T09:15:05Z</cp:lastPrinted>
  <dcterms:created xsi:type="dcterms:W3CDTF">2018-10-02T11:54:05Z</dcterms:created>
  <dcterms:modified xsi:type="dcterms:W3CDTF">2020-03-10T05:52:09Z</dcterms:modified>
</cp:coreProperties>
</file>