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o Rios Veliz\Documents\"/>
    </mc:Choice>
  </mc:AlternateContent>
  <xr:revisionPtr revIDLastSave="0" documentId="8_{78ED791F-7E61-4719-B455-D7016A2A23FA}" xr6:coauthVersionLast="47" xr6:coauthVersionMax="47" xr10:uidLastSave="{00000000-0000-0000-0000-000000000000}"/>
  <bookViews>
    <workbookView xWindow="-108" yWindow="-108" windowWidth="16608" windowHeight="8832" xr2:uid="{C3414E31-AE72-4E84-8457-7CE3ECB03240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4" l="1"/>
  <c r="B20" i="4"/>
  <c r="I12" i="2"/>
  <c r="I11" i="2"/>
  <c r="I10" i="2"/>
  <c r="I9" i="2"/>
  <c r="I8" i="2"/>
  <c r="I7" i="2"/>
  <c r="I6" i="2"/>
  <c r="I5" i="2"/>
  <c r="I4" i="2"/>
  <c r="I3" i="2"/>
  <c r="E9" i="5"/>
  <c r="D9" i="5"/>
  <c r="C9" i="5"/>
  <c r="I8" i="5"/>
  <c r="I7" i="5"/>
  <c r="I6" i="5"/>
  <c r="I5" i="5"/>
  <c r="F8" i="5"/>
  <c r="F7" i="5"/>
  <c r="F6" i="5"/>
  <c r="F5" i="5"/>
  <c r="B15" i="4"/>
  <c r="E16" i="4"/>
  <c r="D16" i="4"/>
  <c r="C16" i="4"/>
  <c r="B16" i="4"/>
  <c r="E15" i="4"/>
  <c r="D15" i="4"/>
  <c r="C15" i="4"/>
  <c r="E11" i="4"/>
  <c r="D11" i="4"/>
  <c r="C11" i="4"/>
  <c r="C10" i="4"/>
  <c r="B11" i="4"/>
  <c r="G9" i="4"/>
  <c r="G13" i="4"/>
  <c r="G17" i="4"/>
  <c r="G18" i="4"/>
  <c r="F9" i="4"/>
  <c r="F10" i="4"/>
  <c r="G10" i="4" s="1"/>
  <c r="F11" i="4"/>
  <c r="G11" i="4" s="1"/>
  <c r="F12" i="4"/>
  <c r="G12" i="4" s="1"/>
  <c r="F13" i="4"/>
  <c r="F14" i="4"/>
  <c r="G14" i="4" s="1"/>
  <c r="F15" i="4"/>
  <c r="G15" i="4" s="1"/>
  <c r="F16" i="4"/>
  <c r="G16" i="4" s="1"/>
  <c r="F17" i="4"/>
  <c r="F18" i="4"/>
  <c r="G8" i="4"/>
  <c r="E10" i="4"/>
  <c r="D10" i="4"/>
  <c r="B10" i="4"/>
  <c r="E9" i="4"/>
  <c r="D9" i="4"/>
  <c r="C9" i="4"/>
  <c r="B9" i="4"/>
  <c r="F8" i="4"/>
  <c r="D8" i="3"/>
  <c r="D9" i="3"/>
  <c r="D10" i="3"/>
  <c r="D11" i="3"/>
  <c r="D12" i="3"/>
  <c r="D7" i="3"/>
  <c r="E8" i="3"/>
  <c r="E9" i="3"/>
  <c r="E10" i="3"/>
  <c r="E11" i="3"/>
  <c r="E12" i="3"/>
  <c r="E7" i="3"/>
  <c r="C7" i="1"/>
  <c r="B6" i="1"/>
  <c r="D7" i="1"/>
  <c r="E7" i="1"/>
  <c r="B8" i="1"/>
  <c r="C8" i="1"/>
  <c r="D8" i="1"/>
  <c r="E8" i="1"/>
  <c r="B9" i="1"/>
  <c r="C9" i="1"/>
  <c r="D9" i="1"/>
  <c r="E9" i="1"/>
  <c r="F6" i="1"/>
  <c r="F7" i="1" l="1"/>
  <c r="F8" i="1"/>
  <c r="F9" i="1" l="1"/>
</calcChain>
</file>

<file path=xl/sharedStrings.xml><?xml version="1.0" encoding="utf-8"?>
<sst xmlns="http://schemas.openxmlformats.org/spreadsheetml/2006/main" count="87" uniqueCount="83">
  <si>
    <t>PRESUPUESTO DE VENTAS</t>
  </si>
  <si>
    <t>MAYO</t>
  </si>
  <si>
    <t>JUNIO</t>
  </si>
  <si>
    <t>JULIO</t>
  </si>
  <si>
    <t>AGOSTO</t>
  </si>
  <si>
    <t>TOTAL</t>
  </si>
  <si>
    <t>COEF. DE INFLACION</t>
  </si>
  <si>
    <t>VENTAS</t>
  </si>
  <si>
    <t>COSTO</t>
  </si>
  <si>
    <t>MARGEN</t>
  </si>
  <si>
    <t>TRABAJO PRACTICO DE LABORATORIO</t>
  </si>
  <si>
    <t>SUELDO</t>
  </si>
  <si>
    <t>NOMBRE Y APELLIDO</t>
  </si>
  <si>
    <t xml:space="preserve">ALTURA </t>
  </si>
  <si>
    <t>FECHA DE NACIMIENTO</t>
  </si>
  <si>
    <t xml:space="preserve">NRO </t>
  </si>
  <si>
    <t>DAIANA YAMILA VELIZ</t>
  </si>
  <si>
    <t>LUCAS GASTON VELLIZ</t>
  </si>
  <si>
    <t>TANIA MILAY VELIZ</t>
  </si>
  <si>
    <t>VICTOR HUGO VELIZ</t>
  </si>
  <si>
    <t>ESTELA RAMIREZ</t>
  </si>
  <si>
    <t>HUGO VELIZ</t>
  </si>
  <si>
    <t>ESTHER LEZCANO</t>
  </si>
  <si>
    <t>ANALIA VELIZ</t>
  </si>
  <si>
    <t>YASMIN PIREZ</t>
  </si>
  <si>
    <t>BENJAMIN PIREZ</t>
  </si>
  <si>
    <t>PROMEDIO DE LA ALTURA</t>
  </si>
  <si>
    <t>ALTURA MAXIMA</t>
  </si>
  <si>
    <t>PORCENTAJE DE PREMIO</t>
  </si>
  <si>
    <t>Ejercicio 3</t>
  </si>
  <si>
    <t>Ejercicio 2</t>
  </si>
  <si>
    <t>Ejercicio 1</t>
  </si>
  <si>
    <t>IMPRENTA Y LIBRERÍA “ LUIS”</t>
  </si>
  <si>
    <t>Título</t>
  </si>
  <si>
    <t>Páginas</t>
  </si>
  <si>
    <t>Costo por pagina</t>
  </si>
  <si>
    <t>Precio</t>
  </si>
  <si>
    <t>Todos   teníamos   veinte os</t>
  </si>
  <si>
    <t>Retrato de un pescador</t>
  </si>
  <si>
    <t>Entrevista</t>
  </si>
  <si>
    <t>Opiniones de un payaso</t>
  </si>
  <si>
    <t>El pan del día</t>
  </si>
  <si>
    <t>Como estar bien</t>
  </si>
  <si>
    <t>Ganancia</t>
  </si>
  <si>
    <t>Ejercicio 4</t>
  </si>
  <si>
    <t>La Castellana S.A.</t>
  </si>
  <si>
    <t>Trimestre 1</t>
  </si>
  <si>
    <t>Trimestre2</t>
  </si>
  <si>
    <t>Trimestres 3</t>
  </si>
  <si>
    <t>Trimestre4</t>
  </si>
  <si>
    <t>Total</t>
  </si>
  <si>
    <t>Anual</t>
  </si>
  <si>
    <t>Promedio Anual</t>
  </si>
  <si>
    <t>Unidades vendidas</t>
  </si>
  <si>
    <t>Ingresos por ventas</t>
  </si>
  <si>
    <t>Costo de las ventas</t>
  </si>
  <si>
    <t>Margen bruto</t>
  </si>
  <si>
    <t>Publicidad</t>
  </si>
  <si>
    <t>Costos fijos</t>
  </si>
  <si>
    <t>Costo total</t>
  </si>
  <si>
    <t>Beneficio neto</t>
  </si>
  <si>
    <t>Precio del producto</t>
  </si>
  <si>
    <t>Costo del producto</t>
  </si>
  <si>
    <t>Personal de ventas</t>
  </si>
  <si>
    <t>Ejercicio 5</t>
  </si>
  <si>
    <t>STOCK DE ARTÍ CULOS</t>
  </si>
  <si>
    <t>Código</t>
  </si>
  <si>
    <t>Descrip.</t>
  </si>
  <si>
    <t>Dep. A</t>
  </si>
  <si>
    <t>Dep. B</t>
  </si>
  <si>
    <t>Dep. C</t>
  </si>
  <si>
    <t>Mínimo</t>
  </si>
  <si>
    <t>Comprar</t>
  </si>
  <si>
    <t>Promedio</t>
  </si>
  <si>
    <t>Arandela</t>
  </si>
  <si>
    <t>Tuerca</t>
  </si>
  <si>
    <t>Tornillo</t>
  </si>
  <si>
    <t>Tenaza</t>
  </si>
  <si>
    <t>SI</t>
  </si>
  <si>
    <t>NO</t>
  </si>
  <si>
    <t>SUELDO A COBRAR</t>
  </si>
  <si>
    <t xml:space="preserve">Mayor importe de costo fijos </t>
  </si>
  <si>
    <t>Menor benieficio neto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</si>
</sst>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\ #,##0.00;[Red]\-&quot;$&quot;\ #,##0.00"/>
    <numFmt numFmtId="44" formatCode="_-&quot;$&quot;\ * #,##0.00_-;\-&quot;$&quot;\ * #,##0.00_-;_-&quot;$&quot;\ * &quot;-&quot;??_-;_-@_-"/>
    <numFmt numFmtId="164" formatCode="&quot;$&quot;\ #,##0.00"/>
    <numFmt numFmtId="165" formatCode="&quot;$&quot;\ #,##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2"/>
      <color rgb="FF000000"/>
      <name val="Times New Roman"/>
      <family val="1"/>
    </font>
    <font>
      <b/>
      <u/>
      <sz val="16"/>
      <color theme="1"/>
      <name val="Times New Roman"/>
      <family val="1"/>
    </font>
    <font>
      <b/>
      <i/>
      <u/>
      <sz val="16"/>
      <color theme="1"/>
      <name val="Times New Roman"/>
      <family val="1"/>
    </font>
    <font>
      <sz val="12"/>
      <color theme="1"/>
      <name val="Times New Roman"/>
      <family val="1"/>
    </font>
    <font>
      <sz val="14"/>
      <color rgb="FF000000"/>
      <name val="Times New Roman"/>
      <family val="1"/>
    </font>
    <font>
      <b/>
      <sz val="12"/>
      <color theme="1"/>
      <name val="Times New Roman"/>
      <family val="1"/>
    </font>
    <font>
      <b/>
      <u/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4"/>
      <color rgb="FF343434"/>
      <name val="Times New Roman"/>
      <family val="1"/>
    </font>
    <font>
      <b/>
      <sz val="14"/>
      <color theme="1"/>
      <name val="Times New Roman"/>
      <family val="1"/>
    </font>
    <font>
      <sz val="14"/>
      <color rgb="FF454545"/>
      <name val="Times New Roman"/>
      <family val="1"/>
    </font>
    <font>
      <i/>
      <sz val="14"/>
      <color rgb="FF000000"/>
      <name val="Times New Roman"/>
      <family val="1"/>
    </font>
    <font>
      <b/>
      <sz val="14"/>
      <color rgb="FF454545"/>
      <name val="Times New Roman"/>
      <family val="1"/>
    </font>
    <font>
      <sz val="8"/>
      <name val="Calibri"/>
      <family val="2"/>
      <scheme val="minor"/>
    </font>
    <font>
      <b/>
      <sz val="12"/>
      <color rgb="FF000000"/>
      <name val="Times New Roman"/>
      <family val="1"/>
    </font>
    <font>
      <sz val="14"/>
      <name val="Times New Roman"/>
      <family val="1"/>
    </font>
    <font>
      <b/>
      <u/>
      <sz val="14"/>
      <color rgb="FF454545"/>
      <name val="Times New Roman"/>
      <family val="1"/>
    </font>
    <font>
      <sz val="14"/>
      <color theme="1"/>
      <name val="Calibri"/>
      <family val="2"/>
      <scheme val="minor"/>
    </font>
    <font>
      <b/>
      <i/>
      <u/>
      <sz val="14"/>
      <color rgb="FF424242"/>
      <name val="Times New Roman"/>
      <family val="1"/>
    </font>
    <font>
      <b/>
      <i/>
      <sz val="11"/>
      <color rgb="FF424242"/>
      <name val="Times New Roman"/>
      <family val="1"/>
    </font>
    <font>
      <b/>
      <i/>
      <u/>
      <sz val="16"/>
      <color rgb="FF424242"/>
      <name val="Times New Roman"/>
      <family val="1"/>
    </font>
    <font>
      <b/>
      <u/>
      <sz val="16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4">
    <xf numFmtId="0" fontId="0" fillId="0" borderId="0" xfId="0"/>
    <xf numFmtId="0" fontId="0" fillId="0" borderId="12" xfId="0" applyBorder="1"/>
    <xf numFmtId="0" fontId="0" fillId="0" borderId="14" xfId="0" applyBorder="1"/>
    <xf numFmtId="0" fontId="0" fillId="0" borderId="14" xfId="0" applyBorder="1" applyAlignment="1">
      <alignment horizontal="center"/>
    </xf>
    <xf numFmtId="2" fontId="0" fillId="0" borderId="14" xfId="0" applyNumberFormat="1" applyBorder="1"/>
    <xf numFmtId="14" fontId="0" fillId="0" borderId="14" xfId="0" applyNumberFormat="1" applyBorder="1"/>
    <xf numFmtId="2" fontId="0" fillId="0" borderId="14" xfId="0" applyNumberForma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14" xfId="0" applyFont="1" applyBorder="1" applyAlignment="1">
      <alignment horizontal="center" vertical="center"/>
    </xf>
    <xf numFmtId="0" fontId="7" fillId="0" borderId="25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8" fontId="6" fillId="0" borderId="3" xfId="0" applyNumberFormat="1" applyFont="1" applyBorder="1" applyAlignment="1">
      <alignment vertical="center" wrapText="1"/>
    </xf>
    <xf numFmtId="8" fontId="6" fillId="0" borderId="6" xfId="0" applyNumberFormat="1" applyFont="1" applyBorder="1" applyAlignment="1">
      <alignment vertical="center" wrapText="1"/>
    </xf>
    <xf numFmtId="0" fontId="0" fillId="0" borderId="0" xfId="0" applyAlignment="1">
      <alignment horizontal="right"/>
    </xf>
    <xf numFmtId="0" fontId="0" fillId="0" borderId="28" xfId="0" applyBorder="1" applyAlignment="1">
      <alignment horizontal="center"/>
    </xf>
    <xf numFmtId="0" fontId="3" fillId="0" borderId="25" xfId="0" applyFont="1" applyBorder="1" applyAlignment="1">
      <alignment vertical="center" wrapText="1"/>
    </xf>
    <xf numFmtId="8" fontId="0" fillId="0" borderId="1" xfId="0" applyNumberFormat="1" applyBorder="1"/>
    <xf numFmtId="0" fontId="3" fillId="0" borderId="1" xfId="0" applyFont="1" applyBorder="1" applyAlignment="1">
      <alignment vertical="center" wrapText="1"/>
    </xf>
    <xf numFmtId="8" fontId="6" fillId="0" borderId="1" xfId="0" applyNumberFormat="1" applyFont="1" applyBorder="1" applyAlignment="1">
      <alignment vertical="center" wrapText="1"/>
    </xf>
    <xf numFmtId="8" fontId="6" fillId="0" borderId="2" xfId="0" applyNumberFormat="1" applyFont="1" applyBorder="1" applyAlignment="1">
      <alignment vertical="center" wrapText="1"/>
    </xf>
    <xf numFmtId="0" fontId="9" fillId="0" borderId="0" xfId="0" applyFont="1" applyAlignment="1">
      <alignment vertical="center"/>
    </xf>
    <xf numFmtId="0" fontId="17" fillId="0" borderId="2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9" fillId="0" borderId="0" xfId="0" applyFont="1"/>
    <xf numFmtId="0" fontId="7" fillId="0" borderId="1" xfId="0" applyFont="1" applyBorder="1" applyAlignment="1">
      <alignment vertical="center" wrapText="1"/>
    </xf>
    <xf numFmtId="0" fontId="2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4" fillId="0" borderId="22" xfId="0" applyFont="1" applyBorder="1"/>
    <xf numFmtId="165" fontId="0" fillId="0" borderId="14" xfId="2" applyNumberFormat="1" applyFont="1" applyBorder="1"/>
    <xf numFmtId="165" fontId="0" fillId="0" borderId="14" xfId="0" applyNumberFormat="1" applyBorder="1" applyAlignment="1">
      <alignment horizontal="center"/>
    </xf>
    <xf numFmtId="165" fontId="0" fillId="0" borderId="26" xfId="0" applyNumberFormat="1" applyBorder="1" applyAlignment="1">
      <alignment horizontal="center"/>
    </xf>
    <xf numFmtId="9" fontId="3" fillId="0" borderId="4" xfId="1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17" fillId="0" borderId="4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4" xfId="0" applyFont="1" applyBorder="1" applyAlignment="1">
      <alignment vertical="center"/>
    </xf>
    <xf numFmtId="9" fontId="6" fillId="0" borderId="4" xfId="0" applyNumberFormat="1" applyFont="1" applyBorder="1"/>
    <xf numFmtId="9" fontId="3" fillId="0" borderId="7" xfId="0" applyNumberFormat="1" applyFont="1" applyBorder="1" applyAlignment="1">
      <alignment vertical="center"/>
    </xf>
    <xf numFmtId="0" fontId="17" fillId="0" borderId="10" xfId="0" applyFont="1" applyBorder="1" applyAlignment="1">
      <alignment vertical="center"/>
    </xf>
    <xf numFmtId="164" fontId="3" fillId="0" borderId="4" xfId="2" applyNumberFormat="1" applyFont="1" applyBorder="1"/>
    <xf numFmtId="164" fontId="3" fillId="0" borderId="7" xfId="2" applyNumberFormat="1" applyFont="1" applyBorder="1" applyAlignment="1">
      <alignment vertical="center"/>
    </xf>
    <xf numFmtId="164" fontId="3" fillId="0" borderId="4" xfId="2" applyNumberFormat="1" applyFont="1" applyBorder="1" applyAlignment="1">
      <alignment vertical="center"/>
    </xf>
    <xf numFmtId="164" fontId="3" fillId="0" borderId="15" xfId="2" applyNumberFormat="1" applyFont="1" applyBorder="1" applyAlignment="1">
      <alignment vertical="center"/>
    </xf>
    <xf numFmtId="164" fontId="3" fillId="0" borderId="11" xfId="2" applyNumberFormat="1" applyFont="1" applyBorder="1" applyAlignment="1">
      <alignment vertical="center"/>
    </xf>
    <xf numFmtId="164" fontId="3" fillId="0" borderId="10" xfId="2" applyNumberFormat="1" applyFont="1" applyBorder="1" applyAlignment="1">
      <alignment vertical="center"/>
    </xf>
    <xf numFmtId="164" fontId="3" fillId="0" borderId="16" xfId="2" applyNumberFormat="1" applyFont="1" applyBorder="1" applyAlignment="1">
      <alignment vertical="center"/>
    </xf>
    <xf numFmtId="164" fontId="20" fillId="0" borderId="1" xfId="0" applyNumberFormat="1" applyFont="1" applyBorder="1"/>
    <xf numFmtId="164" fontId="20" fillId="0" borderId="32" xfId="0" applyNumberFormat="1" applyFont="1" applyBorder="1"/>
    <xf numFmtId="164" fontId="20" fillId="0" borderId="27" xfId="0" applyNumberFormat="1" applyFont="1" applyBorder="1"/>
    <xf numFmtId="164" fontId="7" fillId="2" borderId="25" xfId="0" applyNumberFormat="1" applyFont="1" applyFill="1" applyBorder="1" applyAlignment="1">
      <alignment wrapText="1"/>
    </xf>
    <xf numFmtId="164" fontId="13" fillId="2" borderId="25" xfId="0" applyNumberFormat="1" applyFont="1" applyFill="1" applyBorder="1" applyAlignment="1">
      <alignment wrapText="1"/>
    </xf>
    <xf numFmtId="164" fontId="14" fillId="2" borderId="25" xfId="0" applyNumberFormat="1" applyFont="1" applyFill="1" applyBorder="1" applyAlignment="1">
      <alignment wrapText="1"/>
    </xf>
    <xf numFmtId="164" fontId="18" fillId="2" borderId="25" xfId="0" applyNumberFormat="1" applyFont="1" applyFill="1" applyBorder="1" applyAlignment="1">
      <alignment wrapText="1"/>
    </xf>
    <xf numFmtId="164" fontId="18" fillId="2" borderId="25" xfId="2" applyNumberFormat="1" applyFont="1" applyFill="1" applyBorder="1" applyAlignment="1">
      <alignment wrapText="1"/>
    </xf>
    <xf numFmtId="164" fontId="18" fillId="2" borderId="1" xfId="0" applyNumberFormat="1" applyFont="1" applyFill="1" applyBorder="1" applyAlignment="1">
      <alignment wrapText="1"/>
    </xf>
    <xf numFmtId="164" fontId="2" fillId="2" borderId="0" xfId="0" applyNumberFormat="1" applyFont="1" applyFill="1"/>
    <xf numFmtId="164" fontId="2" fillId="2" borderId="25" xfId="0" applyNumberFormat="1" applyFont="1" applyFill="1" applyBorder="1" applyAlignment="1">
      <alignment wrapText="1"/>
    </xf>
    <xf numFmtId="164" fontId="20" fillId="2" borderId="1" xfId="0" applyNumberFormat="1" applyFont="1" applyFill="1" applyBorder="1"/>
    <xf numFmtId="164" fontId="20" fillId="2" borderId="32" xfId="0" applyNumberFormat="1" applyFont="1" applyFill="1" applyBorder="1"/>
    <xf numFmtId="164" fontId="20" fillId="2" borderId="27" xfId="0" applyNumberFormat="1" applyFont="1" applyFill="1" applyBorder="1"/>
    <xf numFmtId="0" fontId="6" fillId="0" borderId="9" xfId="0" applyFont="1" applyBorder="1"/>
    <xf numFmtId="0" fontId="6" fillId="0" borderId="0" xfId="0" applyFont="1"/>
    <xf numFmtId="0" fontId="5" fillId="0" borderId="0" xfId="0" applyFont="1" applyAlignment="1">
      <alignment horizontal="center"/>
    </xf>
    <xf numFmtId="0" fontId="24" fillId="0" borderId="13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24" fillId="0" borderId="18" xfId="0" applyFont="1" applyBorder="1" applyAlignment="1">
      <alignment horizontal="center" vertical="center"/>
    </xf>
    <xf numFmtId="0" fontId="24" fillId="0" borderId="19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9" fillId="0" borderId="20" xfId="0" applyFont="1" applyBorder="1"/>
    <xf numFmtId="165" fontId="0" fillId="0" borderId="29" xfId="0" applyNumberFormat="1" applyBorder="1" applyAlignment="1">
      <alignment horizontal="right"/>
    </xf>
    <xf numFmtId="0" fontId="0" fillId="0" borderId="33" xfId="0" applyBorder="1" applyAlignment="1">
      <alignment horizontal="right"/>
    </xf>
    <xf numFmtId="0" fontId="0" fillId="0" borderId="34" xfId="0" applyBorder="1" applyAlignment="1">
      <alignment horizontal="right"/>
    </xf>
    <xf numFmtId="0" fontId="8" fillId="0" borderId="29" xfId="0" applyFont="1" applyBorder="1" applyAlignment="1">
      <alignment horizontal="center"/>
    </xf>
    <xf numFmtId="0" fontId="8" fillId="0" borderId="33" xfId="0" applyFont="1" applyBorder="1" applyAlignment="1">
      <alignment horizontal="center"/>
    </xf>
    <xf numFmtId="0" fontId="8" fillId="0" borderId="34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top"/>
    </xf>
    <xf numFmtId="0" fontId="0" fillId="0" borderId="6" xfId="0" applyBorder="1"/>
    <xf numFmtId="0" fontId="2" fillId="0" borderId="25" xfId="0" applyFont="1" applyBorder="1" applyAlignment="1">
      <alignment vertical="center" wrapText="1"/>
    </xf>
    <xf numFmtId="0" fontId="2" fillId="0" borderId="30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7" fillId="0" borderId="25" xfId="0" applyFont="1" applyBorder="1" applyAlignment="1">
      <alignment vertical="center" wrapText="1"/>
    </xf>
    <xf numFmtId="0" fontId="17" fillId="0" borderId="30" xfId="0" applyFont="1" applyBorder="1" applyAlignment="1">
      <alignment vertical="center" wrapText="1"/>
    </xf>
    <xf numFmtId="0" fontId="17" fillId="0" borderId="2" xfId="0" applyFont="1" applyBorder="1" applyAlignment="1">
      <alignment vertical="center" wrapText="1"/>
    </xf>
    <xf numFmtId="0" fontId="17" fillId="0" borderId="25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9" fillId="0" borderId="22" xfId="0" applyFont="1" applyBorder="1" applyAlignment="1">
      <alignment vertical="center" wrapText="1"/>
    </xf>
    <xf numFmtId="0" fontId="15" fillId="0" borderId="23" xfId="0" applyFont="1" applyBorder="1" applyAlignment="1">
      <alignment vertical="center" wrapText="1"/>
    </xf>
    <xf numFmtId="0" fontId="15" fillId="0" borderId="8" xfId="0" applyFont="1" applyBorder="1" applyAlignment="1">
      <alignment vertical="center" wrapText="1"/>
    </xf>
    <xf numFmtId="0" fontId="15" fillId="0" borderId="5" xfId="0" applyFont="1" applyBorder="1" applyAlignment="1">
      <alignment vertical="center" wrapText="1"/>
    </xf>
    <xf numFmtId="0" fontId="15" fillId="0" borderId="6" xfId="0" applyFont="1" applyBorder="1" applyAlignment="1">
      <alignment vertical="center" wrapText="1"/>
    </xf>
    <xf numFmtId="0" fontId="15" fillId="0" borderId="3" xfId="0" applyFont="1" applyBorder="1" applyAlignment="1">
      <alignment vertical="center" wrapText="1"/>
    </xf>
    <xf numFmtId="0" fontId="23" fillId="0" borderId="6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</cellXfs>
  <cellStyles count="3">
    <cellStyle name="Moneda" xfId="2" builtinId="4"/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2B9E6-DDDE-4D76-AB3A-39C4C8D8ADD0}">
  <dimension ref="A1:G11"/>
  <sheetViews>
    <sheetView tabSelected="1" zoomScale="105" workbookViewId="0">
      <selection activeCell="B7" sqref="B7:F9"/>
    </sheetView>
  </sheetViews>
  <sheetFormatPr baseColWidth="10" defaultRowHeight="14.4" x14ac:dyDescent="0.3"/>
  <cols>
    <col min="1" max="1" width="26.33203125" customWidth="1"/>
    <col min="2" max="2" width="16.77734375" customWidth="1"/>
    <col min="3" max="5" width="15.6640625" bestFit="1" customWidth="1"/>
    <col min="6" max="6" width="15.5546875" bestFit="1" customWidth="1"/>
  </cols>
  <sheetData>
    <row r="1" spans="1:7" ht="16.8" customHeight="1" x14ac:dyDescent="0.35">
      <c r="A1" s="66" t="s">
        <v>10</v>
      </c>
      <c r="B1" s="66"/>
      <c r="C1" s="66"/>
      <c r="D1" s="66"/>
      <c r="E1" s="66"/>
      <c r="F1" s="66"/>
    </row>
    <row r="2" spans="1:7" ht="16.8" customHeight="1" x14ac:dyDescent="0.3">
      <c r="A2" s="73" t="s">
        <v>31</v>
      </c>
      <c r="B2" s="73"/>
      <c r="C2" s="73"/>
      <c r="D2" s="73"/>
      <c r="E2" s="73"/>
      <c r="F2" s="73"/>
    </row>
    <row r="3" spans="1:7" x14ac:dyDescent="0.3">
      <c r="A3" s="67" t="s">
        <v>0</v>
      </c>
      <c r="B3" s="68"/>
      <c r="C3" s="68"/>
      <c r="D3" s="68"/>
      <c r="E3" s="68"/>
      <c r="F3" s="69"/>
    </row>
    <row r="4" spans="1:7" x14ac:dyDescent="0.3">
      <c r="A4" s="70"/>
      <c r="B4" s="71"/>
      <c r="C4" s="71"/>
      <c r="D4" s="71"/>
      <c r="E4" s="71"/>
      <c r="F4" s="72"/>
      <c r="G4" s="1"/>
    </row>
    <row r="5" spans="1:7" ht="15.6" x14ac:dyDescent="0.3">
      <c r="A5" s="36"/>
      <c r="B5" s="37" t="s">
        <v>1</v>
      </c>
      <c r="C5" s="37" t="s">
        <v>2</v>
      </c>
      <c r="D5" s="37" t="s">
        <v>3</v>
      </c>
      <c r="E5" s="37" t="s">
        <v>4</v>
      </c>
      <c r="F5" s="38" t="s">
        <v>5</v>
      </c>
      <c r="G5" s="1"/>
    </row>
    <row r="6" spans="1:7" ht="15.6" x14ac:dyDescent="0.3">
      <c r="A6" s="39" t="s">
        <v>6</v>
      </c>
      <c r="B6" s="40">
        <f>----------------------B10</f>
        <v>0</v>
      </c>
      <c r="C6" s="35">
        <v>0.25</v>
      </c>
      <c r="D6" s="35">
        <v>0.3</v>
      </c>
      <c r="E6" s="35">
        <v>0.35</v>
      </c>
      <c r="F6" s="41">
        <f>C6+D6+E6</f>
        <v>0.9</v>
      </c>
      <c r="G6" s="1"/>
    </row>
    <row r="7" spans="1:7" ht="15.6" x14ac:dyDescent="0.3">
      <c r="A7" s="39" t="s">
        <v>7</v>
      </c>
      <c r="B7" s="43">
        <v>230000</v>
      </c>
      <c r="C7" s="43">
        <f>B7*(C6+1)</f>
        <v>287500</v>
      </c>
      <c r="D7" s="43">
        <f>C7*(D6+1)</f>
        <v>373750</v>
      </c>
      <c r="E7" s="43">
        <f>D7*(E6+1)</f>
        <v>504562.50000000006</v>
      </c>
      <c r="F7" s="44">
        <f>B7+C7+D7+E7</f>
        <v>1395812.5</v>
      </c>
      <c r="G7" s="1"/>
    </row>
    <row r="8" spans="1:7" ht="16.2" thickBot="1" x14ac:dyDescent="0.35">
      <c r="A8" s="39" t="s">
        <v>8</v>
      </c>
      <c r="B8" s="45">
        <f>B7*(1-40%)</f>
        <v>138000</v>
      </c>
      <c r="C8" s="45">
        <f>B7*(1-C6)</f>
        <v>172500</v>
      </c>
      <c r="D8" s="45">
        <f>C7*(1-D6)</f>
        <v>201250</v>
      </c>
      <c r="E8" s="45">
        <f>D7*(1-E6)</f>
        <v>242937.5</v>
      </c>
      <c r="F8" s="46">
        <f>B8+C8+D8+E8</f>
        <v>754687.5</v>
      </c>
      <c r="G8" s="1"/>
    </row>
    <row r="9" spans="1:7" ht="16.8" thickTop="1" thickBot="1" x14ac:dyDescent="0.35">
      <c r="A9" s="42" t="s">
        <v>9</v>
      </c>
      <c r="B9" s="47">
        <f>B7-B8</f>
        <v>92000</v>
      </c>
      <c r="C9" s="48">
        <f>C7-C8</f>
        <v>115000</v>
      </c>
      <c r="D9" s="47">
        <f>D7-D8</f>
        <v>172500</v>
      </c>
      <c r="E9" s="48">
        <f>E7-E8</f>
        <v>261625.00000000006</v>
      </c>
      <c r="F9" s="49">
        <f>F7-F8</f>
        <v>641125</v>
      </c>
      <c r="G9" s="1"/>
    </row>
    <row r="10" spans="1:7" ht="16.2" customHeight="1" thickTop="1" x14ac:dyDescent="0.3">
      <c r="A10" s="64"/>
      <c r="B10" s="64"/>
      <c r="C10" s="64"/>
      <c r="D10" s="64"/>
      <c r="E10" s="64"/>
      <c r="F10" s="64"/>
    </row>
    <row r="11" spans="1:7" ht="15.6" customHeight="1" x14ac:dyDescent="0.3">
      <c r="A11" s="65"/>
      <c r="B11" s="65"/>
      <c r="C11" s="65"/>
      <c r="D11" s="65"/>
      <c r="E11" s="65"/>
      <c r="F11" s="65"/>
    </row>
  </sheetData>
  <mergeCells count="4">
    <mergeCell ref="A10:F11"/>
    <mergeCell ref="A1:F1"/>
    <mergeCell ref="A3:F4"/>
    <mergeCell ref="A2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EA8E2-B2E1-41C6-BB23-E128F40D0683}">
  <dimension ref="A1:K13"/>
  <sheetViews>
    <sheetView zoomScale="69" zoomScaleNormal="69" workbookViewId="0">
      <selection activeCell="B17" sqref="B17"/>
    </sheetView>
  </sheetViews>
  <sheetFormatPr baseColWidth="10" defaultRowHeight="14.4" x14ac:dyDescent="0.3"/>
  <cols>
    <col min="1" max="1" width="15.77734375" customWidth="1"/>
    <col min="2" max="2" width="37.6640625" customWidth="1"/>
    <col min="3" max="3" width="12.33203125" customWidth="1"/>
    <col min="4" max="4" width="30.5546875" customWidth="1"/>
    <col min="5" max="5" width="15.33203125" customWidth="1"/>
    <col min="6" max="6" width="33.44140625" customWidth="1"/>
    <col min="7" max="7" width="23.5546875" customWidth="1"/>
    <col min="8" max="8" width="29.109375" customWidth="1"/>
    <col min="9" max="9" width="8.6640625" customWidth="1"/>
  </cols>
  <sheetData>
    <row r="1" spans="1:11" ht="21" thickBot="1" x14ac:dyDescent="0.4">
      <c r="A1" s="31" t="s">
        <v>30</v>
      </c>
      <c r="B1" s="80"/>
      <c r="C1" s="80"/>
      <c r="D1" s="80"/>
      <c r="E1" s="80"/>
      <c r="F1" s="80"/>
      <c r="G1" s="80"/>
      <c r="H1" s="80"/>
      <c r="I1" s="80"/>
      <c r="J1" s="80"/>
      <c r="K1" s="80"/>
    </row>
    <row r="2" spans="1:11" ht="16.8" thickTop="1" thickBot="1" x14ac:dyDescent="0.35">
      <c r="A2" s="7" t="s">
        <v>15</v>
      </c>
      <c r="B2" s="8" t="s">
        <v>12</v>
      </c>
      <c r="C2" s="8" t="s">
        <v>13</v>
      </c>
      <c r="D2" s="8" t="s">
        <v>14</v>
      </c>
      <c r="E2" s="8" t="s">
        <v>11</v>
      </c>
      <c r="F2" s="8" t="s">
        <v>26</v>
      </c>
      <c r="G2" s="8" t="s">
        <v>27</v>
      </c>
      <c r="H2" s="8" t="s">
        <v>28</v>
      </c>
      <c r="I2" s="77" t="s">
        <v>80</v>
      </c>
      <c r="J2" s="78"/>
      <c r="K2" s="79"/>
    </row>
    <row r="3" spans="1:11" ht="15.6" thickTop="1" thickBot="1" x14ac:dyDescent="0.35">
      <c r="A3" s="3">
        <v>1</v>
      </c>
      <c r="B3" s="3" t="s">
        <v>16</v>
      </c>
      <c r="C3" s="4">
        <v>1.65</v>
      </c>
      <c r="D3" s="5">
        <v>34167</v>
      </c>
      <c r="E3" s="32">
        <v>120000</v>
      </c>
      <c r="F3" s="2"/>
      <c r="G3" s="2"/>
      <c r="H3" s="33">
        <v>50000</v>
      </c>
      <c r="I3" s="74">
        <f t="shared" ref="I3:I12" si="0">E3+H3</f>
        <v>170000</v>
      </c>
      <c r="J3" s="75"/>
      <c r="K3" s="76"/>
    </row>
    <row r="4" spans="1:11" ht="15.6" thickTop="1" thickBot="1" x14ac:dyDescent="0.35">
      <c r="A4" s="3">
        <v>2</v>
      </c>
      <c r="B4" s="6" t="s">
        <v>17</v>
      </c>
      <c r="C4" s="4">
        <v>1.76</v>
      </c>
      <c r="D4" s="5">
        <v>35745</v>
      </c>
      <c r="E4" s="32">
        <v>150000</v>
      </c>
      <c r="F4" s="2"/>
      <c r="G4" s="2"/>
      <c r="H4" s="33">
        <v>45667</v>
      </c>
      <c r="I4" s="74">
        <f t="shared" si="0"/>
        <v>195667</v>
      </c>
      <c r="J4" s="75"/>
      <c r="K4" s="76"/>
    </row>
    <row r="5" spans="1:11" ht="15.6" thickTop="1" thickBot="1" x14ac:dyDescent="0.35">
      <c r="A5" s="3">
        <v>3</v>
      </c>
      <c r="B5" s="3" t="s">
        <v>18</v>
      </c>
      <c r="C5" s="4">
        <v>0.4</v>
      </c>
      <c r="D5" s="5">
        <v>44616</v>
      </c>
      <c r="E5" s="32">
        <v>65860</v>
      </c>
      <c r="F5" s="2"/>
      <c r="G5" s="2"/>
      <c r="H5" s="33">
        <v>34679</v>
      </c>
      <c r="I5" s="74">
        <f t="shared" si="0"/>
        <v>100539</v>
      </c>
      <c r="J5" s="75"/>
      <c r="K5" s="76"/>
    </row>
    <row r="6" spans="1:11" ht="15.6" thickTop="1" thickBot="1" x14ac:dyDescent="0.35">
      <c r="A6" s="3">
        <v>4</v>
      </c>
      <c r="B6" s="3" t="s">
        <v>19</v>
      </c>
      <c r="C6" s="4">
        <v>1.8</v>
      </c>
      <c r="D6" s="5">
        <v>31</v>
      </c>
      <c r="E6" s="32">
        <v>145000</v>
      </c>
      <c r="F6" s="2"/>
      <c r="G6" s="2"/>
      <c r="H6" s="33">
        <v>68953</v>
      </c>
      <c r="I6" s="74">
        <f t="shared" si="0"/>
        <v>213953</v>
      </c>
      <c r="J6" s="75"/>
      <c r="K6" s="76"/>
    </row>
    <row r="7" spans="1:11" ht="15.6" thickTop="1" thickBot="1" x14ac:dyDescent="0.35">
      <c r="A7" s="3">
        <v>5</v>
      </c>
      <c r="B7" s="3" t="s">
        <v>20</v>
      </c>
      <c r="C7" s="4">
        <v>1.7</v>
      </c>
      <c r="D7" s="5">
        <v>25933</v>
      </c>
      <c r="E7" s="32">
        <v>70000</v>
      </c>
      <c r="F7" s="2"/>
      <c r="G7" s="2"/>
      <c r="H7" s="34">
        <v>75854</v>
      </c>
      <c r="I7" s="74">
        <f t="shared" si="0"/>
        <v>145854</v>
      </c>
      <c r="J7" s="75"/>
      <c r="K7" s="76"/>
    </row>
    <row r="8" spans="1:11" ht="15.6" thickTop="1" thickBot="1" x14ac:dyDescent="0.35">
      <c r="A8" s="3">
        <v>6</v>
      </c>
      <c r="B8" s="3" t="s">
        <v>21</v>
      </c>
      <c r="C8" s="4">
        <v>1.56</v>
      </c>
      <c r="D8" s="5">
        <v>20961</v>
      </c>
      <c r="E8" s="32">
        <v>89000</v>
      </c>
      <c r="F8" s="2"/>
      <c r="G8" s="2"/>
      <c r="H8" s="33">
        <v>67893</v>
      </c>
      <c r="I8" s="74">
        <f t="shared" si="0"/>
        <v>156893</v>
      </c>
      <c r="J8" s="75"/>
      <c r="K8" s="76"/>
    </row>
    <row r="9" spans="1:11" ht="15.6" thickTop="1" thickBot="1" x14ac:dyDescent="0.35">
      <c r="A9" s="3">
        <v>7</v>
      </c>
      <c r="B9" s="3" t="s">
        <v>22</v>
      </c>
      <c r="C9" s="4">
        <v>1.64</v>
      </c>
      <c r="D9" s="5">
        <v>23804</v>
      </c>
      <c r="E9" s="32">
        <v>56666</v>
      </c>
      <c r="F9" s="2"/>
      <c r="G9" s="2"/>
      <c r="H9" s="33">
        <v>24567</v>
      </c>
      <c r="I9" s="74">
        <f t="shared" si="0"/>
        <v>81233</v>
      </c>
      <c r="J9" s="75"/>
      <c r="K9" s="76"/>
    </row>
    <row r="10" spans="1:11" ht="15.6" thickTop="1" thickBot="1" x14ac:dyDescent="0.35">
      <c r="A10" s="3">
        <v>8</v>
      </c>
      <c r="B10" s="3" t="s">
        <v>23</v>
      </c>
      <c r="C10" s="4">
        <v>1.54</v>
      </c>
      <c r="D10" s="5">
        <v>27916</v>
      </c>
      <c r="E10" s="32">
        <v>87666</v>
      </c>
      <c r="F10" s="2"/>
      <c r="G10" s="2"/>
      <c r="H10" s="33">
        <v>35325</v>
      </c>
      <c r="I10" s="74">
        <f t="shared" si="0"/>
        <v>122991</v>
      </c>
      <c r="J10" s="75"/>
      <c r="K10" s="76"/>
    </row>
    <row r="11" spans="1:11" ht="15.6" thickTop="1" thickBot="1" x14ac:dyDescent="0.35">
      <c r="A11" s="3">
        <v>9</v>
      </c>
      <c r="B11" s="3" t="s">
        <v>24</v>
      </c>
      <c r="C11" s="4">
        <v>1.56</v>
      </c>
      <c r="D11" s="5">
        <v>36778</v>
      </c>
      <c r="E11" s="32">
        <v>45678</v>
      </c>
      <c r="F11" s="2"/>
      <c r="G11" s="2"/>
      <c r="H11" s="33">
        <v>45678</v>
      </c>
      <c r="I11" s="74">
        <f t="shared" si="0"/>
        <v>91356</v>
      </c>
      <c r="J11" s="75"/>
      <c r="K11" s="76"/>
    </row>
    <row r="12" spans="1:11" ht="15.6" thickTop="1" thickBot="1" x14ac:dyDescent="0.35">
      <c r="A12" s="3">
        <v>10</v>
      </c>
      <c r="B12" s="3" t="s">
        <v>25</v>
      </c>
      <c r="C12" s="4">
        <v>1.3</v>
      </c>
      <c r="D12" s="5">
        <v>38652</v>
      </c>
      <c r="E12" s="32">
        <v>12356</v>
      </c>
      <c r="F12" s="2"/>
      <c r="G12" s="2"/>
      <c r="H12" s="33">
        <v>23567</v>
      </c>
      <c r="I12" s="74">
        <f t="shared" si="0"/>
        <v>35923</v>
      </c>
      <c r="J12" s="75"/>
      <c r="K12" s="76"/>
    </row>
    <row r="13" spans="1:11" ht="15" thickTop="1" x14ac:dyDescent="0.3">
      <c r="I13" s="15"/>
      <c r="J13" s="15"/>
      <c r="K13" s="15"/>
    </row>
  </sheetData>
  <mergeCells count="12">
    <mergeCell ref="I2:K2"/>
    <mergeCell ref="I3:K3"/>
    <mergeCell ref="I4:K4"/>
    <mergeCell ref="I5:K5"/>
    <mergeCell ref="B1:K1"/>
    <mergeCell ref="I12:K12"/>
    <mergeCell ref="I11:K11"/>
    <mergeCell ref="I6:K6"/>
    <mergeCell ref="I7:K7"/>
    <mergeCell ref="I8:K8"/>
    <mergeCell ref="I9:K9"/>
    <mergeCell ref="I10:K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9F8BA-E6A1-424C-8470-EAD7506716AF}">
  <dimension ref="A1:J12"/>
  <sheetViews>
    <sheetView workbookViewId="0">
      <selection activeCell="G11" sqref="G11"/>
    </sheetView>
  </sheetViews>
  <sheetFormatPr baseColWidth="10" defaultRowHeight="14.4" x14ac:dyDescent="0.3"/>
  <cols>
    <col min="1" max="1" width="26.6640625" customWidth="1"/>
    <col min="2" max="2" width="12.44140625" customWidth="1"/>
    <col min="3" max="3" width="20.21875" customWidth="1"/>
    <col min="4" max="4" width="11.77734375" customWidth="1"/>
    <col min="5" max="5" width="12.109375" customWidth="1"/>
  </cols>
  <sheetData>
    <row r="1" spans="1:10" ht="17.399999999999999" customHeight="1" x14ac:dyDescent="0.3">
      <c r="A1" s="85" t="s">
        <v>29</v>
      </c>
      <c r="B1" s="85"/>
      <c r="C1" s="85"/>
      <c r="D1" s="85"/>
    </row>
    <row r="2" spans="1:10" ht="14.4" customHeight="1" x14ac:dyDescent="0.3">
      <c r="A2" s="85"/>
      <c r="B2" s="85"/>
      <c r="C2" s="85"/>
      <c r="D2" s="85"/>
    </row>
    <row r="3" spans="1:10" ht="14.4" customHeight="1" x14ac:dyDescent="0.3">
      <c r="A3" s="84" t="s">
        <v>32</v>
      </c>
      <c r="B3" s="84"/>
      <c r="C3" s="84"/>
      <c r="D3" s="84"/>
    </row>
    <row r="4" spans="1:10" ht="21" customHeight="1" thickBot="1" x14ac:dyDescent="0.35">
      <c r="A4" s="86"/>
      <c r="B4" s="86"/>
      <c r="C4" s="86"/>
      <c r="D4" s="86"/>
    </row>
    <row r="5" spans="1:10" ht="21" customHeight="1" thickBot="1" x14ac:dyDescent="0.35">
      <c r="A5" s="82" t="s">
        <v>33</v>
      </c>
      <c r="B5" s="82" t="s">
        <v>34</v>
      </c>
      <c r="C5" s="82" t="s">
        <v>35</v>
      </c>
      <c r="D5" s="81" t="s">
        <v>43</v>
      </c>
      <c r="E5" s="82" t="s">
        <v>36</v>
      </c>
      <c r="F5" s="16"/>
    </row>
    <row r="6" spans="1:10" ht="21" customHeight="1" thickBot="1" x14ac:dyDescent="0.35">
      <c r="A6" s="83"/>
      <c r="B6" s="83"/>
      <c r="C6" s="83"/>
      <c r="D6" s="81"/>
      <c r="E6" s="83"/>
      <c r="F6" s="16"/>
    </row>
    <row r="7" spans="1:10" ht="15.6" customHeight="1" thickBot="1" x14ac:dyDescent="0.35">
      <c r="A7" s="11" t="s">
        <v>37</v>
      </c>
      <c r="B7" s="12">
        <v>201</v>
      </c>
      <c r="C7" s="13">
        <v>0.5</v>
      </c>
      <c r="D7" s="18">
        <f>E7/2</f>
        <v>55.274999999999999</v>
      </c>
      <c r="E7" s="20">
        <f>((B7*C7)/100*10)+(B7*C7)</f>
        <v>110.55</v>
      </c>
    </row>
    <row r="8" spans="1:10" ht="16.8" customHeight="1" thickBot="1" x14ac:dyDescent="0.35">
      <c r="A8" s="17" t="s">
        <v>38</v>
      </c>
      <c r="B8" s="17">
        <v>304</v>
      </c>
      <c r="C8" s="13">
        <v>0.5</v>
      </c>
      <c r="D8" s="18">
        <f t="shared" ref="D8:D12" si="0">E8/2</f>
        <v>83.6</v>
      </c>
      <c r="E8" s="21">
        <f t="shared" ref="E8:E12" si="1">((B8*C8)/100*10)+(B8*C8)</f>
        <v>167.2</v>
      </c>
      <c r="F8" s="10"/>
    </row>
    <row r="9" spans="1:10" ht="21.6" customHeight="1" thickBot="1" x14ac:dyDescent="0.35">
      <c r="A9" s="17" t="s">
        <v>39</v>
      </c>
      <c r="B9" s="17">
        <v>158</v>
      </c>
      <c r="C9" s="13">
        <v>0.5</v>
      </c>
      <c r="D9" s="18">
        <f t="shared" si="0"/>
        <v>43.45</v>
      </c>
      <c r="E9" s="21">
        <f t="shared" si="1"/>
        <v>86.9</v>
      </c>
      <c r="F9" s="10"/>
      <c r="H9" s="10"/>
      <c r="I9" s="10"/>
      <c r="J9" s="10"/>
    </row>
    <row r="10" spans="1:10" ht="18.600000000000001" customHeight="1" thickBot="1" x14ac:dyDescent="0.35">
      <c r="A10" s="17" t="s">
        <v>40</v>
      </c>
      <c r="B10" s="17">
        <v>209</v>
      </c>
      <c r="C10" s="13">
        <v>0.5</v>
      </c>
      <c r="D10" s="18">
        <f t="shared" si="0"/>
        <v>57.475000000000001</v>
      </c>
      <c r="E10" s="21">
        <f t="shared" si="1"/>
        <v>114.95</v>
      </c>
    </row>
    <row r="11" spans="1:10" ht="21" customHeight="1" thickBot="1" x14ac:dyDescent="0.35">
      <c r="A11" s="17" t="s">
        <v>41</v>
      </c>
      <c r="B11" s="17">
        <v>65</v>
      </c>
      <c r="C11" s="13">
        <v>0.5</v>
      </c>
      <c r="D11" s="18">
        <f t="shared" si="0"/>
        <v>17.875</v>
      </c>
      <c r="E11" s="21">
        <f t="shared" si="1"/>
        <v>35.75</v>
      </c>
      <c r="F11" s="10"/>
      <c r="H11" s="10"/>
      <c r="I11" s="10"/>
    </row>
    <row r="12" spans="1:10" ht="21" customHeight="1" thickBot="1" x14ac:dyDescent="0.35">
      <c r="A12" s="19" t="s">
        <v>42</v>
      </c>
      <c r="B12" s="19">
        <v>152</v>
      </c>
      <c r="C12" s="13">
        <v>0.5</v>
      </c>
      <c r="D12" s="18">
        <f t="shared" si="0"/>
        <v>41.8</v>
      </c>
      <c r="E12" s="14">
        <f t="shared" si="1"/>
        <v>83.6</v>
      </c>
    </row>
  </sheetData>
  <mergeCells count="8">
    <mergeCell ref="A3:D3"/>
    <mergeCell ref="A1:D2"/>
    <mergeCell ref="A4:D4"/>
    <mergeCell ref="D5:D6"/>
    <mergeCell ref="B5:B6"/>
    <mergeCell ref="A5:A6"/>
    <mergeCell ref="C5:C6"/>
    <mergeCell ref="E5:E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7C4D5-8D08-44F8-9F0E-8AD37EA26FC5}">
  <dimension ref="A1:G20"/>
  <sheetViews>
    <sheetView topLeftCell="A3" zoomScale="73" zoomScaleNormal="73" workbookViewId="0">
      <selection activeCell="K17" sqref="K17"/>
    </sheetView>
  </sheetViews>
  <sheetFormatPr baseColWidth="10" defaultRowHeight="14.4" x14ac:dyDescent="0.3"/>
  <cols>
    <col min="1" max="1" width="14.109375" customWidth="1"/>
    <col min="2" max="3" width="14.21875" customWidth="1"/>
    <col min="4" max="4" width="13.44140625" customWidth="1"/>
    <col min="5" max="6" width="15.44140625" bestFit="1" customWidth="1"/>
    <col min="7" max="7" width="17" customWidth="1"/>
  </cols>
  <sheetData>
    <row r="1" spans="1:7" ht="17.399999999999999" x14ac:dyDescent="0.3">
      <c r="A1" s="25" t="s">
        <v>44</v>
      </c>
    </row>
    <row r="2" spans="1:7" ht="15" thickBot="1" x14ac:dyDescent="0.35"/>
    <row r="3" spans="1:7" x14ac:dyDescent="0.3">
      <c r="A3" s="96" t="s">
        <v>45</v>
      </c>
      <c r="B3" s="97"/>
      <c r="C3" s="97"/>
      <c r="D3" s="97"/>
      <c r="E3" s="97"/>
      <c r="F3" s="97"/>
      <c r="G3" s="98"/>
    </row>
    <row r="4" spans="1:7" ht="15" thickBot="1" x14ac:dyDescent="0.35">
      <c r="A4" s="99"/>
      <c r="B4" s="100"/>
      <c r="C4" s="100"/>
      <c r="D4" s="100"/>
      <c r="E4" s="100"/>
      <c r="F4" s="100"/>
      <c r="G4" s="101"/>
    </row>
    <row r="5" spans="1:7" ht="15.6" x14ac:dyDescent="0.3">
      <c r="A5" s="87"/>
      <c r="B5" s="90" t="s">
        <v>46</v>
      </c>
      <c r="C5" s="90" t="s">
        <v>47</v>
      </c>
      <c r="D5" s="90" t="s">
        <v>48</v>
      </c>
      <c r="E5" s="90" t="s">
        <v>49</v>
      </c>
      <c r="F5" s="23" t="s">
        <v>50</v>
      </c>
      <c r="G5" s="93" t="s">
        <v>52</v>
      </c>
    </row>
    <row r="6" spans="1:7" ht="21" customHeight="1" x14ac:dyDescent="0.3">
      <c r="A6" s="88"/>
      <c r="B6" s="91"/>
      <c r="C6" s="91"/>
      <c r="D6" s="91"/>
      <c r="E6" s="91"/>
      <c r="F6" s="23" t="s">
        <v>51</v>
      </c>
      <c r="G6" s="94"/>
    </row>
    <row r="7" spans="1:7" ht="16.2" thickBot="1" x14ac:dyDescent="0.35">
      <c r="A7" s="89"/>
      <c r="B7" s="92"/>
      <c r="C7" s="92"/>
      <c r="D7" s="92"/>
      <c r="E7" s="92"/>
      <c r="F7" s="24"/>
      <c r="G7" s="95"/>
    </row>
    <row r="8" spans="1:7" ht="45" customHeight="1" thickBot="1" x14ac:dyDescent="0.4">
      <c r="A8" s="26" t="s">
        <v>53</v>
      </c>
      <c r="B8" s="53">
        <v>3592</v>
      </c>
      <c r="C8" s="53">
        <v>4390</v>
      </c>
      <c r="D8" s="54">
        <v>3192</v>
      </c>
      <c r="E8" s="53">
        <v>4789</v>
      </c>
      <c r="F8" s="53">
        <f>B8+C8+D8+E8</f>
        <v>15963</v>
      </c>
      <c r="G8" s="53">
        <f>B8+C8+D8+E8+F8</f>
        <v>31926</v>
      </c>
    </row>
    <row r="9" spans="1:7" ht="34.799999999999997" customHeight="1" thickBot="1" x14ac:dyDescent="0.4">
      <c r="A9" s="9" t="s">
        <v>54</v>
      </c>
      <c r="B9" s="53">
        <f>B8*B17</f>
        <v>143680</v>
      </c>
      <c r="C9" s="53">
        <f>C8*B17</f>
        <v>175600</v>
      </c>
      <c r="D9" s="53">
        <f>D8*B17</f>
        <v>127680</v>
      </c>
      <c r="E9" s="53">
        <f>E8*B17</f>
        <v>191560</v>
      </c>
      <c r="F9" s="53">
        <f t="shared" ref="F9:F18" si="0">B9+C9+D9+E9</f>
        <v>638520</v>
      </c>
      <c r="G9" s="53">
        <f t="shared" ref="G9:G18" si="1">B9+C9+D9+E9+F9</f>
        <v>1277040</v>
      </c>
    </row>
    <row r="10" spans="1:7" ht="34.200000000000003" customHeight="1" thickBot="1" x14ac:dyDescent="0.4">
      <c r="A10" s="9" t="s">
        <v>55</v>
      </c>
      <c r="B10" s="53">
        <f>B8*B18</f>
        <v>89800</v>
      </c>
      <c r="C10" s="53">
        <f>C8-B18</f>
        <v>4365</v>
      </c>
      <c r="D10" s="53">
        <f>D8*B18</f>
        <v>79800</v>
      </c>
      <c r="E10" s="53">
        <f>E8*B18</f>
        <v>119725</v>
      </c>
      <c r="F10" s="53">
        <f t="shared" si="0"/>
        <v>293690</v>
      </c>
      <c r="G10" s="53">
        <f t="shared" si="1"/>
        <v>587380</v>
      </c>
    </row>
    <row r="11" spans="1:7" ht="33" customHeight="1" thickBot="1" x14ac:dyDescent="0.4">
      <c r="A11" s="9" t="s">
        <v>56</v>
      </c>
      <c r="B11" s="53">
        <f>B9-B10</f>
        <v>53880</v>
      </c>
      <c r="C11" s="53">
        <f>C9-C10</f>
        <v>171235</v>
      </c>
      <c r="D11" s="55">
        <f>D9-D10</f>
        <v>47880</v>
      </c>
      <c r="E11" s="53">
        <f>E9-E10</f>
        <v>71835</v>
      </c>
      <c r="F11" s="53">
        <f t="shared" si="0"/>
        <v>344830</v>
      </c>
      <c r="G11" s="53">
        <f t="shared" si="1"/>
        <v>689660</v>
      </c>
    </row>
    <row r="12" spans="1:7" ht="36" customHeight="1" thickBot="1" x14ac:dyDescent="0.4">
      <c r="A12" s="9" t="s">
        <v>63</v>
      </c>
      <c r="B12" s="56">
        <v>8000</v>
      </c>
      <c r="C12" s="56">
        <v>8000</v>
      </c>
      <c r="D12" s="56">
        <v>9000</v>
      </c>
      <c r="E12" s="56">
        <v>9000</v>
      </c>
      <c r="F12" s="53">
        <f t="shared" si="0"/>
        <v>34000</v>
      </c>
      <c r="G12" s="53">
        <f t="shared" si="1"/>
        <v>68000</v>
      </c>
    </row>
    <row r="13" spans="1:7" ht="28.2" customHeight="1" thickBot="1" x14ac:dyDescent="0.4">
      <c r="A13" s="9" t="s">
        <v>57</v>
      </c>
      <c r="B13" s="56">
        <v>10000</v>
      </c>
      <c r="C13" s="56">
        <v>10000</v>
      </c>
      <c r="D13" s="56">
        <v>10000</v>
      </c>
      <c r="E13" s="56">
        <v>10000</v>
      </c>
      <c r="F13" s="53">
        <f t="shared" si="0"/>
        <v>40000</v>
      </c>
      <c r="G13" s="53">
        <f t="shared" si="1"/>
        <v>80000</v>
      </c>
    </row>
    <row r="14" spans="1:7" ht="21.6" customHeight="1" thickBot="1" x14ac:dyDescent="0.4">
      <c r="A14" s="9" t="s">
        <v>58</v>
      </c>
      <c r="B14" s="56">
        <v>21549</v>
      </c>
      <c r="C14" s="56">
        <v>26338</v>
      </c>
      <c r="D14" s="56">
        <v>19155</v>
      </c>
      <c r="E14" s="56">
        <v>28732</v>
      </c>
      <c r="F14" s="53">
        <f t="shared" si="0"/>
        <v>95774</v>
      </c>
      <c r="G14" s="53">
        <f t="shared" si="1"/>
        <v>191548</v>
      </c>
    </row>
    <row r="15" spans="1:7" ht="21" customHeight="1" thickBot="1" x14ac:dyDescent="0.4">
      <c r="A15" s="9" t="s">
        <v>59</v>
      </c>
      <c r="B15" s="57">
        <f>B12+B13+B14</f>
        <v>39549</v>
      </c>
      <c r="C15" s="56">
        <f>C12+C13+C14</f>
        <v>44338</v>
      </c>
      <c r="D15" s="58">
        <f>D12+D13+D14</f>
        <v>38155</v>
      </c>
      <c r="E15" s="56">
        <f>E12+E13+E14</f>
        <v>47732</v>
      </c>
      <c r="F15" s="53">
        <f t="shared" si="0"/>
        <v>169774</v>
      </c>
      <c r="G15" s="53">
        <f t="shared" si="1"/>
        <v>339548</v>
      </c>
    </row>
    <row r="16" spans="1:7" ht="40.799999999999997" customHeight="1" thickBot="1" x14ac:dyDescent="0.4">
      <c r="A16" s="9" t="s">
        <v>60</v>
      </c>
      <c r="B16" s="53">
        <f>B11-B15</f>
        <v>14331</v>
      </c>
      <c r="C16" s="53">
        <f>C11-C15</f>
        <v>126897</v>
      </c>
      <c r="D16" s="59">
        <f>D11-D15</f>
        <v>9725</v>
      </c>
      <c r="E16" s="53">
        <f>E11-E15</f>
        <v>24103</v>
      </c>
      <c r="F16" s="53">
        <f t="shared" si="0"/>
        <v>175056</v>
      </c>
      <c r="G16" s="53">
        <f t="shared" si="1"/>
        <v>350112</v>
      </c>
    </row>
    <row r="17" spans="1:7" ht="43.8" customHeight="1" thickBot="1" x14ac:dyDescent="0.4">
      <c r="A17" s="9" t="s">
        <v>61</v>
      </c>
      <c r="B17" s="53">
        <v>40</v>
      </c>
      <c r="C17" s="60"/>
      <c r="D17" s="60"/>
      <c r="E17" s="60"/>
      <c r="F17" s="53">
        <f t="shared" si="0"/>
        <v>40</v>
      </c>
      <c r="G17" s="53">
        <f t="shared" si="1"/>
        <v>80</v>
      </c>
    </row>
    <row r="18" spans="1:7" ht="42" customHeight="1" thickBot="1" x14ac:dyDescent="0.4">
      <c r="A18" s="9" t="s">
        <v>62</v>
      </c>
      <c r="B18" s="53">
        <v>25</v>
      </c>
      <c r="C18" s="60"/>
      <c r="D18" s="60"/>
      <c r="E18" s="60"/>
      <c r="F18" s="53">
        <f t="shared" si="0"/>
        <v>25</v>
      </c>
      <c r="G18" s="53">
        <f t="shared" si="1"/>
        <v>50</v>
      </c>
    </row>
    <row r="19" spans="1:7" ht="54.6" thickBot="1" x14ac:dyDescent="0.4">
      <c r="A19" s="26" t="s">
        <v>81</v>
      </c>
      <c r="B19" s="61">
        <f>(B9-B15)*B18</f>
        <v>2603275</v>
      </c>
      <c r="C19" s="62"/>
      <c r="D19" s="61"/>
      <c r="E19" s="63"/>
      <c r="F19" s="63"/>
      <c r="G19" s="63"/>
    </row>
    <row r="20" spans="1:7" ht="54.6" thickBot="1" x14ac:dyDescent="0.4">
      <c r="A20" s="26" t="s">
        <v>82</v>
      </c>
      <c r="B20" s="51">
        <f>(B9-B10)</f>
        <v>53880</v>
      </c>
      <c r="C20" s="50"/>
      <c r="D20" s="50"/>
      <c r="E20" s="50"/>
      <c r="F20" s="52"/>
      <c r="G20" s="52"/>
    </row>
  </sheetData>
  <mergeCells count="7">
    <mergeCell ref="G5:G7"/>
    <mergeCell ref="A3:G4"/>
    <mergeCell ref="A5:A7"/>
    <mergeCell ref="B5:B7"/>
    <mergeCell ref="C5:C7"/>
    <mergeCell ref="D5:D7"/>
    <mergeCell ref="E5:E7"/>
  </mergeCells>
  <phoneticPr fontId="1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0E974-6725-40EF-9F83-490F4E26E317}">
  <dimension ref="A1:K9"/>
  <sheetViews>
    <sheetView workbookViewId="0">
      <selection activeCell="F5" sqref="F5:G8"/>
    </sheetView>
  </sheetViews>
  <sheetFormatPr baseColWidth="10" defaultRowHeight="14.4" x14ac:dyDescent="0.3"/>
  <cols>
    <col min="1" max="1" width="13" customWidth="1"/>
  </cols>
  <sheetData>
    <row r="1" spans="1:11" ht="17.399999999999999" x14ac:dyDescent="0.3">
      <c r="A1" s="22" t="s">
        <v>64</v>
      </c>
    </row>
    <row r="3" spans="1:11" ht="31.8" customHeight="1" thickBot="1" x14ac:dyDescent="0.35">
      <c r="A3" s="102" t="s">
        <v>65</v>
      </c>
      <c r="B3" s="103"/>
      <c r="C3" s="103"/>
      <c r="D3" s="103"/>
      <c r="E3" s="103"/>
      <c r="F3" s="103"/>
      <c r="G3" s="103"/>
      <c r="H3" s="103"/>
      <c r="I3" s="103"/>
      <c r="J3" s="27"/>
      <c r="K3" s="27"/>
    </row>
    <row r="4" spans="1:11" ht="16.2" thickBot="1" x14ac:dyDescent="0.35">
      <c r="A4" s="29" t="s">
        <v>66</v>
      </c>
      <c r="B4" s="29" t="s">
        <v>67</v>
      </c>
      <c r="C4" s="29" t="s">
        <v>68</v>
      </c>
      <c r="D4" s="29" t="s">
        <v>69</v>
      </c>
      <c r="E4" s="29" t="s">
        <v>70</v>
      </c>
      <c r="F4" s="29" t="s">
        <v>50</v>
      </c>
      <c r="G4" s="29" t="s">
        <v>71</v>
      </c>
      <c r="H4" s="29" t="s">
        <v>72</v>
      </c>
      <c r="I4" s="29" t="s">
        <v>73</v>
      </c>
    </row>
    <row r="5" spans="1:11" ht="16.2" thickBot="1" x14ac:dyDescent="0.35">
      <c r="A5" s="28">
        <v>1013</v>
      </c>
      <c r="B5" s="28" t="s">
        <v>74</v>
      </c>
      <c r="C5" s="28">
        <v>300</v>
      </c>
      <c r="D5" s="28">
        <v>75</v>
      </c>
      <c r="E5" s="28">
        <v>405</v>
      </c>
      <c r="F5" s="30">
        <f>C5+D5+E5</f>
        <v>780</v>
      </c>
      <c r="G5" s="30">
        <v>1000</v>
      </c>
      <c r="H5" s="28" t="s">
        <v>78</v>
      </c>
      <c r="I5" s="28">
        <f>C5+D5+E5/3</f>
        <v>510</v>
      </c>
    </row>
    <row r="6" spans="1:11" ht="16.2" thickBot="1" x14ac:dyDescent="0.35">
      <c r="A6" s="28">
        <v>2121</v>
      </c>
      <c r="B6" s="28" t="s">
        <v>75</v>
      </c>
      <c r="C6" s="28">
        <v>562</v>
      </c>
      <c r="D6" s="28">
        <v>210</v>
      </c>
      <c r="E6" s="28">
        <v>0</v>
      </c>
      <c r="F6" s="30">
        <f>C6+D6+E6</f>
        <v>772</v>
      </c>
      <c r="G6" s="30">
        <v>750</v>
      </c>
      <c r="H6" s="28" t="s">
        <v>79</v>
      </c>
      <c r="I6" s="28">
        <f>C6+D6+E6/3</f>
        <v>772</v>
      </c>
    </row>
    <row r="7" spans="1:11" ht="16.2" thickBot="1" x14ac:dyDescent="0.35">
      <c r="A7" s="28">
        <v>2655</v>
      </c>
      <c r="B7" s="28" t="s">
        <v>76</v>
      </c>
      <c r="C7" s="28">
        <v>93</v>
      </c>
      <c r="D7" s="28">
        <v>0</v>
      </c>
      <c r="E7" s="28">
        <v>0</v>
      </c>
      <c r="F7" s="30">
        <f>C7+D7+E7</f>
        <v>93</v>
      </c>
      <c r="G7" s="30">
        <v>40</v>
      </c>
      <c r="H7" s="28" t="s">
        <v>79</v>
      </c>
      <c r="I7" s="28">
        <f>C7+D7+E7/3</f>
        <v>93</v>
      </c>
    </row>
    <row r="8" spans="1:11" ht="16.2" thickBot="1" x14ac:dyDescent="0.35">
      <c r="A8" s="28">
        <v>1052</v>
      </c>
      <c r="B8" s="28" t="s">
        <v>77</v>
      </c>
      <c r="C8" s="28">
        <v>24</v>
      </c>
      <c r="D8" s="28">
        <v>15</v>
      </c>
      <c r="E8" s="28">
        <v>0</v>
      </c>
      <c r="F8" s="30">
        <f>C8+D8+E8</f>
        <v>39</v>
      </c>
      <c r="G8" s="30">
        <v>220</v>
      </c>
      <c r="H8" s="28" t="s">
        <v>78</v>
      </c>
      <c r="I8" s="28">
        <f>C8+D8+E8/3</f>
        <v>39</v>
      </c>
    </row>
    <row r="9" spans="1:11" ht="16.2" thickBot="1" x14ac:dyDescent="0.35">
      <c r="A9" s="28" t="s">
        <v>50</v>
      </c>
      <c r="B9" s="28"/>
      <c r="C9" s="28">
        <f>C5+C6+C7+C8</f>
        <v>979</v>
      </c>
      <c r="D9" s="28">
        <f>D5+D6+D7+D8</f>
        <v>300</v>
      </c>
      <c r="E9" s="28">
        <f>E5+E6+E7+E8</f>
        <v>405</v>
      </c>
      <c r="F9" s="28"/>
      <c r="G9" s="28"/>
      <c r="H9" s="28"/>
      <c r="I9" s="28"/>
    </row>
  </sheetData>
  <mergeCells count="1">
    <mergeCell ref="A3:I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003440B3ED4CB4FBA5E3056715D9041" ma:contentTypeVersion="7" ma:contentTypeDescription="Crear nuevo documento." ma:contentTypeScope="" ma:versionID="8f3a5c00a8758c2fff5cda18286736cc">
  <xsd:schema xmlns:xsd="http://www.w3.org/2001/XMLSchema" xmlns:xs="http://www.w3.org/2001/XMLSchema" xmlns:p="http://schemas.microsoft.com/office/2006/metadata/properties" xmlns:ns3="654a59ac-941d-47e1-b1ce-d498a2074842" xmlns:ns4="6906b0be-a563-4e2b-9433-2c39d4aee3f3" targetNamespace="http://schemas.microsoft.com/office/2006/metadata/properties" ma:root="true" ma:fieldsID="6aec0657a50be4297b2ee2dcdca66641" ns3:_="" ns4:_="">
    <xsd:import namespace="654a59ac-941d-47e1-b1ce-d498a2074842"/>
    <xsd:import namespace="6906b0be-a563-4e2b-9433-2c39d4aee3f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4a59ac-941d-47e1-b1ce-d498a20748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06b0be-a563-4e2b-9433-2c39d4aee3f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54a59ac-941d-47e1-b1ce-d498a207484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1978F56-0011-44B0-A441-C0E225CA0D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4a59ac-941d-47e1-b1ce-d498a2074842"/>
    <ds:schemaRef ds:uri="6906b0be-a563-4e2b-9433-2c39d4aee3f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F65674E-ED5F-4166-928A-699D38C85EB8}">
  <ds:schemaRefs>
    <ds:schemaRef ds:uri="http://purl.org/dc/terms/"/>
    <ds:schemaRef ds:uri="6906b0be-a563-4e2b-9433-2c39d4aee3f3"/>
    <ds:schemaRef ds:uri="654a59ac-941d-47e1-b1ce-d498a2074842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6EE25D1-AF61-424B-8956-8D2543624FC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Daiana Yamila Veliz</dc:creator>
  <cp:lastModifiedBy>Daiana Yamila Veliz</cp:lastModifiedBy>
  <dcterms:created xsi:type="dcterms:W3CDTF">2023-09-06T19:54:05Z</dcterms:created>
  <dcterms:modified xsi:type="dcterms:W3CDTF">2023-09-11T04:21:22Z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0x010100E003440B3ED4CB4FBA5E3056715D9041</vt:lpwstr>
  </property>
</Properties>
</file>