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G:\マイドライブ\10_PJ\店舗システムＰＪ\"/>
    </mc:Choice>
  </mc:AlternateContent>
  <xr:revisionPtr revIDLastSave="0" documentId="13_ncr:1_{11C4D056-AB9F-4F96-B66D-AE1AAD28BFDB}" xr6:coauthVersionLast="47" xr6:coauthVersionMax="47" xr10:uidLastSave="{00000000-0000-0000-0000-000000000000}"/>
  <bookViews>
    <workbookView xWindow="-108" yWindow="-108" windowWidth="23256" windowHeight="14856" xr2:uid="{8F773FAD-AAE2-4DEF-928A-72A57240C1EC}"/>
  </bookViews>
  <sheets>
    <sheet name="ヒアリング" sheetId="2" r:id="rId1"/>
    <sheet name="洋生ノート希望項目" sheetId="1" r:id="rId2"/>
    <sheet name="実績入力＆単日ノート" sheetId="3" r:id="rId3"/>
    <sheet name="発注修正シミュ" sheetId="4" r:id="rId4"/>
    <sheet name="指定期間調査"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2" i="5" l="1"/>
  <c r="B11" i="5"/>
  <c r="B10" i="5"/>
  <c r="B9" i="5"/>
  <c r="B8" i="5"/>
  <c r="B7" i="5"/>
  <c r="B6" i="5"/>
  <c r="B5" i="5"/>
  <c r="A12" i="5"/>
  <c r="A11" i="5"/>
  <c r="A10" i="5"/>
  <c r="A9" i="5"/>
  <c r="A8" i="5"/>
  <c r="A7" i="5"/>
  <c r="A6" i="5"/>
  <c r="A5" i="5"/>
  <c r="K13" i="5"/>
  <c r="I13" i="5"/>
  <c r="J12" i="5" s="1"/>
  <c r="B13" i="4"/>
  <c r="B12" i="4"/>
  <c r="B11" i="4"/>
  <c r="B10" i="4"/>
  <c r="B9" i="4"/>
  <c r="B8" i="4"/>
  <c r="B7" i="4"/>
  <c r="B6" i="4"/>
  <c r="P14" i="4"/>
  <c r="Q13" i="4" s="1"/>
  <c r="I14" i="4"/>
  <c r="J13" i="4" s="1"/>
  <c r="R14" i="4"/>
  <c r="S9" i="4" s="1"/>
  <c r="K14" i="4"/>
  <c r="R13" i="3"/>
  <c r="R12" i="3"/>
  <c r="R11" i="3"/>
  <c r="R10" i="3"/>
  <c r="R9" i="3"/>
  <c r="Q14" i="3"/>
  <c r="R8" i="3" s="1"/>
  <c r="I12" i="3"/>
  <c r="I11" i="3"/>
  <c r="I10" i="3"/>
  <c r="I9" i="3"/>
  <c r="I8" i="3"/>
  <c r="I7" i="3"/>
  <c r="I6" i="3"/>
  <c r="I5" i="3"/>
  <c r="L13" i="3"/>
  <c r="J13" i="3"/>
  <c r="G13" i="3"/>
  <c r="F13" i="3"/>
  <c r="J5" i="5" l="1"/>
  <c r="J6" i="5"/>
  <c r="J9" i="5"/>
  <c r="J10" i="5"/>
  <c r="J8" i="5"/>
  <c r="J11" i="5"/>
  <c r="J7" i="5"/>
  <c r="R5" i="3"/>
  <c r="R6" i="3"/>
  <c r="R7" i="3"/>
  <c r="Q6" i="4"/>
  <c r="Q9" i="4"/>
  <c r="Q11" i="4"/>
  <c r="Q12" i="4"/>
  <c r="Q7" i="4"/>
  <c r="Q8" i="4"/>
  <c r="Q10" i="4"/>
  <c r="B19" i="4"/>
  <c r="B20" i="4" s="1"/>
  <c r="J12" i="4"/>
  <c r="J6" i="4"/>
  <c r="J7" i="4"/>
  <c r="J8" i="4"/>
  <c r="J9" i="4"/>
  <c r="J10" i="4"/>
  <c r="J11" i="4"/>
  <c r="S10" i="4"/>
  <c r="S11" i="4"/>
  <c r="S12" i="4"/>
  <c r="S13" i="4"/>
  <c r="S6" i="4"/>
  <c r="S7" i="4"/>
  <c r="S8" i="4"/>
  <c r="K13" i="3"/>
  <c r="I13" i="3"/>
  <c r="B16" i="3" s="1"/>
</calcChain>
</file>

<file path=xl/sharedStrings.xml><?xml version="1.0" encoding="utf-8"?>
<sst xmlns="http://schemas.openxmlformats.org/spreadsheetml/2006/main" count="246" uniqueCount="124">
  <si>
    <t>項目</t>
  </si>
  <si>
    <t>入荷実績</t>
  </si>
  <si>
    <t>完売時間</t>
  </si>
  <si>
    <t>備考</t>
    <phoneticPr fontId="3"/>
  </si>
  <si>
    <t>商品C</t>
    <rPh sb="0" eb="2">
      <t>ショウヒン</t>
    </rPh>
    <phoneticPr fontId="3"/>
  </si>
  <si>
    <t>商品名</t>
  </si>
  <si>
    <t>単価</t>
  </si>
  <si>
    <t>カテゴリ：プリンやゼリー、ケーキなどカテゴリ別にデータを確認したい</t>
    <rPh sb="22" eb="23">
      <t>ベツ</t>
    </rPh>
    <rPh sb="28" eb="30">
      <t>カクニン</t>
    </rPh>
    <phoneticPr fontId="3"/>
  </si>
  <si>
    <t>前日残</t>
  </si>
  <si>
    <t>前日残</t>
    <rPh sb="2" eb="3">
      <t>ザン</t>
    </rPh>
    <phoneticPr fontId="3"/>
  </si>
  <si>
    <t>商品名／単価／カテゴリ</t>
    <rPh sb="4" eb="6">
      <t>タンカ</t>
    </rPh>
    <phoneticPr fontId="3"/>
  </si>
  <si>
    <t>販売数</t>
  </si>
  <si>
    <t>販売数</t>
    <phoneticPr fontId="3"/>
  </si>
  <si>
    <t>ロス数</t>
  </si>
  <si>
    <t>ロス数</t>
    <phoneticPr fontId="3"/>
  </si>
  <si>
    <t>時間帯別売上</t>
    <rPh sb="0" eb="3">
      <t>ジカンタイ</t>
    </rPh>
    <rPh sb="3" eb="4">
      <t>ベツ</t>
    </rPh>
    <rPh sb="4" eb="6">
      <t>ウリアゲ</t>
    </rPh>
    <phoneticPr fontId="3"/>
  </si>
  <si>
    <t>天気</t>
    <rPh sb="0" eb="2">
      <t>テンキ</t>
    </rPh>
    <phoneticPr fontId="3"/>
  </si>
  <si>
    <t>気温</t>
    <rPh sb="0" eb="2">
      <t>キオン</t>
    </rPh>
    <phoneticPr fontId="3"/>
  </si>
  <si>
    <t>メモ</t>
    <phoneticPr fontId="3"/>
  </si>
  <si>
    <t>商品ごとの完売時間記録</t>
    <rPh sb="0" eb="2">
      <t>ショウヒン</t>
    </rPh>
    <rPh sb="5" eb="9">
      <t>カンバイジカン</t>
    </rPh>
    <rPh sb="9" eb="11">
      <t>キロク</t>
    </rPh>
    <phoneticPr fontId="3"/>
  </si>
  <si>
    <t>前日残＋入荷</t>
    <rPh sb="0" eb="3">
      <t>ゼンジツザン</t>
    </rPh>
    <rPh sb="4" eb="6">
      <t>ニュウカ</t>
    </rPh>
    <phoneticPr fontId="3"/>
  </si>
  <si>
    <t>店舗システム変更　聞き取り</t>
  </si>
  <si>
    <t>対象店舗</t>
  </si>
  <si>
    <t>改善要望（発注関連）</t>
  </si>
  <si>
    <t>データ登録時のVPN接続プロセスを自動化してほしい。</t>
  </si>
  <si>
    <t>現状は個数単位での発注のみだが、ケース単位での発注もできるようにしてほしい。</t>
  </si>
  <si>
    <t>発注制約を確認しながら発注できる機能がほしい（発注画面に表記）。</t>
  </si>
  <si>
    <t>洋生ノート</t>
  </si>
  <si>
    <t>期間を指定してデータを抽出・分析できるようにしてほしい。</t>
  </si>
  <si>
    <t xml:space="preserve"> 競合催事、特招会の有無など</t>
    <rPh sb="1" eb="3">
      <t>キョウゴウ</t>
    </rPh>
    <rPh sb="3" eb="5">
      <t>サイジ</t>
    </rPh>
    <rPh sb="6" eb="9">
      <t>トクショウカイ</t>
    </rPh>
    <rPh sb="10" eb="12">
      <t>ウム</t>
    </rPh>
    <phoneticPr fontId="3"/>
  </si>
  <si>
    <t>客単価</t>
    <rPh sb="0" eb="3">
      <t>キャクタンカ</t>
    </rPh>
    <phoneticPr fontId="3"/>
  </si>
  <si>
    <t>要合計金額別途</t>
    <rPh sb="0" eb="1">
      <t>ヨウ</t>
    </rPh>
    <rPh sb="1" eb="3">
      <t>ゴウケイ</t>
    </rPh>
    <rPh sb="3" eb="5">
      <t>キンガク</t>
    </rPh>
    <rPh sb="5" eb="7">
      <t>ベット</t>
    </rPh>
    <phoneticPr fontId="3"/>
  </si>
  <si>
    <t>前年と本年の実績を一度に確認できる形式で、実績確認と修正シミュレーションを行いたい</t>
    <rPh sb="37" eb="38">
      <t>オコナ</t>
    </rPh>
    <phoneticPr fontId="3"/>
  </si>
  <si>
    <t>カテゴリ</t>
  </si>
  <si>
    <t>プリン</t>
  </si>
  <si>
    <t>晴れ</t>
  </si>
  <si>
    <t>ゼリー</t>
  </si>
  <si>
    <t>ケーキ</t>
  </si>
  <si>
    <t>特招会</t>
  </si>
  <si>
    <t>xxxx</t>
    <phoneticPr fontId="3"/>
  </si>
  <si>
    <t>チーズケーキ</t>
    <phoneticPr fontId="3"/>
  </si>
  <si>
    <t>レアチーズケーキ</t>
    <phoneticPr fontId="3"/>
  </si>
  <si>
    <t>日付</t>
    <rPh sb="0" eb="2">
      <t>ヒヅケ</t>
    </rPh>
    <phoneticPr fontId="3"/>
  </si>
  <si>
    <t>ｵﾚﾝｼﾞ＆ﾏﾝｺﾞー</t>
    <phoneticPr fontId="3"/>
  </si>
  <si>
    <t>カスタードプリン</t>
    <phoneticPr fontId="3"/>
  </si>
  <si>
    <t>とろなまプリン</t>
    <phoneticPr fontId="3"/>
  </si>
  <si>
    <t>メロンプリン</t>
    <phoneticPr fontId="3"/>
  </si>
  <si>
    <t>マンゴープリ</t>
    <phoneticPr fontId="3"/>
  </si>
  <si>
    <t>特注</t>
    <rPh sb="0" eb="2">
      <t>トクチュウ</t>
    </rPh>
    <phoneticPr fontId="3"/>
  </si>
  <si>
    <t>日付／得意先C／商品C</t>
    <rPh sb="3" eb="6">
      <t>トクイサキ</t>
    </rPh>
    <phoneticPr fontId="3"/>
  </si>
  <si>
    <t>当日在庫</t>
    <phoneticPr fontId="3"/>
  </si>
  <si>
    <t>閉店時在庫</t>
    <phoneticPr fontId="3"/>
  </si>
  <si>
    <t>異常値除去</t>
    <rPh sb="0" eb="3">
      <t>イジョウチ</t>
    </rPh>
    <rPh sb="3" eb="5">
      <t>ジョキョ</t>
    </rPh>
    <phoneticPr fontId="3"/>
  </si>
  <si>
    <t>客数</t>
    <rPh sb="0" eb="2">
      <t>キャクスウ</t>
    </rPh>
    <phoneticPr fontId="3"/>
  </si>
  <si>
    <t>10~11</t>
    <phoneticPr fontId="3"/>
  </si>
  <si>
    <t>11~12</t>
    <phoneticPr fontId="3"/>
  </si>
  <si>
    <t>12~13</t>
    <phoneticPr fontId="3"/>
  </si>
  <si>
    <t>13~14</t>
    <phoneticPr fontId="3"/>
  </si>
  <si>
    <t>15~16</t>
    <phoneticPr fontId="3"/>
  </si>
  <si>
    <t>14~15</t>
    <phoneticPr fontId="3"/>
  </si>
  <si>
    <t>16~17</t>
    <phoneticPr fontId="3"/>
  </si>
  <si>
    <t>17~18</t>
    <phoneticPr fontId="3"/>
  </si>
  <si>
    <t>18~19</t>
    <phoneticPr fontId="3"/>
  </si>
  <si>
    <t>時間</t>
    <rPh sb="0" eb="2">
      <t>ジカン</t>
    </rPh>
    <phoneticPr fontId="3"/>
  </si>
  <si>
    <r>
      <rPr>
        <sz val="10"/>
        <color rgb="FFFFFFFF"/>
        <rFont val="メイリオ"/>
        <family val="2"/>
        <charset val="128"/>
      </rPr>
      <t>売上</t>
    </r>
    <rPh sb="0" eb="2">
      <t>ウリアゲ</t>
    </rPh>
    <phoneticPr fontId="3"/>
  </si>
  <si>
    <t>時間帯別売上</t>
    <rPh sb="0" eb="4">
      <t>ジカンタイベツ</t>
    </rPh>
    <rPh sb="4" eb="6">
      <t>ウリアゲ</t>
    </rPh>
    <phoneticPr fontId="3"/>
  </si>
  <si>
    <t>構成比</t>
    <rPh sb="0" eb="3">
      <t>コウセイヒ</t>
    </rPh>
    <phoneticPr fontId="3"/>
  </si>
  <si>
    <r>
      <rPr>
        <sz val="10"/>
        <color rgb="FFFFFFFF"/>
        <rFont val="メイリオ"/>
        <family val="2"/>
        <charset val="128"/>
      </rPr>
      <t>構成比</t>
    </r>
    <rPh sb="0" eb="3">
      <t>コウセイヒ</t>
    </rPh>
    <phoneticPr fontId="3"/>
  </si>
  <si>
    <t>晴れ</t>
    <rPh sb="0" eb="1">
      <t>ハ</t>
    </rPh>
    <phoneticPr fontId="3"/>
  </si>
  <si>
    <t>日付</t>
    <phoneticPr fontId="3"/>
  </si>
  <si>
    <t>特招会</t>
    <rPh sb="0" eb="3">
      <t>トクショウカイ</t>
    </rPh>
    <phoneticPr fontId="3"/>
  </si>
  <si>
    <t>合計</t>
    <rPh sb="0" eb="2">
      <t>ゴウケイ</t>
    </rPh>
    <phoneticPr fontId="3"/>
  </si>
  <si>
    <t>発注</t>
    <rPh sb="0" eb="2">
      <t>ハッチュウ</t>
    </rPh>
    <phoneticPr fontId="3"/>
  </si>
  <si>
    <t>前年実績</t>
    <rPh sb="0" eb="4">
      <t>ゼンネンジッセキ</t>
    </rPh>
    <phoneticPr fontId="3"/>
  </si>
  <si>
    <t>前年天気</t>
    <rPh sb="0" eb="2">
      <t>ゼンネン</t>
    </rPh>
    <phoneticPr fontId="3"/>
  </si>
  <si>
    <t>前年気温</t>
    <rPh sb="0" eb="2">
      <t>ゼンネン</t>
    </rPh>
    <phoneticPr fontId="3"/>
  </si>
  <si>
    <t>前年メモ</t>
    <rPh sb="0" eb="2">
      <t>ゼンネン</t>
    </rPh>
    <phoneticPr fontId="3"/>
  </si>
  <si>
    <t>前年特注</t>
    <rPh sb="0" eb="2">
      <t>ゼンネン</t>
    </rPh>
    <rPh sb="2" eb="4">
      <t>トクチュウ</t>
    </rPh>
    <phoneticPr fontId="3"/>
  </si>
  <si>
    <t>前年日付</t>
    <rPh sb="0" eb="2">
      <t>ゼンネン</t>
    </rPh>
    <phoneticPr fontId="3"/>
  </si>
  <si>
    <t>参考日付</t>
    <rPh sb="0" eb="2">
      <t>サンコウ</t>
    </rPh>
    <rPh sb="2" eb="4">
      <t>ヒヅケ</t>
    </rPh>
    <phoneticPr fontId="3"/>
  </si>
  <si>
    <t>前年構成比</t>
    <rPh sb="0" eb="2">
      <t>ゼンネン</t>
    </rPh>
    <rPh sb="2" eb="5">
      <t>コウセイヒ</t>
    </rPh>
    <phoneticPr fontId="3"/>
  </si>
  <si>
    <t>発注構成比</t>
    <rPh sb="0" eb="2">
      <t>ハッチュウ</t>
    </rPh>
    <rPh sb="2" eb="5">
      <t>コウセイヒ</t>
    </rPh>
    <phoneticPr fontId="3"/>
  </si>
  <si>
    <t>前年C</t>
    <rPh sb="0" eb="2">
      <t>ゼンネン</t>
    </rPh>
    <phoneticPr fontId="3"/>
  </si>
  <si>
    <t>前年単価</t>
    <rPh sb="0" eb="2">
      <t>ゼンネン</t>
    </rPh>
    <rPh sb="2" eb="4">
      <t>タンカ</t>
    </rPh>
    <phoneticPr fontId="3"/>
  </si>
  <si>
    <t>予算</t>
    <rPh sb="0" eb="2">
      <t>ヨサン</t>
    </rPh>
    <phoneticPr fontId="3"/>
  </si>
  <si>
    <t>翌日予算</t>
    <rPh sb="0" eb="2">
      <t>ヨクジツ</t>
    </rPh>
    <rPh sb="2" eb="4">
      <t>ヨサン</t>
    </rPh>
    <phoneticPr fontId="3"/>
  </si>
  <si>
    <t>持越し率</t>
    <rPh sb="0" eb="2">
      <t>モチコ</t>
    </rPh>
    <rPh sb="3" eb="4">
      <t>リツ</t>
    </rPh>
    <phoneticPr fontId="3"/>
  </si>
  <si>
    <t>持越し</t>
    <rPh sb="0" eb="1">
      <t>モ</t>
    </rPh>
    <rPh sb="1" eb="2">
      <t>コ</t>
    </rPh>
    <phoneticPr fontId="3"/>
  </si>
  <si>
    <t>単位：千円</t>
    <rPh sb="0" eb="2">
      <t>タンイ</t>
    </rPh>
    <rPh sb="3" eb="5">
      <t>センエン</t>
    </rPh>
    <phoneticPr fontId="3"/>
  </si>
  <si>
    <t>単位：個、千円</t>
    <rPh sb="0" eb="2">
      <t>タンイ</t>
    </rPh>
    <rPh sb="3" eb="4">
      <t>コ</t>
    </rPh>
    <rPh sb="5" eb="6">
      <t>セン</t>
    </rPh>
    <rPh sb="6" eb="7">
      <t>エン</t>
    </rPh>
    <phoneticPr fontId="3"/>
  </si>
  <si>
    <t>単位：千円</t>
    <rPh sb="0" eb="2">
      <t>タンイ</t>
    </rPh>
    <rPh sb="3" eb="4">
      <t>セン</t>
    </rPh>
    <rPh sb="4" eb="5">
      <t>エン</t>
    </rPh>
    <phoneticPr fontId="3"/>
  </si>
  <si>
    <t>←=（持越し）/(翌日予算）：標準、繁忙期で数値設定しマーカーで異常値検知</t>
    <rPh sb="3" eb="5">
      <t>モチコ</t>
    </rPh>
    <rPh sb="9" eb="11">
      <t>ヨクジツ</t>
    </rPh>
    <rPh sb="11" eb="13">
      <t>ヨサン</t>
    </rPh>
    <rPh sb="15" eb="17">
      <t>ヒョウジュン</t>
    </rPh>
    <rPh sb="18" eb="20">
      <t>ハンボウ</t>
    </rPh>
    <rPh sb="20" eb="21">
      <t>キ</t>
    </rPh>
    <rPh sb="22" eb="24">
      <t>スウチ</t>
    </rPh>
    <rPh sb="24" eb="26">
      <t>セッテイ</t>
    </rPh>
    <rPh sb="32" eb="35">
      <t>イジョウチ</t>
    </rPh>
    <rPh sb="35" eb="37">
      <t>ケンチ</t>
    </rPh>
    <phoneticPr fontId="3"/>
  </si>
  <si>
    <t>前年データ項目</t>
    <rPh sb="0" eb="2">
      <t>ゼンネン</t>
    </rPh>
    <rPh sb="5" eb="7">
      <t>コウモク</t>
    </rPh>
    <phoneticPr fontId="3"/>
  </si>
  <si>
    <t>前週実績</t>
    <rPh sb="0" eb="2">
      <t>ゼンシュウ</t>
    </rPh>
    <rPh sb="2" eb="4">
      <t>ジッセキ</t>
    </rPh>
    <phoneticPr fontId="3"/>
  </si>
  <si>
    <t>前週構成比</t>
    <rPh sb="0" eb="2">
      <t>ゼンシュウ</t>
    </rPh>
    <rPh sb="2" eb="5">
      <t>コウセイヒ</t>
    </rPh>
    <phoneticPr fontId="3"/>
  </si>
  <si>
    <t>直近データ項目</t>
    <rPh sb="0" eb="2">
      <t>チョッキン</t>
    </rPh>
    <rPh sb="5" eb="7">
      <t>コウモク</t>
    </rPh>
    <phoneticPr fontId="3"/>
  </si>
  <si>
    <t>営業追加案</t>
    <rPh sb="0" eb="2">
      <t>エイギョウ</t>
    </rPh>
    <rPh sb="2" eb="4">
      <t>ツイカ</t>
    </rPh>
    <rPh sb="4" eb="5">
      <t>アン</t>
    </rPh>
    <phoneticPr fontId="3"/>
  </si>
  <si>
    <t>速度面、オフライン対応、通信負荷の軽減</t>
    <rPh sb="0" eb="3">
      <t>ソクドメン</t>
    </rPh>
    <rPh sb="9" eb="11">
      <t>タイオウ</t>
    </rPh>
    <rPh sb="12" eb="14">
      <t>ツウシン</t>
    </rPh>
    <rPh sb="14" eb="16">
      <t>フカ</t>
    </rPh>
    <rPh sb="17" eb="19">
      <t>ケイゲン</t>
    </rPh>
    <phoneticPr fontId="3"/>
  </si>
  <si>
    <t>↓メリット</t>
    <phoneticPr fontId="3"/>
  </si>
  <si>
    <t>洋生の過去2年ほどのデータはサーバー保存＋ローカルキャッシュでオフライン運用可能に。おそらくCSV形式であれば３M程度。週次で最新データ更新</t>
    <rPh sb="0" eb="2">
      <t>ヨウナマ</t>
    </rPh>
    <rPh sb="3" eb="5">
      <t>カコ</t>
    </rPh>
    <rPh sb="6" eb="7">
      <t>ネン</t>
    </rPh>
    <rPh sb="18" eb="20">
      <t>ホゾン</t>
    </rPh>
    <rPh sb="36" eb="38">
      <t>ウンヨウ</t>
    </rPh>
    <rPh sb="38" eb="40">
      <t>カノウ</t>
    </rPh>
    <rPh sb="49" eb="51">
      <t>ケイシキ</t>
    </rPh>
    <rPh sb="57" eb="59">
      <t>テイド</t>
    </rPh>
    <rPh sb="60" eb="62">
      <t>シュウジ</t>
    </rPh>
    <rPh sb="63" eb="65">
      <t>サイシン</t>
    </rPh>
    <rPh sb="68" eb="70">
      <t>コウシン</t>
    </rPh>
    <phoneticPr fontId="3"/>
  </si>
  <si>
    <t>例</t>
    <rPh sb="0" eb="1">
      <t>レイ</t>
    </rPh>
    <phoneticPr fontId="3"/>
  </si>
  <si>
    <t>リスト１</t>
    <phoneticPr fontId="3"/>
  </si>
  <si>
    <t>フィナンシェ　４８</t>
    <phoneticPr fontId="3"/>
  </si>
  <si>
    <t>マドレーヌ　４８</t>
    <phoneticPr fontId="3"/>
  </si>
  <si>
    <t>ロイヤルクリームチーズケーキ　９６</t>
    <phoneticPr fontId="3"/>
  </si>
  <si>
    <t>アーモンドケーキ　４８</t>
    <phoneticPr fontId="3"/>
  </si>
  <si>
    <t>リスト２</t>
    <phoneticPr fontId="3"/>
  </si>
  <si>
    <t>フィナンシェ　９６</t>
    <phoneticPr fontId="3"/>
  </si>
  <si>
    <t>マドレーヌ　９６</t>
    <phoneticPr fontId="3"/>
  </si>
  <si>
    <t>ロイヤルクリームチーズケーキ　１４４</t>
    <phoneticPr fontId="3"/>
  </si>
  <si>
    <t>半生月間発注の日毎の発注で各商品の発注リストを登録して月間発注業務の簡略化</t>
    <rPh sb="0" eb="2">
      <t>ハンナマ</t>
    </rPh>
    <rPh sb="2" eb="4">
      <t>ゲッカン</t>
    </rPh>
    <rPh sb="4" eb="6">
      <t>ハッチュウ</t>
    </rPh>
    <rPh sb="7" eb="9">
      <t>ヒゴト</t>
    </rPh>
    <rPh sb="10" eb="12">
      <t>ハッチュウ</t>
    </rPh>
    <rPh sb="13" eb="16">
      <t>カクショウヒン</t>
    </rPh>
    <rPh sb="17" eb="19">
      <t>ハッチュウ</t>
    </rPh>
    <rPh sb="23" eb="25">
      <t>トウロク</t>
    </rPh>
    <rPh sb="27" eb="29">
      <t>ゲッカン</t>
    </rPh>
    <rPh sb="29" eb="31">
      <t>ハッチュウ</t>
    </rPh>
    <rPh sb="31" eb="33">
      <t>ギョウム</t>
    </rPh>
    <rPh sb="34" eb="37">
      <t>カンリャクカ</t>
    </rPh>
    <phoneticPr fontId="3"/>
  </si>
  <si>
    <t>移動</t>
    <rPh sb="0" eb="2">
      <t>イドウ</t>
    </rPh>
    <phoneticPr fontId="3"/>
  </si>
  <si>
    <t>↑入力フォームに「ケース」</t>
    <rPh sb="1" eb="3">
      <t>ニュウリョク</t>
    </rPh>
    <phoneticPr fontId="3"/>
  </si>
  <si>
    <t>ﾒﾛﾝゼリー</t>
    <phoneticPr fontId="3"/>
  </si>
  <si>
    <t>指定期間</t>
    <rPh sb="0" eb="4">
      <t>シテイキカン</t>
    </rPh>
    <phoneticPr fontId="3"/>
  </si>
  <si>
    <t>～</t>
    <phoneticPr fontId="3"/>
  </si>
  <si>
    <t>日付(自）</t>
    <rPh sb="0" eb="2">
      <t>ヒヅケ</t>
    </rPh>
    <rPh sb="3" eb="4">
      <t>ジ</t>
    </rPh>
    <phoneticPr fontId="3"/>
  </si>
  <si>
    <t>日付（至）</t>
    <rPh sb="0" eb="2">
      <t>ヒヅケ</t>
    </rPh>
    <rPh sb="3" eb="4">
      <t>イタル</t>
    </rPh>
    <phoneticPr fontId="3"/>
  </si>
  <si>
    <t>実績</t>
    <rPh sb="0" eb="2">
      <t>ジッセキ</t>
    </rPh>
    <phoneticPr fontId="3"/>
  </si>
  <si>
    <t>完売日数</t>
    <rPh sb="2" eb="4">
      <t>ニッスウ</t>
    </rPh>
    <phoneticPr fontId="3"/>
  </si>
  <si>
    <t>↓ソート機能</t>
    <rPh sb="4" eb="6">
      <t>キノウ</t>
    </rPh>
    <phoneticPr fontId="3"/>
  </si>
  <si>
    <t>プリン</t>
    <phoneticPr fontId="3"/>
  </si>
  <si>
    <t>ゼリー</t>
    <phoneticPr fontId="3"/>
  </si>
  <si>
    <t>ケーキ</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</si>
</sst>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aaa\)"/>
  </numFmts>
  <fonts count="14">
    <font>
      <sz val="11"/>
      <color theme="1"/>
      <name val="メイリオ"/>
      <family val="2"/>
      <charset val="128"/>
    </font>
    <font>
      <sz val="11"/>
      <color theme="1"/>
      <name val="メイリオ"/>
      <family val="2"/>
      <charset val="128"/>
    </font>
    <font>
      <b/>
      <sz val="11"/>
      <color theme="1"/>
      <name val="メイリオ"/>
      <family val="3"/>
      <charset val="128"/>
    </font>
    <font>
      <sz val="6"/>
      <name val="メイリオ"/>
      <family val="2"/>
      <charset val="128"/>
    </font>
    <font>
      <b/>
      <sz val="23"/>
      <color rgb="FF111111"/>
      <name val="Meiryo"/>
      <family val="3"/>
      <charset val="128"/>
    </font>
    <font>
      <sz val="11"/>
      <color rgb="FF555555"/>
      <name val="Meiryo"/>
      <family val="3"/>
      <charset val="128"/>
    </font>
    <font>
      <sz val="11"/>
      <color rgb="FF111111"/>
      <name val="Meiryo"/>
      <family val="3"/>
      <charset val="128"/>
    </font>
    <font>
      <b/>
      <sz val="17"/>
      <color rgb="FF0F766E"/>
      <name val="Meiryo"/>
      <family val="3"/>
      <charset val="128"/>
    </font>
    <font>
      <sz val="10"/>
      <color rgb="FFFFFFFF"/>
      <name val="Roboto"/>
      <family val="2"/>
    </font>
    <font>
      <sz val="10"/>
      <color rgb="FF434343"/>
      <name val="Roboto"/>
      <family val="2"/>
    </font>
    <font>
      <sz val="10"/>
      <color rgb="FFFFFFFF"/>
      <name val="ＭＳ Ｐゴシック"/>
      <family val="2"/>
      <charset val="128"/>
    </font>
    <font>
      <sz val="10"/>
      <color rgb="FF434343"/>
      <name val="ＭＳ ゴシック"/>
      <family val="3"/>
      <charset val="128"/>
    </font>
    <font>
      <sz val="10"/>
      <color rgb="FFFFFFFF"/>
      <name val="ＭＳ ゴシック"/>
      <family val="3"/>
      <charset val="128"/>
    </font>
    <font>
      <sz val="10"/>
      <color rgb="FFFFFFFF"/>
      <name val="メイリオ"/>
      <family val="2"/>
      <charset val="128"/>
    </font>
  </fonts>
  <fills count="6">
    <fill>
      <patternFill patternType="none"/>
    </fill>
    <fill>
      <patternFill patternType="gray125"/>
    </fill>
    <fill>
      <patternFill patternType="solid">
        <fgColor rgb="FF535FC1"/>
        <bgColor indexed="64"/>
      </patternFill>
    </fill>
    <fill>
      <patternFill patternType="solid">
        <fgColor rgb="FFFFFFFF"/>
        <bgColor indexed="64"/>
      </patternFill>
    </fill>
    <fill>
      <patternFill patternType="solid">
        <fgColor rgb="FFF6F8F9"/>
        <bgColor indexed="64"/>
      </patternFill>
    </fill>
    <fill>
      <patternFill patternType="solid">
        <fgColor theme="7" tint="0.799981688894314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55">
    <xf numFmtId="0" fontId="0" fillId="0" borderId="0" xfId="0">
      <alignment vertical="center"/>
    </xf>
    <xf numFmtId="0" fontId="0" fillId="0" borderId="0" xfId="0" applyAlignment="1">
      <alignment vertical="center" wrapText="1"/>
    </xf>
    <xf numFmtId="0" fontId="2" fillId="0" borderId="1" xfId="0" applyFont="1" applyBorder="1" applyAlignment="1">
      <alignment horizontal="center" vertical="center" wrapText="1"/>
    </xf>
    <xf numFmtId="0" fontId="0" fillId="0" borderId="1" xfId="0" applyBorder="1">
      <alignment vertical="center"/>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6" fillId="0" borderId="0" xfId="0" applyFont="1" applyAlignment="1">
      <alignment horizontal="left" vertical="center" indent="1"/>
    </xf>
    <xf numFmtId="0" fontId="9" fillId="3" borderId="1" xfId="0" applyFont="1" applyFill="1" applyBorder="1" applyAlignment="1">
      <alignment vertical="center" wrapText="1"/>
    </xf>
    <xf numFmtId="14" fontId="9" fillId="3" borderId="1" xfId="0" applyNumberFormat="1" applyFont="1" applyFill="1" applyBorder="1" applyAlignment="1">
      <alignment vertical="center" wrapText="1"/>
    </xf>
    <xf numFmtId="0" fontId="9" fillId="3" borderId="1" xfId="0" applyFont="1" applyFill="1" applyBorder="1" applyAlignment="1">
      <alignment horizontal="right" vertical="center" wrapText="1"/>
    </xf>
    <xf numFmtId="21" fontId="9" fillId="3" borderId="1" xfId="0" applyNumberFormat="1" applyFont="1" applyFill="1" applyBorder="1" applyAlignment="1">
      <alignment horizontal="right" vertical="center" wrapText="1"/>
    </xf>
    <xf numFmtId="0" fontId="9" fillId="4" borderId="1" xfId="0" applyFont="1" applyFill="1" applyBorder="1" applyAlignment="1">
      <alignment vertical="center" wrapText="1"/>
    </xf>
    <xf numFmtId="0" fontId="9" fillId="4" borderId="1" xfId="0" applyFont="1" applyFill="1" applyBorder="1" applyAlignment="1">
      <alignment horizontal="right" vertical="center" wrapText="1"/>
    </xf>
    <xf numFmtId="21" fontId="9" fillId="4" borderId="1" xfId="0" applyNumberFormat="1" applyFont="1" applyFill="1" applyBorder="1" applyAlignment="1">
      <alignment horizontal="right" vertical="center" wrapText="1"/>
    </xf>
    <xf numFmtId="0" fontId="11" fillId="3" borderId="1" xfId="0" applyFont="1" applyFill="1" applyBorder="1" applyAlignment="1">
      <alignment vertical="center" wrapText="1"/>
    </xf>
    <xf numFmtId="0" fontId="11" fillId="4" borderId="1" xfId="0" applyFont="1" applyFill="1" applyBorder="1" applyAlignment="1">
      <alignment vertical="center" wrapText="1"/>
    </xf>
    <xf numFmtId="56" fontId="0" fillId="0" borderId="0" xfId="0" applyNumberFormat="1">
      <alignment vertical="center"/>
    </xf>
    <xf numFmtId="1" fontId="0" fillId="0" borderId="0" xfId="0" applyNumberFormat="1">
      <alignment vertical="center"/>
    </xf>
    <xf numFmtId="0" fontId="12" fillId="2" borderId="1" xfId="0" applyFont="1" applyFill="1" applyBorder="1" applyAlignment="1">
      <alignment vertical="center" wrapText="1"/>
    </xf>
    <xf numFmtId="14" fontId="9" fillId="3" borderId="0" xfId="0" applyNumberFormat="1" applyFont="1" applyFill="1" applyAlignment="1">
      <alignment vertical="center" wrapText="1"/>
    </xf>
    <xf numFmtId="56" fontId="0" fillId="0" borderId="1" xfId="0" applyNumberFormat="1" applyBorder="1">
      <alignment vertical="center"/>
    </xf>
    <xf numFmtId="9" fontId="0" fillId="0" borderId="1" xfId="1" applyFont="1" applyBorder="1">
      <alignment vertical="center"/>
    </xf>
    <xf numFmtId="1" fontId="0" fillId="0" borderId="1" xfId="0" applyNumberFormat="1" applyBorder="1">
      <alignment vertical="center"/>
    </xf>
    <xf numFmtId="0" fontId="0" fillId="0" borderId="1" xfId="0" applyBorder="1" applyAlignment="1">
      <alignment horizontal="right" vertical="center"/>
    </xf>
    <xf numFmtId="9" fontId="9" fillId="3" borderId="1" xfId="1" applyFont="1" applyFill="1" applyBorder="1" applyAlignment="1">
      <alignment horizontal="right" vertical="center" wrapText="1"/>
    </xf>
    <xf numFmtId="0" fontId="9" fillId="3" borderId="1" xfId="0" applyFont="1" applyFill="1" applyBorder="1" applyAlignment="1">
      <alignment horizontal="center" vertical="center" wrapText="1"/>
    </xf>
    <xf numFmtId="0" fontId="9" fillId="3" borderId="3" xfId="0" applyFont="1" applyFill="1" applyBorder="1" applyAlignment="1">
      <alignment vertical="center" wrapText="1"/>
    </xf>
    <xf numFmtId="0" fontId="9" fillId="4" borderId="3" xfId="0" applyFont="1" applyFill="1" applyBorder="1" applyAlignment="1">
      <alignment vertical="center" wrapText="1"/>
    </xf>
    <xf numFmtId="1" fontId="0" fillId="0" borderId="3" xfId="0" applyNumberFormat="1" applyBorder="1">
      <alignment vertical="center"/>
    </xf>
    <xf numFmtId="1" fontId="0" fillId="0" borderId="4" xfId="0" applyNumberFormat="1" applyBorder="1">
      <alignment vertical="center"/>
    </xf>
    <xf numFmtId="0" fontId="9" fillId="3" borderId="8" xfId="0" applyFont="1" applyFill="1" applyBorder="1" applyAlignment="1">
      <alignment horizontal="right" vertical="center" wrapText="1"/>
    </xf>
    <xf numFmtId="0" fontId="9" fillId="4" borderId="9" xfId="0" applyFont="1" applyFill="1" applyBorder="1" applyAlignment="1">
      <alignment vertical="center" wrapText="1"/>
    </xf>
    <xf numFmtId="1" fontId="0" fillId="0" borderId="10" xfId="0" applyNumberFormat="1" applyBorder="1">
      <alignment vertical="center"/>
    </xf>
    <xf numFmtId="1" fontId="0" fillId="0" borderId="11" xfId="0" applyNumberFormat="1" applyBorder="1">
      <alignment vertical="center"/>
    </xf>
    <xf numFmtId="1" fontId="0" fillId="0" borderId="12" xfId="0" applyNumberFormat="1" applyBorder="1">
      <alignment vertical="center"/>
    </xf>
    <xf numFmtId="0" fontId="9" fillId="5" borderId="4" xfId="0" applyFont="1" applyFill="1" applyBorder="1" applyAlignment="1">
      <alignment horizontal="right" vertical="center" wrapText="1"/>
    </xf>
    <xf numFmtId="9" fontId="9" fillId="3" borderId="9" xfId="1" applyFont="1" applyFill="1" applyBorder="1" applyAlignment="1">
      <alignment horizontal="right" vertical="center" wrapText="1"/>
    </xf>
    <xf numFmtId="1" fontId="0" fillId="0" borderId="15" xfId="0" applyNumberFormat="1" applyBorder="1">
      <alignment vertical="center"/>
    </xf>
    <xf numFmtId="176" fontId="9" fillId="3" borderId="1" xfId="0" applyNumberFormat="1" applyFont="1" applyFill="1" applyBorder="1" applyAlignment="1">
      <alignment vertical="center" wrapText="1"/>
    </xf>
    <xf numFmtId="0" fontId="9" fillId="0" borderId="1" xfId="0" applyFont="1" applyBorder="1" applyAlignment="1">
      <alignment horizontal="right" vertical="center" wrapText="1"/>
    </xf>
    <xf numFmtId="0" fontId="12"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2" fillId="2" borderId="9" xfId="0" applyFont="1" applyFill="1" applyBorder="1" applyAlignment="1">
      <alignment horizontal="center" vertical="center" wrapText="1"/>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4"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cellXfs>
  <cellStyles count="2">
    <cellStyle name="パーセント" xfId="1" builtinId="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9067D-0564-4F31-AF0E-22C31EA8F5E9}">
  <dimension ref="A1:C32"/>
  <sheetViews>
    <sheetView tabSelected="1" workbookViewId="0">
      <selection activeCell="A3" sqref="A3"/>
    </sheetView>
  </sheetViews>
  <sheetFormatPr defaultRowHeight="17.399999999999999"/>
  <sheetData>
    <row r="1" spans="1:1" ht="36">
      <c r="A1" s="4" t="s">
        <v>21</v>
      </c>
    </row>
    <row r="2" spans="1:1">
      <c r="A2" s="5" t="s">
        <v>22</v>
      </c>
    </row>
    <row r="3" spans="1:1">
      <c r="A3" s="6"/>
    </row>
    <row r="4" spans="1:1" ht="27">
      <c r="A4" s="7" t="s">
        <v>23</v>
      </c>
    </row>
    <row r="5" spans="1:1">
      <c r="A5" s="8" t="s">
        <v>24</v>
      </c>
    </row>
    <row r="6" spans="1:1">
      <c r="A6" s="8" t="s">
        <v>25</v>
      </c>
    </row>
    <row r="7" spans="1:1">
      <c r="A7" s="8" t="s">
        <v>26</v>
      </c>
    </row>
    <row r="8" spans="1:1">
      <c r="A8" s="8"/>
    </row>
    <row r="9" spans="1:1">
      <c r="A9" s="8"/>
    </row>
    <row r="10" spans="1:1" ht="27">
      <c r="A10" s="7" t="s">
        <v>27</v>
      </c>
    </row>
    <row r="11" spans="1:1">
      <c r="A11" s="8" t="s">
        <v>28</v>
      </c>
    </row>
    <row r="12" spans="1:1">
      <c r="A12" s="8" t="s">
        <v>32</v>
      </c>
    </row>
    <row r="15" spans="1:1" ht="27">
      <c r="A15" s="7" t="s">
        <v>96</v>
      </c>
    </row>
    <row r="16" spans="1:1">
      <c r="A16" t="s">
        <v>99</v>
      </c>
    </row>
    <row r="17" spans="1:3">
      <c r="C17" t="s">
        <v>98</v>
      </c>
    </row>
    <row r="18" spans="1:3">
      <c r="A18" t="s">
        <v>97</v>
      </c>
    </row>
    <row r="20" spans="1:3">
      <c r="A20" s="8" t="s">
        <v>110</v>
      </c>
    </row>
    <row r="21" spans="1:3">
      <c r="A21" t="s">
        <v>100</v>
      </c>
    </row>
    <row r="22" spans="1:3">
      <c r="A22" t="s">
        <v>101</v>
      </c>
    </row>
    <row r="23" spans="1:3">
      <c r="A23" t="s">
        <v>102</v>
      </c>
    </row>
    <row r="24" spans="1:3">
      <c r="A24" t="s">
        <v>103</v>
      </c>
    </row>
    <row r="25" spans="1:3">
      <c r="A25" t="s">
        <v>104</v>
      </c>
    </row>
    <row r="26" spans="1:3">
      <c r="A26" t="s">
        <v>105</v>
      </c>
    </row>
    <row r="28" spans="1:3">
      <c r="A28" t="s">
        <v>106</v>
      </c>
    </row>
    <row r="29" spans="1:3">
      <c r="A29" t="s">
        <v>107</v>
      </c>
    </row>
    <row r="30" spans="1:3">
      <c r="A30" t="s">
        <v>108</v>
      </c>
    </row>
    <row r="31" spans="1:3">
      <c r="A31" t="s">
        <v>109</v>
      </c>
    </row>
    <row r="32" spans="1:3">
      <c r="A32" t="s">
        <v>105</v>
      </c>
    </row>
  </sheetData>
  <phoneticPr fontId="3"/>
  <pageMargins left="0.7" right="0.7" top="0.75" bottom="0.75" header="0.3" footer="0.3"/>
  <pageSetup paperSize="9" orientation="portrait" horizontalDpi="200" verticalDpi="20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201A0-5F5A-4890-AFA6-3D4AFA3DB684}">
  <dimension ref="A1:B17"/>
  <sheetViews>
    <sheetView workbookViewId="0">
      <selection activeCell="B25" sqref="B25"/>
    </sheetView>
  </sheetViews>
  <sheetFormatPr defaultRowHeight="17.399999999999999"/>
  <cols>
    <col min="1" max="1" width="20.81640625" customWidth="1"/>
    <col min="2" max="2" width="55.26953125" customWidth="1"/>
  </cols>
  <sheetData>
    <row r="1" spans="1:2">
      <c r="A1" s="2" t="s">
        <v>0</v>
      </c>
      <c r="B1" s="2" t="s">
        <v>3</v>
      </c>
    </row>
    <row r="2" spans="1:2">
      <c r="A2" s="3" t="s">
        <v>49</v>
      </c>
      <c r="B2" s="3"/>
    </row>
    <row r="3" spans="1:2">
      <c r="A3" s="3" t="s">
        <v>10</v>
      </c>
      <c r="B3" s="3" t="s">
        <v>7</v>
      </c>
    </row>
    <row r="4" spans="1:2">
      <c r="A4" s="3" t="s">
        <v>9</v>
      </c>
      <c r="B4" s="3" t="s">
        <v>31</v>
      </c>
    </row>
    <row r="5" spans="1:2">
      <c r="A5" s="3" t="s">
        <v>1</v>
      </c>
      <c r="B5" s="3" t="s">
        <v>31</v>
      </c>
    </row>
    <row r="6" spans="1:2">
      <c r="A6" s="3" t="s">
        <v>12</v>
      </c>
      <c r="B6" s="3" t="s">
        <v>31</v>
      </c>
    </row>
    <row r="7" spans="1:2">
      <c r="A7" s="3" t="s">
        <v>14</v>
      </c>
      <c r="B7" s="3" t="s">
        <v>31</v>
      </c>
    </row>
    <row r="8" spans="1:2">
      <c r="A8" s="3" t="s">
        <v>50</v>
      </c>
      <c r="B8" s="3" t="s">
        <v>20</v>
      </c>
    </row>
    <row r="9" spans="1:2">
      <c r="A9" s="3" t="s">
        <v>51</v>
      </c>
      <c r="B9" s="3"/>
    </row>
    <row r="10" spans="1:2">
      <c r="A10" s="3" t="s">
        <v>48</v>
      </c>
      <c r="B10" s="3" t="s">
        <v>52</v>
      </c>
    </row>
    <row r="11" spans="1:2">
      <c r="A11" s="3" t="s">
        <v>30</v>
      </c>
      <c r="B11" s="3"/>
    </row>
    <row r="12" spans="1:2">
      <c r="A12" s="3" t="s">
        <v>2</v>
      </c>
      <c r="B12" s="3" t="s">
        <v>19</v>
      </c>
    </row>
    <row r="13" spans="1:2">
      <c r="A13" s="3" t="s">
        <v>16</v>
      </c>
      <c r="B13" s="3"/>
    </row>
    <row r="14" spans="1:2">
      <c r="A14" s="3" t="s">
        <v>17</v>
      </c>
      <c r="B14" s="3"/>
    </row>
    <row r="15" spans="1:2">
      <c r="A15" s="3" t="s">
        <v>18</v>
      </c>
      <c r="B15" s="3" t="s">
        <v>29</v>
      </c>
    </row>
    <row r="16" spans="1:2">
      <c r="A16" s="3" t="s">
        <v>15</v>
      </c>
      <c r="B16" s="3"/>
    </row>
    <row r="17" spans="1:1">
      <c r="A17" s="1"/>
    </row>
  </sheetData>
  <phoneticPr fontId="3"/>
  <pageMargins left="0.7" right="0.7" top="0.75" bottom="0.75" header="0.3" footer="0.3"/>
  <pageSetup paperSize="9" orientation="portrait" horizontalDpi="200" verticalDpi="200" copies="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047EC-1306-406B-B6D7-AC503747BAB4}">
  <dimension ref="A1:R19"/>
  <sheetViews>
    <sheetView workbookViewId="0">
      <selection activeCell="E20" sqref="E20"/>
    </sheetView>
  </sheetViews>
  <sheetFormatPr defaultRowHeight="17.399999999999999"/>
  <cols>
    <col min="4" max="4" width="5.453125" customWidth="1"/>
    <col min="5" max="5" width="7.81640625" bestFit="1" customWidth="1"/>
    <col min="6" max="6" width="6.1796875" bestFit="1" customWidth="1"/>
    <col min="7" max="7" width="7.81640625" bestFit="1" customWidth="1"/>
    <col min="8" max="9" width="6.1796875" bestFit="1" customWidth="1"/>
    <col min="10" max="11" width="7.81640625" bestFit="1" customWidth="1"/>
    <col min="12" max="12" width="6.453125" customWidth="1"/>
    <col min="13" max="13" width="7.81640625" bestFit="1" customWidth="1"/>
    <col min="15" max="15" width="12.453125" customWidth="1"/>
  </cols>
  <sheetData>
    <row r="1" spans="1:18">
      <c r="A1" t="s">
        <v>42</v>
      </c>
      <c r="B1" s="18">
        <v>45883</v>
      </c>
    </row>
    <row r="2" spans="1:18">
      <c r="A2" t="s">
        <v>53</v>
      </c>
      <c r="B2">
        <v>60</v>
      </c>
    </row>
    <row r="3" spans="1:18">
      <c r="M3" t="s">
        <v>89</v>
      </c>
      <c r="P3" t="s">
        <v>65</v>
      </c>
      <c r="Q3" t="s">
        <v>90</v>
      </c>
    </row>
    <row r="4" spans="1:18" ht="24">
      <c r="A4" s="42" t="s">
        <v>69</v>
      </c>
      <c r="B4" s="43" t="s">
        <v>4</v>
      </c>
      <c r="C4" s="44" t="s">
        <v>5</v>
      </c>
      <c r="D4" s="44" t="s">
        <v>6</v>
      </c>
      <c r="E4" s="44" t="s">
        <v>33</v>
      </c>
      <c r="F4" s="44" t="s">
        <v>8</v>
      </c>
      <c r="G4" s="44" t="s">
        <v>1</v>
      </c>
      <c r="H4" s="43" t="s">
        <v>111</v>
      </c>
      <c r="I4" s="44" t="s">
        <v>11</v>
      </c>
      <c r="J4" s="44" t="s">
        <v>13</v>
      </c>
      <c r="K4" s="42" t="s">
        <v>50</v>
      </c>
      <c r="L4" s="42" t="s">
        <v>51</v>
      </c>
      <c r="M4" s="43" t="s">
        <v>48</v>
      </c>
      <c r="N4" s="44" t="s">
        <v>2</v>
      </c>
      <c r="P4" s="44" t="s">
        <v>63</v>
      </c>
      <c r="Q4" s="44" t="s">
        <v>64</v>
      </c>
      <c r="R4" s="44" t="s">
        <v>67</v>
      </c>
    </row>
    <row r="5" spans="1:18" ht="24">
      <c r="A5" s="10">
        <v>45883</v>
      </c>
      <c r="B5" s="9" t="s">
        <v>39</v>
      </c>
      <c r="C5" s="16" t="s">
        <v>44</v>
      </c>
      <c r="D5" s="11">
        <v>350</v>
      </c>
      <c r="E5" s="9" t="s">
        <v>34</v>
      </c>
      <c r="F5" s="11">
        <v>10</v>
      </c>
      <c r="G5" s="11">
        <v>48</v>
      </c>
      <c r="H5" s="11"/>
      <c r="I5" s="11">
        <f t="shared" ref="I5:I12" si="0">F5+G5-K5-J5</f>
        <v>37</v>
      </c>
      <c r="J5" s="41">
        <v>1</v>
      </c>
      <c r="K5" s="11">
        <v>20</v>
      </c>
      <c r="L5" s="11">
        <v>8</v>
      </c>
      <c r="M5" s="11"/>
      <c r="N5" s="12"/>
      <c r="P5" s="22" t="s">
        <v>54</v>
      </c>
      <c r="Q5" s="3">
        <v>4</v>
      </c>
      <c r="R5" s="23">
        <f t="shared" ref="R5:R13" si="1">Q5/$Q$14</f>
        <v>5.2631578947368418E-2</v>
      </c>
    </row>
    <row r="6" spans="1:18" ht="24">
      <c r="A6" s="10">
        <v>45883</v>
      </c>
      <c r="B6" s="9" t="s">
        <v>39</v>
      </c>
      <c r="C6" s="17" t="s">
        <v>43</v>
      </c>
      <c r="D6" s="14">
        <v>270</v>
      </c>
      <c r="E6" s="13" t="s">
        <v>36</v>
      </c>
      <c r="F6" s="14">
        <v>8</v>
      </c>
      <c r="G6" s="14">
        <v>12</v>
      </c>
      <c r="H6" s="14"/>
      <c r="I6" s="11">
        <f t="shared" si="0"/>
        <v>20</v>
      </c>
      <c r="J6" s="41">
        <v>0</v>
      </c>
      <c r="K6" s="11">
        <v>0</v>
      </c>
      <c r="L6" s="14">
        <v>6</v>
      </c>
      <c r="M6" s="14"/>
      <c r="N6" s="15">
        <v>0.6875</v>
      </c>
      <c r="P6" s="3" t="s">
        <v>55</v>
      </c>
      <c r="Q6" s="3">
        <v>7</v>
      </c>
      <c r="R6" s="23">
        <f t="shared" si="1"/>
        <v>9.2105263157894732E-2</v>
      </c>
    </row>
    <row r="7" spans="1:18" ht="24">
      <c r="A7" s="10">
        <v>45883</v>
      </c>
      <c r="B7" s="9" t="s">
        <v>39</v>
      </c>
      <c r="C7" s="16" t="s">
        <v>40</v>
      </c>
      <c r="D7" s="11">
        <v>1200</v>
      </c>
      <c r="E7" s="9" t="s">
        <v>37</v>
      </c>
      <c r="F7" s="11">
        <v>5</v>
      </c>
      <c r="G7" s="11">
        <v>10</v>
      </c>
      <c r="H7" s="11"/>
      <c r="I7" s="11">
        <f t="shared" si="0"/>
        <v>10</v>
      </c>
      <c r="J7" s="41">
        <v>1</v>
      </c>
      <c r="K7" s="11">
        <v>4</v>
      </c>
      <c r="L7" s="11">
        <v>3</v>
      </c>
      <c r="M7" s="11"/>
      <c r="N7" s="12"/>
      <c r="P7" s="3" t="s">
        <v>56</v>
      </c>
      <c r="Q7" s="3">
        <v>10</v>
      </c>
      <c r="R7" s="23">
        <f t="shared" si="1"/>
        <v>0.13157894736842105</v>
      </c>
    </row>
    <row r="8" spans="1:18" ht="24">
      <c r="A8" s="10">
        <v>45883</v>
      </c>
      <c r="B8" s="9" t="s">
        <v>39</v>
      </c>
      <c r="C8" s="17" t="s">
        <v>45</v>
      </c>
      <c r="D8" s="14">
        <v>350</v>
      </c>
      <c r="E8" s="13" t="s">
        <v>34</v>
      </c>
      <c r="F8" s="14">
        <v>12</v>
      </c>
      <c r="G8" s="14">
        <v>24</v>
      </c>
      <c r="H8" s="14"/>
      <c r="I8" s="11">
        <f t="shared" si="0"/>
        <v>26</v>
      </c>
      <c r="J8" s="41">
        <v>0</v>
      </c>
      <c r="K8" s="11">
        <v>10</v>
      </c>
      <c r="L8" s="14">
        <v>10</v>
      </c>
      <c r="M8" s="14"/>
      <c r="N8" s="15">
        <v>0.70833333333333337</v>
      </c>
      <c r="P8" s="3" t="s">
        <v>57</v>
      </c>
      <c r="Q8" s="3">
        <v>12</v>
      </c>
      <c r="R8" s="23">
        <f t="shared" si="1"/>
        <v>0.15789473684210525</v>
      </c>
    </row>
    <row r="9" spans="1:18">
      <c r="A9" s="10">
        <v>45883</v>
      </c>
      <c r="B9" s="9" t="s">
        <v>39</v>
      </c>
      <c r="C9" s="16" t="s">
        <v>113</v>
      </c>
      <c r="D9" s="11">
        <v>270</v>
      </c>
      <c r="E9" s="9" t="s">
        <v>36</v>
      </c>
      <c r="F9" s="11">
        <v>7</v>
      </c>
      <c r="G9" s="11">
        <v>12</v>
      </c>
      <c r="H9" s="11"/>
      <c r="I9" s="11">
        <f t="shared" si="0"/>
        <v>17</v>
      </c>
      <c r="J9" s="41">
        <v>0</v>
      </c>
      <c r="K9" s="11">
        <v>2</v>
      </c>
      <c r="L9" s="11">
        <v>5</v>
      </c>
      <c r="M9" s="11"/>
      <c r="N9" s="12">
        <v>0.66666666666666663</v>
      </c>
      <c r="P9" s="3" t="s">
        <v>59</v>
      </c>
      <c r="Q9" s="3">
        <v>14</v>
      </c>
      <c r="R9" s="23">
        <f t="shared" si="1"/>
        <v>0.18421052631578946</v>
      </c>
    </row>
    <row r="10" spans="1:18" ht="24">
      <c r="A10" s="10">
        <v>45883</v>
      </c>
      <c r="B10" s="9" t="s">
        <v>39</v>
      </c>
      <c r="C10" s="17" t="s">
        <v>41</v>
      </c>
      <c r="D10" s="14">
        <v>1200</v>
      </c>
      <c r="E10" s="13" t="s">
        <v>37</v>
      </c>
      <c r="F10" s="14">
        <v>6</v>
      </c>
      <c r="G10" s="14">
        <v>3</v>
      </c>
      <c r="H10" s="14"/>
      <c r="I10" s="11">
        <f t="shared" si="0"/>
        <v>8</v>
      </c>
      <c r="J10" s="41">
        <v>1</v>
      </c>
      <c r="K10" s="11">
        <v>0</v>
      </c>
      <c r="L10" s="14">
        <v>4</v>
      </c>
      <c r="M10" s="14"/>
      <c r="N10" s="15"/>
      <c r="P10" s="3" t="s">
        <v>58</v>
      </c>
      <c r="Q10" s="3">
        <v>13</v>
      </c>
      <c r="R10" s="23">
        <f t="shared" si="1"/>
        <v>0.17105263157894737</v>
      </c>
    </row>
    <row r="11" spans="1:18" ht="24">
      <c r="A11" s="10">
        <v>45883</v>
      </c>
      <c r="B11" s="9" t="s">
        <v>39</v>
      </c>
      <c r="C11" s="16" t="s">
        <v>46</v>
      </c>
      <c r="D11" s="11">
        <v>400</v>
      </c>
      <c r="E11" s="9" t="s">
        <v>34</v>
      </c>
      <c r="F11" s="11">
        <v>9</v>
      </c>
      <c r="G11" s="11">
        <v>24</v>
      </c>
      <c r="H11" s="11"/>
      <c r="I11" s="11">
        <f t="shared" si="0"/>
        <v>23</v>
      </c>
      <c r="J11" s="41">
        <v>0</v>
      </c>
      <c r="K11" s="11">
        <v>10</v>
      </c>
      <c r="L11" s="11">
        <v>7</v>
      </c>
      <c r="M11" s="11"/>
      <c r="N11" s="12">
        <v>0.69791666666666663</v>
      </c>
      <c r="P11" s="3" t="s">
        <v>60</v>
      </c>
      <c r="Q11" s="3">
        <v>8</v>
      </c>
      <c r="R11" s="23">
        <f t="shared" si="1"/>
        <v>0.10526315789473684</v>
      </c>
    </row>
    <row r="12" spans="1:18" ht="24">
      <c r="A12" s="10">
        <v>45883</v>
      </c>
      <c r="B12" s="9" t="s">
        <v>39</v>
      </c>
      <c r="C12" s="17" t="s">
        <v>47</v>
      </c>
      <c r="D12" s="14">
        <v>400</v>
      </c>
      <c r="E12" s="9" t="s">
        <v>34</v>
      </c>
      <c r="F12" s="14">
        <v>10</v>
      </c>
      <c r="G12" s="14">
        <v>24</v>
      </c>
      <c r="H12" s="14"/>
      <c r="I12" s="11">
        <f t="shared" si="0"/>
        <v>33</v>
      </c>
      <c r="J12" s="41">
        <v>1</v>
      </c>
      <c r="K12" s="11">
        <v>0</v>
      </c>
      <c r="L12" s="14">
        <v>6</v>
      </c>
      <c r="M12" s="14"/>
      <c r="N12" s="15"/>
      <c r="P12" s="3" t="s">
        <v>61</v>
      </c>
      <c r="Q12" s="3">
        <v>6</v>
      </c>
      <c r="R12" s="23">
        <f t="shared" si="1"/>
        <v>7.8947368421052627E-2</v>
      </c>
    </row>
    <row r="13" spans="1:18">
      <c r="A13" s="3" t="s">
        <v>71</v>
      </c>
      <c r="B13" s="3"/>
      <c r="C13" s="10"/>
      <c r="D13" s="3"/>
      <c r="E13" s="3"/>
      <c r="F13" s="24">
        <f>SUMPRODUCT($D$5:$D$12,F5:F12)/1000</f>
        <v>32.549999999999997</v>
      </c>
      <c r="G13" s="24">
        <f>SUMPRODUCT($D$5:$D$12,G5:G12)/1000</f>
        <v>66.48</v>
      </c>
      <c r="H13" s="24"/>
      <c r="I13" s="24">
        <f>SUMPRODUCT($D$5:$D$12,I5:I12)/1000</f>
        <v>76.040000000000006</v>
      </c>
      <c r="J13" s="24">
        <f>SUMPRODUCT($D$5:$D$12,J5:J12)/1000</f>
        <v>3.15</v>
      </c>
      <c r="K13" s="24">
        <f>SUMPRODUCT($D$5:$D$12,K5:K12)/1000</f>
        <v>19.84</v>
      </c>
      <c r="L13" s="24">
        <f>SUMPRODUCT($D$5:$D$12,L5:L12)/1000</f>
        <v>22.87</v>
      </c>
      <c r="M13" s="24"/>
      <c r="N13" s="3"/>
      <c r="P13" s="3" t="s">
        <v>62</v>
      </c>
      <c r="Q13" s="3">
        <v>2</v>
      </c>
      <c r="R13" s="23">
        <f t="shared" si="1"/>
        <v>2.6315789473684209E-2</v>
      </c>
    </row>
    <row r="14" spans="1:18">
      <c r="C14" s="21"/>
      <c r="F14" s="19"/>
      <c r="G14" s="19"/>
      <c r="H14" s="19"/>
      <c r="I14" s="19"/>
      <c r="J14" s="19"/>
      <c r="K14" s="19"/>
      <c r="L14" s="19"/>
      <c r="P14" s="3" t="s">
        <v>71</v>
      </c>
      <c r="Q14" s="3">
        <f>SUM(Q5:Q13)</f>
        <v>76</v>
      </c>
      <c r="R14" s="3"/>
    </row>
    <row r="15" spans="1:18">
      <c r="B15" t="s">
        <v>90</v>
      </c>
    </row>
    <row r="16" spans="1:18">
      <c r="A16" s="3" t="s">
        <v>30</v>
      </c>
      <c r="B16" s="25">
        <f>I13/B2*1000</f>
        <v>1267.3333333333335</v>
      </c>
    </row>
    <row r="17" spans="1:2">
      <c r="A17" s="3" t="s">
        <v>16</v>
      </c>
      <c r="B17" s="25" t="s">
        <v>68</v>
      </c>
    </row>
    <row r="18" spans="1:2">
      <c r="A18" s="3" t="s">
        <v>17</v>
      </c>
      <c r="B18" s="25">
        <v>36</v>
      </c>
    </row>
    <row r="19" spans="1:2">
      <c r="A19" s="3" t="s">
        <v>18</v>
      </c>
      <c r="B19" s="25" t="s">
        <v>70</v>
      </c>
    </row>
  </sheetData>
  <phoneticPr fontId="3"/>
  <pageMargins left="0.7" right="0.7" top="0.75" bottom="0.75" header="0.3" footer="0.3"/>
  <pageSetup paperSize="9" orientation="portrait" horizontalDpi="200" verticalDpi="200" copies="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17831-0247-4579-ACA8-7BCD9E3FC162}">
  <dimension ref="A2:S20"/>
  <sheetViews>
    <sheetView workbookViewId="0">
      <selection activeCell="G23" sqref="G23"/>
    </sheetView>
  </sheetViews>
  <sheetFormatPr defaultRowHeight="17.399999999999999"/>
  <cols>
    <col min="1" max="2" width="10.90625" bestFit="1" customWidth="1"/>
    <col min="10" max="10" width="9.81640625" bestFit="1" customWidth="1"/>
    <col min="19" max="19" width="11.26953125" customWidth="1"/>
  </cols>
  <sheetData>
    <row r="2" spans="1:19">
      <c r="A2" s="3" t="s">
        <v>79</v>
      </c>
      <c r="B2" s="40">
        <v>45519</v>
      </c>
    </row>
    <row r="3" spans="1:19" ht="18" thickBot="1">
      <c r="B3" s="21"/>
    </row>
    <row r="4" spans="1:19">
      <c r="I4" s="52" t="s">
        <v>92</v>
      </c>
      <c r="J4" s="53"/>
      <c r="K4" s="53"/>
      <c r="L4" s="53"/>
      <c r="M4" s="53"/>
      <c r="N4" s="53"/>
      <c r="O4" s="54"/>
      <c r="P4" s="52" t="s">
        <v>95</v>
      </c>
      <c r="Q4" s="54"/>
      <c r="S4" t="s">
        <v>89</v>
      </c>
    </row>
    <row r="5" spans="1:19" ht="24">
      <c r="A5" s="20" t="s">
        <v>42</v>
      </c>
      <c r="B5" s="42" t="s">
        <v>78</v>
      </c>
      <c r="C5" s="43" t="s">
        <v>4</v>
      </c>
      <c r="D5" s="43" t="s">
        <v>82</v>
      </c>
      <c r="E5" s="44" t="s">
        <v>5</v>
      </c>
      <c r="F5" s="44" t="s">
        <v>6</v>
      </c>
      <c r="G5" s="43" t="s">
        <v>83</v>
      </c>
      <c r="H5" s="45" t="s">
        <v>33</v>
      </c>
      <c r="I5" s="46" t="s">
        <v>73</v>
      </c>
      <c r="J5" s="42" t="s">
        <v>80</v>
      </c>
      <c r="K5" s="43" t="s">
        <v>77</v>
      </c>
      <c r="L5" s="44" t="s">
        <v>2</v>
      </c>
      <c r="M5" s="42" t="s">
        <v>74</v>
      </c>
      <c r="N5" s="42" t="s">
        <v>75</v>
      </c>
      <c r="O5" s="47" t="s">
        <v>76</v>
      </c>
      <c r="P5" s="48" t="s">
        <v>93</v>
      </c>
      <c r="Q5" s="49" t="s">
        <v>94</v>
      </c>
      <c r="R5" s="50" t="s">
        <v>72</v>
      </c>
      <c r="S5" s="51" t="s">
        <v>81</v>
      </c>
    </row>
    <row r="6" spans="1:19" ht="24">
      <c r="A6" s="40">
        <v>45883</v>
      </c>
      <c r="B6" s="40">
        <f>$B$2</f>
        <v>45519</v>
      </c>
      <c r="C6" s="27" t="s">
        <v>39</v>
      </c>
      <c r="D6" s="27" t="s">
        <v>39</v>
      </c>
      <c r="E6" s="16" t="s">
        <v>44</v>
      </c>
      <c r="F6" s="11">
        <v>350</v>
      </c>
      <c r="G6" s="11">
        <v>330</v>
      </c>
      <c r="H6" s="28" t="s">
        <v>34</v>
      </c>
      <c r="I6" s="32">
        <v>37</v>
      </c>
      <c r="J6" s="26">
        <f>I6*$G6/(I$14*1000)</f>
        <v>0.16253993610223641</v>
      </c>
      <c r="K6" s="11">
        <v>20</v>
      </c>
      <c r="L6" s="12"/>
      <c r="M6" s="9" t="s">
        <v>35</v>
      </c>
      <c r="N6" s="11">
        <v>36</v>
      </c>
      <c r="O6" s="33" t="s">
        <v>38</v>
      </c>
      <c r="P6" s="32">
        <v>40</v>
      </c>
      <c r="Q6" s="38">
        <f>P6*$G6/(P$14*1000)</f>
        <v>0.25195648024432143</v>
      </c>
      <c r="R6" s="37">
        <v>48</v>
      </c>
      <c r="S6" s="26">
        <f>R6*$F6/(R$14*1000)</f>
        <v>0.25270758122743681</v>
      </c>
    </row>
    <row r="7" spans="1:19" ht="24">
      <c r="A7" s="40">
        <v>45883</v>
      </c>
      <c r="B7" s="40">
        <f t="shared" ref="B7:B13" si="0">$B$2</f>
        <v>45519</v>
      </c>
      <c r="C7" s="27" t="s">
        <v>39</v>
      </c>
      <c r="D7" s="27" t="s">
        <v>39</v>
      </c>
      <c r="E7" s="17" t="s">
        <v>43</v>
      </c>
      <c r="F7" s="14">
        <v>270</v>
      </c>
      <c r="G7" s="14">
        <v>270</v>
      </c>
      <c r="H7" s="29" t="s">
        <v>36</v>
      </c>
      <c r="I7" s="32">
        <v>20</v>
      </c>
      <c r="J7" s="26">
        <f t="shared" ref="J7:J13" si="1">I7*$G7/(I$14*1000)</f>
        <v>7.1884984025559109E-2</v>
      </c>
      <c r="K7" s="14"/>
      <c r="L7" s="15">
        <v>0.6875</v>
      </c>
      <c r="M7" s="13" t="s">
        <v>35</v>
      </c>
      <c r="N7" s="11">
        <v>36</v>
      </c>
      <c r="O7" s="33" t="s">
        <v>38</v>
      </c>
      <c r="P7" s="32">
        <v>10</v>
      </c>
      <c r="Q7" s="38">
        <f t="shared" ref="Q7:Q13" si="2">P7*$G7/(P$14*1000)</f>
        <v>5.1536552777247564E-2</v>
      </c>
      <c r="R7" s="37">
        <v>12</v>
      </c>
      <c r="S7" s="26">
        <f t="shared" ref="S7:S13" si="3">R7*$F7/(R$14*1000)</f>
        <v>4.8736462093862815E-2</v>
      </c>
    </row>
    <row r="8" spans="1:19" ht="24">
      <c r="A8" s="40">
        <v>45883</v>
      </c>
      <c r="B8" s="40">
        <f t="shared" si="0"/>
        <v>45519</v>
      </c>
      <c r="C8" s="27" t="s">
        <v>39</v>
      </c>
      <c r="D8" s="27" t="s">
        <v>39</v>
      </c>
      <c r="E8" s="16" t="s">
        <v>40</v>
      </c>
      <c r="F8" s="11">
        <v>1200</v>
      </c>
      <c r="G8" s="11">
        <v>1200</v>
      </c>
      <c r="H8" s="28" t="s">
        <v>37</v>
      </c>
      <c r="I8" s="32">
        <v>10</v>
      </c>
      <c r="J8" s="26">
        <f t="shared" si="1"/>
        <v>0.15974440894568689</v>
      </c>
      <c r="K8" s="11"/>
      <c r="L8" s="12"/>
      <c r="M8" s="9" t="s">
        <v>35</v>
      </c>
      <c r="N8" s="11">
        <v>36</v>
      </c>
      <c r="O8" s="33" t="s">
        <v>38</v>
      </c>
      <c r="P8" s="32">
        <v>6</v>
      </c>
      <c r="Q8" s="38">
        <f t="shared" si="2"/>
        <v>0.1374308074059935</v>
      </c>
      <c r="R8" s="37">
        <v>10</v>
      </c>
      <c r="S8" s="26">
        <f t="shared" si="3"/>
        <v>0.18050541516245489</v>
      </c>
    </row>
    <row r="9" spans="1:19" ht="24">
      <c r="A9" s="40">
        <v>45883</v>
      </c>
      <c r="B9" s="40">
        <f t="shared" si="0"/>
        <v>45519</v>
      </c>
      <c r="C9" s="27" t="s">
        <v>39</v>
      </c>
      <c r="D9" s="27" t="s">
        <v>39</v>
      </c>
      <c r="E9" s="17" t="s">
        <v>45</v>
      </c>
      <c r="F9" s="14">
        <v>350</v>
      </c>
      <c r="G9" s="14">
        <v>330</v>
      </c>
      <c r="H9" s="29" t="s">
        <v>34</v>
      </c>
      <c r="I9" s="32">
        <v>26</v>
      </c>
      <c r="J9" s="26">
        <f t="shared" si="1"/>
        <v>0.11421725239616613</v>
      </c>
      <c r="K9" s="14"/>
      <c r="L9" s="15">
        <v>0.70833333333333337</v>
      </c>
      <c r="M9" s="9" t="s">
        <v>35</v>
      </c>
      <c r="N9" s="11">
        <v>36</v>
      </c>
      <c r="O9" s="33" t="s">
        <v>38</v>
      </c>
      <c r="P9" s="32">
        <v>12</v>
      </c>
      <c r="Q9" s="38">
        <f t="shared" si="2"/>
        <v>7.5586944073296428E-2</v>
      </c>
      <c r="R9" s="37">
        <v>24</v>
      </c>
      <c r="S9" s="26">
        <f t="shared" si="3"/>
        <v>0.1263537906137184</v>
      </c>
    </row>
    <row r="10" spans="1:19">
      <c r="A10" s="40">
        <v>45883</v>
      </c>
      <c r="B10" s="40">
        <f t="shared" si="0"/>
        <v>45519</v>
      </c>
      <c r="C10" s="27" t="s">
        <v>39</v>
      </c>
      <c r="D10" s="27" t="s">
        <v>39</v>
      </c>
      <c r="E10" s="16" t="s">
        <v>113</v>
      </c>
      <c r="F10" s="11">
        <v>270</v>
      </c>
      <c r="G10" s="11">
        <v>290</v>
      </c>
      <c r="H10" s="28" t="s">
        <v>36</v>
      </c>
      <c r="I10" s="32">
        <v>17</v>
      </c>
      <c r="J10" s="26">
        <f t="shared" si="1"/>
        <v>6.5628328008519698E-2</v>
      </c>
      <c r="K10" s="11"/>
      <c r="L10" s="12">
        <v>0.66666666666666663</v>
      </c>
      <c r="M10" s="9" t="s">
        <v>35</v>
      </c>
      <c r="N10" s="11">
        <v>36</v>
      </c>
      <c r="O10" s="33" t="s">
        <v>38</v>
      </c>
      <c r="P10" s="32">
        <v>17</v>
      </c>
      <c r="Q10" s="38">
        <f t="shared" si="2"/>
        <v>9.4101927848826109E-2</v>
      </c>
      <c r="R10" s="37">
        <v>12</v>
      </c>
      <c r="S10" s="26">
        <f t="shared" si="3"/>
        <v>4.8736462093862815E-2</v>
      </c>
    </row>
    <row r="11" spans="1:19" ht="24">
      <c r="A11" s="40">
        <v>45883</v>
      </c>
      <c r="B11" s="40">
        <f t="shared" si="0"/>
        <v>45519</v>
      </c>
      <c r="C11" s="27" t="s">
        <v>39</v>
      </c>
      <c r="D11" s="27" t="s">
        <v>39</v>
      </c>
      <c r="E11" s="17" t="s">
        <v>41</v>
      </c>
      <c r="F11" s="14">
        <v>1200</v>
      </c>
      <c r="G11" s="14">
        <v>1200</v>
      </c>
      <c r="H11" s="29" t="s">
        <v>37</v>
      </c>
      <c r="I11" s="32">
        <v>8</v>
      </c>
      <c r="J11" s="26">
        <f t="shared" si="1"/>
        <v>0.12779552715654952</v>
      </c>
      <c r="K11" s="14"/>
      <c r="L11" s="15"/>
      <c r="M11" s="9" t="s">
        <v>35</v>
      </c>
      <c r="N11" s="11">
        <v>36</v>
      </c>
      <c r="O11" s="33" t="s">
        <v>38</v>
      </c>
      <c r="P11" s="32">
        <v>2</v>
      </c>
      <c r="Q11" s="38">
        <f t="shared" si="2"/>
        <v>4.5810269135331171E-2</v>
      </c>
      <c r="R11" s="37">
        <v>3</v>
      </c>
      <c r="S11" s="26">
        <f t="shared" si="3"/>
        <v>5.4151624548736461E-2</v>
      </c>
    </row>
    <row r="12" spans="1:19" ht="24">
      <c r="A12" s="40">
        <v>45883</v>
      </c>
      <c r="B12" s="40">
        <f t="shared" si="0"/>
        <v>45519</v>
      </c>
      <c r="C12" s="27" t="s">
        <v>39</v>
      </c>
      <c r="D12" s="27" t="s">
        <v>39</v>
      </c>
      <c r="E12" s="16" t="s">
        <v>46</v>
      </c>
      <c r="F12" s="11">
        <v>400</v>
      </c>
      <c r="G12" s="11">
        <v>400</v>
      </c>
      <c r="H12" s="28" t="s">
        <v>34</v>
      </c>
      <c r="I12" s="32">
        <v>23</v>
      </c>
      <c r="J12" s="26">
        <f t="shared" si="1"/>
        <v>0.12247071352502663</v>
      </c>
      <c r="K12" s="11"/>
      <c r="L12" s="12">
        <v>0.69791666666666663</v>
      </c>
      <c r="M12" s="9" t="s">
        <v>35</v>
      </c>
      <c r="N12" s="11">
        <v>36</v>
      </c>
      <c r="O12" s="33" t="s">
        <v>38</v>
      </c>
      <c r="P12" s="32">
        <v>12</v>
      </c>
      <c r="Q12" s="38">
        <f t="shared" si="2"/>
        <v>9.1620538270662341E-2</v>
      </c>
      <c r="R12" s="37">
        <v>24</v>
      </c>
      <c r="S12" s="26">
        <f t="shared" si="3"/>
        <v>0.1444043321299639</v>
      </c>
    </row>
    <row r="13" spans="1:19" ht="24">
      <c r="A13" s="40">
        <v>45883</v>
      </c>
      <c r="B13" s="40">
        <f t="shared" si="0"/>
        <v>45519</v>
      </c>
      <c r="C13" s="27" t="s">
        <v>39</v>
      </c>
      <c r="D13" s="27" t="s">
        <v>39</v>
      </c>
      <c r="E13" s="17" t="s">
        <v>47</v>
      </c>
      <c r="F13" s="14">
        <v>400</v>
      </c>
      <c r="G13" s="14">
        <v>400</v>
      </c>
      <c r="H13" s="28" t="s">
        <v>34</v>
      </c>
      <c r="I13" s="32">
        <v>33</v>
      </c>
      <c r="J13" s="26">
        <f t="shared" si="1"/>
        <v>0.1757188498402556</v>
      </c>
      <c r="K13" s="14"/>
      <c r="L13" s="15"/>
      <c r="M13" s="9" t="s">
        <v>35</v>
      </c>
      <c r="N13" s="11">
        <v>36</v>
      </c>
      <c r="O13" s="33" t="s">
        <v>38</v>
      </c>
      <c r="P13" s="32">
        <v>33</v>
      </c>
      <c r="Q13" s="38">
        <f t="shared" si="2"/>
        <v>0.25195648024432143</v>
      </c>
      <c r="R13" s="37">
        <v>24</v>
      </c>
      <c r="S13" s="26">
        <f t="shared" si="3"/>
        <v>0.1444043321299639</v>
      </c>
    </row>
    <row r="14" spans="1:19" ht="18" thickBot="1">
      <c r="A14" s="3" t="s">
        <v>71</v>
      </c>
      <c r="B14" s="3"/>
      <c r="C14" s="10"/>
      <c r="D14" s="10"/>
      <c r="E14" s="3"/>
      <c r="F14" s="3"/>
      <c r="G14" s="3"/>
      <c r="H14" s="30"/>
      <c r="I14" s="34">
        <f>SUMPRODUCT($G$6:$G$13,I6:I13)/1000</f>
        <v>75.12</v>
      </c>
      <c r="J14" s="35"/>
      <c r="K14" s="35">
        <f>SUMPRODUCT($F$6:$F$13,K6:K13)/1000</f>
        <v>7</v>
      </c>
      <c r="L14" s="35"/>
      <c r="M14" s="35"/>
      <c r="N14" s="35"/>
      <c r="O14" s="36"/>
      <c r="P14" s="34">
        <f>SUMPRODUCT($G$6:$G$13,P6:P13)/1000</f>
        <v>52.39</v>
      </c>
      <c r="Q14" s="39"/>
      <c r="R14" s="31">
        <f>SUMPRODUCT($F$6:$F$13,R6:R13)/1000</f>
        <v>66.48</v>
      </c>
    </row>
    <row r="15" spans="1:19">
      <c r="C15" s="21"/>
      <c r="D15" s="21"/>
      <c r="H15" s="19"/>
      <c r="I15" s="19"/>
      <c r="J15" s="19"/>
      <c r="K15" s="19"/>
      <c r="L15" s="19"/>
      <c r="M15" s="19"/>
      <c r="N15" s="19"/>
      <c r="O15" s="19"/>
      <c r="P15" s="19"/>
      <c r="Q15" s="19"/>
      <c r="R15" s="19" t="s">
        <v>112</v>
      </c>
    </row>
    <row r="16" spans="1:19">
      <c r="B16" t="s">
        <v>88</v>
      </c>
    </row>
    <row r="17" spans="1:3">
      <c r="A17" s="3" t="s">
        <v>84</v>
      </c>
      <c r="B17" s="9">
        <v>60</v>
      </c>
    </row>
    <row r="18" spans="1:3">
      <c r="A18" s="3" t="s">
        <v>85</v>
      </c>
      <c r="B18" s="3">
        <v>40</v>
      </c>
    </row>
    <row r="19" spans="1:3">
      <c r="A19" s="3" t="s">
        <v>87</v>
      </c>
      <c r="B19" s="24">
        <f>R14-B17</f>
        <v>6.480000000000004</v>
      </c>
    </row>
    <row r="20" spans="1:3">
      <c r="A20" s="3" t="s">
        <v>86</v>
      </c>
      <c r="B20" s="23">
        <f>B19/B18</f>
        <v>0.16200000000000009</v>
      </c>
      <c r="C20" t="s">
        <v>91</v>
      </c>
    </row>
  </sheetData>
  <mergeCells count="2">
    <mergeCell ref="I4:O4"/>
    <mergeCell ref="P4:Q4"/>
  </mergeCells>
  <phoneticPr fontId="3"/>
  <pageMargins left="0.7" right="0.7" top="0.75" bottom="0.75" header="0.3" footer="0.3"/>
  <pageSetup paperSize="9" orientation="portrait" horizontalDpi="200" verticalDpi="200" copies="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D0D74-5072-4398-9E79-9330BBF76049}">
  <dimension ref="A2:M17"/>
  <sheetViews>
    <sheetView workbookViewId="0">
      <selection activeCell="A4" sqref="A4:M4"/>
    </sheetView>
  </sheetViews>
  <sheetFormatPr defaultRowHeight="17.399999999999999"/>
  <cols>
    <col min="1" max="2" width="10.90625" bestFit="1" customWidth="1"/>
    <col min="4" max="4" width="10.6328125" customWidth="1"/>
  </cols>
  <sheetData>
    <row r="2" spans="1:13">
      <c r="A2" s="3" t="s">
        <v>114</v>
      </c>
      <c r="B2" s="40">
        <v>45519</v>
      </c>
      <c r="C2" t="s">
        <v>115</v>
      </c>
      <c r="D2" s="40">
        <v>45525</v>
      </c>
    </row>
    <row r="3" spans="1:13">
      <c r="B3" s="21"/>
      <c r="H3" t="s">
        <v>120</v>
      </c>
    </row>
    <row r="4" spans="1:13">
      <c r="A4" s="42" t="s">
        <v>116</v>
      </c>
      <c r="B4" s="42" t="s">
        <v>117</v>
      </c>
      <c r="C4" s="43" t="s">
        <v>4</v>
      </c>
      <c r="D4" s="43" t="s">
        <v>82</v>
      </c>
      <c r="E4" s="44" t="s">
        <v>5</v>
      </c>
      <c r="F4" s="44" t="s">
        <v>6</v>
      </c>
      <c r="G4" s="43" t="s">
        <v>83</v>
      </c>
      <c r="H4" s="44" t="s">
        <v>33</v>
      </c>
      <c r="I4" s="42" t="s">
        <v>118</v>
      </c>
      <c r="J4" s="42" t="s">
        <v>66</v>
      </c>
      <c r="K4" s="43" t="s">
        <v>48</v>
      </c>
      <c r="L4" s="42" t="s">
        <v>119</v>
      </c>
      <c r="M4" s="42" t="s">
        <v>75</v>
      </c>
    </row>
    <row r="5" spans="1:13" ht="24">
      <c r="A5" s="40">
        <f>$B$2</f>
        <v>45519</v>
      </c>
      <c r="B5" s="40">
        <f>$D$2</f>
        <v>45525</v>
      </c>
      <c r="C5" s="27" t="s">
        <v>39</v>
      </c>
      <c r="D5" s="27" t="s">
        <v>39</v>
      </c>
      <c r="E5" s="16" t="s">
        <v>44</v>
      </c>
      <c r="F5" s="11">
        <v>350</v>
      </c>
      <c r="G5" s="11">
        <v>330</v>
      </c>
      <c r="H5" s="9" t="s">
        <v>34</v>
      </c>
      <c r="I5" s="11">
        <v>37</v>
      </c>
      <c r="J5" s="26">
        <f>I5*$G5/(I$13*1000)</f>
        <v>0.16253993610223641</v>
      </c>
      <c r="K5" s="11">
        <v>20</v>
      </c>
      <c r="L5" s="12"/>
      <c r="M5" s="11">
        <v>36</v>
      </c>
    </row>
    <row r="6" spans="1:13" ht="24">
      <c r="A6" s="40">
        <f t="shared" ref="A6:A12" si="0">$B$2</f>
        <v>45519</v>
      </c>
      <c r="B6" s="40">
        <f t="shared" ref="B6:B12" si="1">$D$2</f>
        <v>45525</v>
      </c>
      <c r="C6" s="27" t="s">
        <v>39</v>
      </c>
      <c r="D6" s="27" t="s">
        <v>39</v>
      </c>
      <c r="E6" s="17" t="s">
        <v>43</v>
      </c>
      <c r="F6" s="14">
        <v>270</v>
      </c>
      <c r="G6" s="14">
        <v>270</v>
      </c>
      <c r="H6" s="13" t="s">
        <v>36</v>
      </c>
      <c r="I6" s="11">
        <v>20</v>
      </c>
      <c r="J6" s="26">
        <f t="shared" ref="J6:J12" si="2">I6*$G6/(I$13*1000)</f>
        <v>7.1884984025559109E-2</v>
      </c>
      <c r="K6" s="14"/>
      <c r="L6" s="15"/>
      <c r="M6" s="11">
        <v>36</v>
      </c>
    </row>
    <row r="7" spans="1:13" ht="24">
      <c r="A7" s="40">
        <f t="shared" si="0"/>
        <v>45519</v>
      </c>
      <c r="B7" s="40">
        <f t="shared" si="1"/>
        <v>45525</v>
      </c>
      <c r="C7" s="27" t="s">
        <v>39</v>
      </c>
      <c r="D7" s="27" t="s">
        <v>39</v>
      </c>
      <c r="E7" s="16" t="s">
        <v>40</v>
      </c>
      <c r="F7" s="11">
        <v>1200</v>
      </c>
      <c r="G7" s="11">
        <v>1200</v>
      </c>
      <c r="H7" s="9" t="s">
        <v>37</v>
      </c>
      <c r="I7" s="11">
        <v>10</v>
      </c>
      <c r="J7" s="26">
        <f t="shared" si="2"/>
        <v>0.15974440894568689</v>
      </c>
      <c r="K7" s="11"/>
      <c r="L7" s="12"/>
      <c r="M7" s="11">
        <v>36</v>
      </c>
    </row>
    <row r="8" spans="1:13" ht="24">
      <c r="A8" s="40">
        <f t="shared" si="0"/>
        <v>45519</v>
      </c>
      <c r="B8" s="40">
        <f t="shared" si="1"/>
        <v>45525</v>
      </c>
      <c r="C8" s="27" t="s">
        <v>39</v>
      </c>
      <c r="D8" s="27" t="s">
        <v>39</v>
      </c>
      <c r="E8" s="17" t="s">
        <v>45</v>
      </c>
      <c r="F8" s="14">
        <v>350</v>
      </c>
      <c r="G8" s="14">
        <v>330</v>
      </c>
      <c r="H8" s="13" t="s">
        <v>34</v>
      </c>
      <c r="I8" s="11">
        <v>26</v>
      </c>
      <c r="J8" s="26">
        <f t="shared" si="2"/>
        <v>0.11421725239616613</v>
      </c>
      <c r="K8" s="14"/>
      <c r="L8" s="15"/>
      <c r="M8" s="11">
        <v>36</v>
      </c>
    </row>
    <row r="9" spans="1:13">
      <c r="A9" s="40">
        <f t="shared" si="0"/>
        <v>45519</v>
      </c>
      <c r="B9" s="40">
        <f t="shared" si="1"/>
        <v>45525</v>
      </c>
      <c r="C9" s="27" t="s">
        <v>39</v>
      </c>
      <c r="D9" s="27" t="s">
        <v>39</v>
      </c>
      <c r="E9" s="16" t="s">
        <v>113</v>
      </c>
      <c r="F9" s="11">
        <v>270</v>
      </c>
      <c r="G9" s="11">
        <v>290</v>
      </c>
      <c r="H9" s="9" t="s">
        <v>36</v>
      </c>
      <c r="I9" s="11">
        <v>17</v>
      </c>
      <c r="J9" s="26">
        <f t="shared" si="2"/>
        <v>6.5628328008519698E-2</v>
      </c>
      <c r="K9" s="11"/>
      <c r="L9" s="12"/>
      <c r="M9" s="11">
        <v>36</v>
      </c>
    </row>
    <row r="10" spans="1:13" ht="24">
      <c r="A10" s="40">
        <f t="shared" si="0"/>
        <v>45519</v>
      </c>
      <c r="B10" s="40">
        <f t="shared" si="1"/>
        <v>45525</v>
      </c>
      <c r="C10" s="27" t="s">
        <v>39</v>
      </c>
      <c r="D10" s="27" t="s">
        <v>39</v>
      </c>
      <c r="E10" s="17" t="s">
        <v>41</v>
      </c>
      <c r="F10" s="14">
        <v>1200</v>
      </c>
      <c r="G10" s="14">
        <v>1200</v>
      </c>
      <c r="H10" s="13" t="s">
        <v>37</v>
      </c>
      <c r="I10" s="11">
        <v>8</v>
      </c>
      <c r="J10" s="26">
        <f t="shared" si="2"/>
        <v>0.12779552715654952</v>
      </c>
      <c r="K10" s="14"/>
      <c r="L10" s="15"/>
      <c r="M10" s="11">
        <v>36</v>
      </c>
    </row>
    <row r="11" spans="1:13" ht="24">
      <c r="A11" s="40">
        <f t="shared" si="0"/>
        <v>45519</v>
      </c>
      <c r="B11" s="40">
        <f t="shared" si="1"/>
        <v>45525</v>
      </c>
      <c r="C11" s="27" t="s">
        <v>39</v>
      </c>
      <c r="D11" s="27" t="s">
        <v>39</v>
      </c>
      <c r="E11" s="16" t="s">
        <v>46</v>
      </c>
      <c r="F11" s="11">
        <v>400</v>
      </c>
      <c r="G11" s="11">
        <v>400</v>
      </c>
      <c r="H11" s="9" t="s">
        <v>34</v>
      </c>
      <c r="I11" s="11">
        <v>23</v>
      </c>
      <c r="J11" s="26">
        <f t="shared" si="2"/>
        <v>0.12247071352502663</v>
      </c>
      <c r="K11" s="11"/>
      <c r="L11" s="12"/>
      <c r="M11" s="11">
        <v>36</v>
      </c>
    </row>
    <row r="12" spans="1:13" ht="24">
      <c r="A12" s="40">
        <f t="shared" si="0"/>
        <v>45519</v>
      </c>
      <c r="B12" s="40">
        <f t="shared" si="1"/>
        <v>45525</v>
      </c>
      <c r="C12" s="27" t="s">
        <v>39</v>
      </c>
      <c r="D12" s="27" t="s">
        <v>39</v>
      </c>
      <c r="E12" s="17" t="s">
        <v>47</v>
      </c>
      <c r="F12" s="14">
        <v>400</v>
      </c>
      <c r="G12" s="14">
        <v>400</v>
      </c>
      <c r="H12" s="9" t="s">
        <v>34</v>
      </c>
      <c r="I12" s="11">
        <v>33</v>
      </c>
      <c r="J12" s="26">
        <f t="shared" si="2"/>
        <v>0.1757188498402556</v>
      </c>
      <c r="K12" s="14"/>
      <c r="L12" s="15"/>
      <c r="M12" s="11">
        <v>36</v>
      </c>
    </row>
    <row r="13" spans="1:13">
      <c r="A13" s="3" t="s">
        <v>71</v>
      </c>
      <c r="B13" s="3"/>
      <c r="C13" s="10"/>
      <c r="D13" s="10"/>
      <c r="E13" s="3"/>
      <c r="F13" s="3"/>
      <c r="G13" s="3"/>
      <c r="H13" s="24"/>
      <c r="I13" s="24">
        <f>SUMPRODUCT($G$5:$G$12,I5:I12)/1000</f>
        <v>75.12</v>
      </c>
      <c r="J13" s="24"/>
      <c r="K13" s="24">
        <f>SUMPRODUCT($F$5:$F$12,K5:K12)/1000</f>
        <v>7</v>
      </c>
      <c r="L13" s="24"/>
      <c r="M13" s="24"/>
    </row>
    <row r="15" spans="1:13">
      <c r="A15" t="s">
        <v>121</v>
      </c>
    </row>
    <row r="16" spans="1:13">
      <c r="A16" t="s">
        <v>122</v>
      </c>
    </row>
    <row r="17" spans="1:1">
      <c r="A17" t="s">
        <v>123</v>
      </c>
    </row>
  </sheetData>
  <phoneticPr fontId="3"/>
  <pageMargins left="0.7" right="0.7" top="0.75" bottom="0.75" header="0.3" footer="0.3"/>
  <pageSetup paperSize="9" orientation="portrait" horizontalDpi="200" verticalDpi="20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ヒアリング</vt:lpstr>
      <vt:lpstr>洋生ノート希望項目</vt:lpstr>
      <vt:lpstr>実績入力＆単日ノート</vt:lpstr>
      <vt:lpstr>発注修正シミュ</vt:lpstr>
      <vt:lpstr>指定期間調査</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宮永大希</dc:creator>
  <cp:lastModifiedBy>宮永大希</cp:lastModifiedBy>
  <dcterms:created xsi:type="dcterms:W3CDTF">2025-08-14T08:37:16Z</dcterms:created>
  <dcterms:modified xsi:type="dcterms:W3CDTF">2025-08-16T01:52:49Z</dcterms:modified>
</cp:coreProperties>
</file>