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マイドライブ\大学(3年後期)\実験3B\X線回折\"/>
    </mc:Choice>
  </mc:AlternateContent>
  <xr:revisionPtr revIDLastSave="0" documentId="13_ncr:1_{2B86E9E4-E630-48F1-AC17-B465BCA9D5DD}" xr6:coauthVersionLast="47" xr6:coauthVersionMax="47" xr10:uidLastSave="{00000000-0000-0000-0000-000000000000}"/>
  <bookViews>
    <workbookView xWindow="-105" yWindow="0" windowWidth="11220" windowHeight="14745" firstSheet="5" activeTab="6" xr2:uid="{01A0322F-0EBA-EF4A-9968-DBB0FA3422C1}"/>
  </bookViews>
  <sheets>
    <sheet name="消滅則" sheetId="9" r:id="rId1"/>
    <sheet name="Ag" sheetId="1" r:id="rId2"/>
    <sheet name="NaCl" sheetId="2" r:id="rId3"/>
    <sheet name="KCl" sheetId="4" r:id="rId4"/>
    <sheet name="KCl (単純立方)" sheetId="5" r:id="rId5"/>
    <sheet name="KCl (体心立方)" sheetId="6" r:id="rId6"/>
    <sheet name="ST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  <c r="I11" i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N15" i="2"/>
  <c r="N14" i="2"/>
  <c r="N13" i="2"/>
  <c r="N12" i="2"/>
  <c r="N4" i="2"/>
  <c r="M15" i="2"/>
  <c r="M14" i="2"/>
  <c r="M13" i="2"/>
  <c r="M12" i="2"/>
  <c r="M11" i="2"/>
  <c r="N11" i="2" s="1"/>
  <c r="M10" i="2"/>
  <c r="N10" i="2" s="1"/>
  <c r="Q187" i="2" s="1"/>
  <c r="M9" i="2"/>
  <c r="N9" i="2" s="1"/>
  <c r="M8" i="2"/>
  <c r="N8" i="2" s="1"/>
  <c r="M7" i="2"/>
  <c r="N7" i="2" s="1"/>
  <c r="M6" i="2"/>
  <c r="N6" i="2" s="1"/>
  <c r="M5" i="2"/>
  <c r="N5" i="2" s="1"/>
  <c r="M4" i="2"/>
  <c r="M3" i="2"/>
  <c r="N3" i="2" s="1"/>
  <c r="M2" i="2"/>
  <c r="N2" i="2" s="1"/>
  <c r="F17" i="7"/>
  <c r="F16" i="7"/>
  <c r="F15" i="7"/>
  <c r="F18" i="7"/>
  <c r="F14" i="7"/>
  <c r="F13" i="7"/>
  <c r="F12" i="7"/>
  <c r="F11" i="7"/>
  <c r="F10" i="7"/>
  <c r="F9" i="7"/>
  <c r="F8" i="7"/>
  <c r="F7" i="7"/>
  <c r="F6" i="7"/>
  <c r="F5" i="7"/>
  <c r="F3" i="7"/>
  <c r="F2" i="7"/>
  <c r="F12" i="6"/>
  <c r="F11" i="6"/>
  <c r="F10" i="6"/>
  <c r="F9" i="6"/>
  <c r="F8" i="6"/>
  <c r="F7" i="6"/>
  <c r="F6" i="6"/>
  <c r="F5" i="6"/>
  <c r="F4" i="6"/>
  <c r="F3" i="6"/>
  <c r="F2" i="6"/>
  <c r="F12" i="5"/>
  <c r="F11" i="5"/>
  <c r="F10" i="5"/>
  <c r="F9" i="5"/>
  <c r="F8" i="5"/>
  <c r="F7" i="5"/>
  <c r="F6" i="5"/>
  <c r="F5" i="5"/>
  <c r="F4" i="5"/>
  <c r="F3" i="5"/>
  <c r="F2" i="5"/>
  <c r="F12" i="4"/>
  <c r="F11" i="4"/>
  <c r="F10" i="4"/>
  <c r="F9" i="4"/>
  <c r="F8" i="4"/>
  <c r="F7" i="4"/>
  <c r="F6" i="4"/>
  <c r="F5" i="4"/>
  <c r="F4" i="4"/>
  <c r="F3" i="4"/>
  <c r="F2" i="4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9" i="1"/>
  <c r="F8" i="1"/>
  <c r="F7" i="1"/>
  <c r="F6" i="1"/>
  <c r="F5" i="1"/>
  <c r="F4" i="1"/>
  <c r="F3" i="1"/>
  <c r="F2" i="1"/>
  <c r="Q94" i="2" l="1"/>
  <c r="Q34" i="2"/>
  <c r="Q117" i="2"/>
  <c r="Q40" i="2"/>
  <c r="Q118" i="2"/>
  <c r="Q55" i="2"/>
  <c r="Q139" i="2"/>
  <c r="Q173" i="2"/>
  <c r="Q149" i="2"/>
  <c r="Q125" i="2"/>
  <c r="Q103" i="2"/>
  <c r="Q81" i="2"/>
  <c r="Q64" i="2"/>
  <c r="Q42" i="2"/>
  <c r="Q20" i="2"/>
  <c r="Q172" i="2"/>
  <c r="Q148" i="2"/>
  <c r="Q124" i="2"/>
  <c r="Q102" i="2"/>
  <c r="Q80" i="2"/>
  <c r="Q58" i="2"/>
  <c r="Q41" i="2"/>
  <c r="Q19" i="2"/>
  <c r="Q56" i="2"/>
  <c r="Q140" i="2"/>
  <c r="Q57" i="2"/>
  <c r="Q141" i="2"/>
  <c r="Q77" i="2"/>
  <c r="Q163" i="2"/>
  <c r="Q78" i="2"/>
  <c r="Q164" i="2"/>
  <c r="Q79" i="2"/>
  <c r="Q165" i="2"/>
  <c r="Q16" i="2"/>
  <c r="Q17" i="2"/>
  <c r="Q100" i="2"/>
  <c r="Q188" i="2"/>
  <c r="Q18" i="2"/>
  <c r="Q101" i="2"/>
  <c r="Q189" i="2"/>
  <c r="Q33" i="2"/>
  <c r="Q116" i="2"/>
  <c r="Q195" i="2"/>
  <c r="Q192" i="2"/>
  <c r="Q7" i="2"/>
  <c r="Q202" i="2"/>
  <c r="Q201" i="2"/>
  <c r="Q200" i="2"/>
  <c r="Q199" i="2"/>
  <c r="Q198" i="2"/>
  <c r="Q197" i="2"/>
  <c r="Q196" i="2"/>
  <c r="Q180" i="2"/>
  <c r="Q168" i="2"/>
  <c r="Q156" i="2"/>
  <c r="Q144" i="2"/>
  <c r="Q132" i="2"/>
  <c r="Q120" i="2"/>
  <c r="Q108" i="2"/>
  <c r="Q96" i="2"/>
  <c r="Q84" i="2"/>
  <c r="Q72" i="2"/>
  <c r="Q60" i="2"/>
  <c r="Q48" i="2"/>
  <c r="Q36" i="2"/>
  <c r="Q24" i="2"/>
  <c r="Q12" i="2"/>
  <c r="Q191" i="2"/>
  <c r="Q179" i="2"/>
  <c r="Q167" i="2"/>
  <c r="Q155" i="2"/>
  <c r="Q143" i="2"/>
  <c r="Q131" i="2"/>
  <c r="Q119" i="2"/>
  <c r="Q107" i="2"/>
  <c r="Q95" i="2"/>
  <c r="Q83" i="2"/>
  <c r="Q71" i="2"/>
  <c r="Q59" i="2"/>
  <c r="Q47" i="2"/>
  <c r="Q35" i="2"/>
  <c r="Q23" i="2"/>
  <c r="Q11" i="2"/>
  <c r="Q190" i="2"/>
  <c r="Q178" i="2"/>
  <c r="Q166" i="2"/>
  <c r="Q154" i="2"/>
  <c r="Q142" i="2"/>
  <c r="Q130" i="2"/>
  <c r="Q194" i="2"/>
  <c r="Q193" i="2"/>
  <c r="Q3" i="2"/>
  <c r="Q21" i="2"/>
  <c r="Q43" i="2"/>
  <c r="Q65" i="2"/>
  <c r="Q82" i="2"/>
  <c r="Q104" i="2"/>
  <c r="Q126" i="2"/>
  <c r="Q150" i="2"/>
  <c r="Q174" i="2"/>
  <c r="Q4" i="2"/>
  <c r="Q22" i="2"/>
  <c r="Q44" i="2"/>
  <c r="Q66" i="2"/>
  <c r="Q88" i="2"/>
  <c r="Q105" i="2"/>
  <c r="Q127" i="2"/>
  <c r="Q151" i="2"/>
  <c r="Q175" i="2"/>
  <c r="Q5" i="2"/>
  <c r="Q28" i="2"/>
  <c r="Q45" i="2"/>
  <c r="Q67" i="2"/>
  <c r="Q89" i="2"/>
  <c r="Q106" i="2"/>
  <c r="Q128" i="2"/>
  <c r="Q152" i="2"/>
  <c r="Q176" i="2"/>
  <c r="Q6" i="2"/>
  <c r="Q29" i="2"/>
  <c r="Q46" i="2"/>
  <c r="Q68" i="2"/>
  <c r="Q90" i="2"/>
  <c r="Q112" i="2"/>
  <c r="Q129" i="2"/>
  <c r="Q153" i="2"/>
  <c r="Q177" i="2"/>
  <c r="Q8" i="2"/>
  <c r="Q30" i="2"/>
  <c r="Q52" i="2"/>
  <c r="Q69" i="2"/>
  <c r="Q91" i="2"/>
  <c r="Q113" i="2"/>
  <c r="Q136" i="2"/>
  <c r="Q160" i="2"/>
  <c r="Q184" i="2"/>
  <c r="Q9" i="2"/>
  <c r="Q31" i="2"/>
  <c r="Q53" i="2"/>
  <c r="Q70" i="2"/>
  <c r="Q92" i="2"/>
  <c r="Q114" i="2"/>
  <c r="Q137" i="2"/>
  <c r="Q161" i="2"/>
  <c r="Q185" i="2"/>
  <c r="Q10" i="2"/>
  <c r="Q32" i="2"/>
  <c r="Q54" i="2"/>
  <c r="Q76" i="2"/>
  <c r="Q93" i="2"/>
  <c r="Q115" i="2"/>
  <c r="Q138" i="2"/>
  <c r="Q162" i="2"/>
  <c r="Q186" i="2"/>
  <c r="Q13" i="2"/>
  <c r="Q25" i="2"/>
  <c r="Q37" i="2"/>
  <c r="Q49" i="2"/>
  <c r="Q61" i="2"/>
  <c r="Q73" i="2"/>
  <c r="Q85" i="2"/>
  <c r="Q97" i="2"/>
  <c r="Q109" i="2"/>
  <c r="Q121" i="2"/>
  <c r="Q133" i="2"/>
  <c r="Q145" i="2"/>
  <c r="Q157" i="2"/>
  <c r="Q169" i="2"/>
  <c r="Q181" i="2"/>
  <c r="Q14" i="2"/>
  <c r="Q26" i="2"/>
  <c r="Q38" i="2"/>
  <c r="Q50" i="2"/>
  <c r="Q62" i="2"/>
  <c r="Q74" i="2"/>
  <c r="Q86" i="2"/>
  <c r="Q98" i="2"/>
  <c r="Q110" i="2"/>
  <c r="Q122" i="2"/>
  <c r="Q134" i="2"/>
  <c r="Q146" i="2"/>
  <c r="Q158" i="2"/>
  <c r="Q170" i="2"/>
  <c r="Q182" i="2"/>
  <c r="Q2" i="2"/>
  <c r="Q15" i="2"/>
  <c r="Q27" i="2"/>
  <c r="Q39" i="2"/>
  <c r="Q51" i="2"/>
  <c r="Q63" i="2"/>
  <c r="Q75" i="2"/>
  <c r="Q87" i="2"/>
  <c r="Q99" i="2"/>
  <c r="Q111" i="2"/>
  <c r="Q123" i="2"/>
  <c r="Q135" i="2"/>
  <c r="Q147" i="2"/>
  <c r="Q159" i="2"/>
  <c r="Q171" i="2"/>
  <c r="Q183" i="2"/>
  <c r="F11" i="1"/>
  <c r="G2" i="1" s="1"/>
  <c r="F20" i="7"/>
  <c r="F14" i="6"/>
  <c r="G9" i="6" s="1"/>
  <c r="F14" i="5"/>
  <c r="G10" i="5" s="1"/>
  <c r="F14" i="4"/>
  <c r="G11" i="4" s="1"/>
  <c r="F17" i="2"/>
  <c r="G8" i="2" s="1"/>
  <c r="G18" i="7" l="1"/>
  <c r="G4" i="7"/>
  <c r="G3" i="1"/>
  <c r="G5" i="1"/>
  <c r="G6" i="1"/>
  <c r="G7" i="1"/>
  <c r="G8" i="1"/>
  <c r="G4" i="1"/>
  <c r="G9" i="1"/>
  <c r="G2" i="7"/>
  <c r="G3" i="7"/>
  <c r="G17" i="7"/>
  <c r="G7" i="7"/>
  <c r="G16" i="7"/>
  <c r="G15" i="7"/>
  <c r="G8" i="7"/>
  <c r="G11" i="7"/>
  <c r="G6" i="7"/>
  <c r="G12" i="7"/>
  <c r="G10" i="7"/>
  <c r="G5" i="7"/>
  <c r="G14" i="7"/>
  <c r="G9" i="7"/>
  <c r="G13" i="7"/>
  <c r="G4" i="6"/>
  <c r="G2" i="6"/>
  <c r="G12" i="6"/>
  <c r="G10" i="6"/>
  <c r="G5" i="6"/>
  <c r="G11" i="6"/>
  <c r="G6" i="6"/>
  <c r="G3" i="6"/>
  <c r="G7" i="6"/>
  <c r="G8" i="6"/>
  <c r="G8" i="5"/>
  <c r="G4" i="5"/>
  <c r="G7" i="5"/>
  <c r="G12" i="5"/>
  <c r="G6" i="5"/>
  <c r="G2" i="5"/>
  <c r="G5" i="5"/>
  <c r="G9" i="5"/>
  <c r="G11" i="5"/>
  <c r="G3" i="5"/>
  <c r="G4" i="4"/>
  <c r="G9" i="4"/>
  <c r="G7" i="4"/>
  <c r="G10" i="4"/>
  <c r="G3" i="4"/>
  <c r="G8" i="4"/>
  <c r="G12" i="4"/>
  <c r="G5" i="4"/>
  <c r="G2" i="4"/>
  <c r="G6" i="4"/>
  <c r="G4" i="2"/>
  <c r="G12" i="2"/>
  <c r="G11" i="2"/>
  <c r="G3" i="2"/>
  <c r="G15" i="2"/>
  <c r="G9" i="2"/>
  <c r="G10" i="2"/>
  <c r="G7" i="2"/>
  <c r="G6" i="2"/>
  <c r="G14" i="2"/>
  <c r="G13" i="2"/>
  <c r="G5" i="2"/>
  <c r="G2" i="2"/>
  <c r="G11" i="1" l="1"/>
  <c r="H11" i="1" s="1"/>
  <c r="G20" i="7"/>
  <c r="H20" i="7" s="1"/>
  <c r="I20" i="7" s="1"/>
  <c r="G14" i="6"/>
  <c r="H14" i="6" s="1"/>
  <c r="I14" i="6" s="1"/>
  <c r="G14" i="5"/>
  <c r="H14" i="5" s="1"/>
  <c r="I14" i="5" s="1"/>
  <c r="G14" i="4"/>
  <c r="H14" i="4" s="1"/>
  <c r="I14" i="4" s="1"/>
  <c r="G17" i="2"/>
  <c r="H17" i="2" s="1"/>
  <c r="I17" i="2" s="1"/>
</calcChain>
</file>

<file path=xl/sharedStrings.xml><?xml version="1.0" encoding="utf-8"?>
<sst xmlns="http://schemas.openxmlformats.org/spreadsheetml/2006/main" count="208" uniqueCount="30">
  <si>
    <t>標準不確かさ</t>
    <rPh sb="0" eb="1">
      <t>ヒョウジュn</t>
    </rPh>
    <phoneticPr fontId="1"/>
  </si>
  <si>
    <t>相対不確かさ</t>
    <rPh sb="0" eb="4">
      <t>ソウタイフタ</t>
    </rPh>
    <phoneticPr fontId="1"/>
  </si>
  <si>
    <t>平均値</t>
    <rPh sb="0" eb="3">
      <t>ヘイキn</t>
    </rPh>
    <phoneticPr fontId="1"/>
  </si>
  <si>
    <t>(dX)2</t>
    <phoneticPr fontId="1"/>
  </si>
  <si>
    <t>SUM((dX)^2)</t>
    <phoneticPr fontId="1"/>
  </si>
  <si>
    <t>h</t>
    <phoneticPr fontId="1"/>
  </si>
  <si>
    <t>k</t>
    <phoneticPr fontId="1"/>
  </si>
  <si>
    <t>l</t>
    <phoneticPr fontId="1"/>
  </si>
  <si>
    <t>2θ</t>
    <phoneticPr fontId="1"/>
  </si>
  <si>
    <t>a / nm</t>
    <phoneticPr fontId="1"/>
  </si>
  <si>
    <t>ピーク数</t>
    <phoneticPr fontId="1"/>
  </si>
  <si>
    <t>LP(θ)</t>
    <phoneticPr fontId="1"/>
  </si>
  <si>
    <t>I(hkl)obs</t>
    <phoneticPr fontId="1"/>
  </si>
  <si>
    <t>F(hkl)</t>
    <phoneticPr fontId="1"/>
  </si>
  <si>
    <t>j</t>
  </si>
  <si>
    <t>j</t>
    <phoneticPr fontId="1"/>
  </si>
  <si>
    <t>h2 + k2 + l2</t>
  </si>
  <si>
    <t>h</t>
  </si>
  <si>
    <t>k</t>
  </si>
  <si>
    <t>l</t>
  </si>
  <si>
    <t>多重度</t>
  </si>
  <si>
    <t>消滅則</t>
  </si>
  <si>
    <t>（面心）</t>
  </si>
  <si>
    <t>（体心）</t>
  </si>
  <si>
    <t>×</t>
  </si>
  <si>
    <t>〇</t>
  </si>
  <si>
    <t>x</t>
    <phoneticPr fontId="1"/>
  </si>
  <si>
    <t>ρ(x)</t>
    <phoneticPr fontId="1"/>
  </si>
  <si>
    <t>(注) 同じ二乗和を与える指数は、一つの組を入力する。</t>
    <rPh sb="1" eb="2">
      <t>チュウ</t>
    </rPh>
    <rPh sb="4" eb="5">
      <t>オナジ</t>
    </rPh>
    <rPh sb="6" eb="9">
      <t>ニジョウウ</t>
    </rPh>
    <rPh sb="10" eb="11">
      <t>アタエ</t>
    </rPh>
    <rPh sb="13" eb="15">
      <t>シスウ</t>
    </rPh>
    <rPh sb="17" eb="18">
      <t>ヒトテゥ</t>
    </rPh>
    <rPh sb="20" eb="21">
      <t>クミ</t>
    </rPh>
    <rPh sb="22" eb="24">
      <t>ニュウリョク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</si>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</sst>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5" borderId="8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電子密度</a:t>
            </a:r>
            <a:r>
              <a:rPr lang="en-US" altLang="ja-JP"/>
              <a:t> ρ(x)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NaCl!$P$2:$P$202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NaCl!$Q$2:$Q$202</c:f>
              <c:numCache>
                <c:formatCode>General</c:formatCode>
                <c:ptCount val="201"/>
                <c:pt idx="0">
                  <c:v>195.28726986810616</c:v>
                </c:pt>
                <c:pt idx="1">
                  <c:v>192.59006719412474</c:v>
                </c:pt>
                <c:pt idx="2">
                  <c:v>184.68349296199443</c:v>
                </c:pt>
                <c:pt idx="3">
                  <c:v>172.10541348849216</c:v>
                </c:pt>
                <c:pt idx="4">
                  <c:v>155.69671928182038</c:v>
                </c:pt>
                <c:pt idx="5">
                  <c:v>136.5244030959351</c:v>
                </c:pt>
                <c:pt idx="6">
                  <c:v>115.78588432077362</c:v>
                </c:pt>
                <c:pt idx="7">
                  <c:v>94.704831005291652</c:v>
                </c:pt>
                <c:pt idx="8">
                  <c:v>74.429396552156518</c:v>
                </c:pt>
                <c:pt idx="9">
                  <c:v>55.943168171504638</c:v>
                </c:pt>
                <c:pt idx="10">
                  <c:v>39.99732119869271</c:v>
                </c:pt>
                <c:pt idx="11">
                  <c:v>27.069737426797776</c:v>
                </c:pt>
                <c:pt idx="12">
                  <c:v>17.353539503952483</c:v>
                </c:pt>
                <c:pt idx="13">
                  <c:v>10.774043684385013</c:v>
                </c:pt>
                <c:pt idx="14">
                  <c:v>7.0299731006621196</c:v>
                </c:pt>
                <c:pt idx="15">
                  <c:v>5.6522864977869043</c:v>
                </c:pt>
                <c:pt idx="16">
                  <c:v>6.0724470314837005</c:v>
                </c:pt>
                <c:pt idx="17">
                  <c:v>7.6915319898420655</c:v>
                </c:pt>
                <c:pt idx="18">
                  <c:v>9.9422662693877797</c:v>
                </c:pt>
                <c:pt idx="19">
                  <c:v>12.337703013585909</c:v>
                </c:pt>
                <c:pt idx="20">
                  <c:v>14.502604753511196</c:v>
                </c:pt>
                <c:pt idx="21">
                  <c:v>16.186246487241092</c:v>
                </c:pt>
                <c:pt idx="22">
                  <c:v>17.257985785001726</c:v>
                </c:pt>
                <c:pt idx="23">
                  <c:v>17.689163869155557</c:v>
                </c:pt>
                <c:pt idx="24">
                  <c:v>17.526426994439269</c:v>
                </c:pt>
                <c:pt idx="25">
                  <c:v>16.862210560837372</c:v>
                </c:pt>
                <c:pt idx="26">
                  <c:v>15.807862367772362</c:v>
                </c:pt>
                <c:pt idx="27">
                  <c:v>14.473784258216778</c:v>
                </c:pt>
                <c:pt idx="28">
                  <c:v>12.959249707576877</c:v>
                </c:pt>
                <c:pt idx="29">
                  <c:v>11.352501059947009</c:v>
                </c:pt>
                <c:pt idx="30">
                  <c:v>9.7396777262361987</c:v>
                </c:pt>
                <c:pt idx="31">
                  <c:v>8.2194008869339008</c:v>
                </c:pt>
                <c:pt idx="32">
                  <c:v>6.9187100208243635</c:v>
                </c:pt>
                <c:pt idx="33">
                  <c:v>6.0056856597914763</c:v>
                </c:pt>
                <c:pt idx="34">
                  <c:v>5.6945550323042857</c:v>
                </c:pt>
                <c:pt idx="35">
                  <c:v>6.2402897400621615</c:v>
                </c:pt>
                <c:pt idx="36">
                  <c:v>7.9214790899830048</c:v>
                </c:pt>
                <c:pt idx="37">
                  <c:v>11.012324058543122</c:v>
                </c:pt>
                <c:pt idx="38">
                  <c:v>15.746624042367079</c:v>
                </c:pt>
                <c:pt idx="39">
                  <c:v>22.278302145350164</c:v>
                </c:pt>
                <c:pt idx="40">
                  <c:v>30.644064348342166</c:v>
                </c:pt>
                <c:pt idx="41">
                  <c:v>40.734032307050029</c:v>
                </c:pt>
                <c:pt idx="42">
                  <c:v>52.275564115388192</c:v>
                </c:pt>
                <c:pt idx="43">
                  <c:v>64.834044662740638</c:v>
                </c:pt>
                <c:pt idx="44">
                  <c:v>77.83236901919696</c:v>
                </c:pt>
                <c:pt idx="45">
                  <c:v>90.588434662759809</c:v>
                </c:pt>
                <c:pt idx="46">
                  <c:v>102.36753287632696</c:v>
                </c:pt>
                <c:pt idx="47">
                  <c:v>112.44442643830421</c:v>
                </c:pt>
                <c:pt idx="48">
                  <c:v>120.16842015611329</c:v>
                </c:pt>
                <c:pt idx="49">
                  <c:v>125.02409042222736</c:v>
                </c:pt>
                <c:pt idx="50">
                  <c:v>126.68064319309181</c:v>
                </c:pt>
                <c:pt idx="51">
                  <c:v>125.02409042222719</c:v>
                </c:pt>
                <c:pt idx="52">
                  <c:v>120.16842015611302</c:v>
                </c:pt>
                <c:pt idx="53">
                  <c:v>112.44442643830378</c:v>
                </c:pt>
                <c:pt idx="54">
                  <c:v>102.36753287632646</c:v>
                </c:pt>
                <c:pt idx="55">
                  <c:v>90.588434662759212</c:v>
                </c:pt>
                <c:pt idx="56">
                  <c:v>77.832369019196349</c:v>
                </c:pt>
                <c:pt idx="57">
                  <c:v>64.834044662740055</c:v>
                </c:pt>
                <c:pt idx="58">
                  <c:v>52.275564115387539</c:v>
                </c:pt>
                <c:pt idx="59">
                  <c:v>40.734032307049532</c:v>
                </c:pt>
                <c:pt idx="60">
                  <c:v>30.644064348341736</c:v>
                </c:pt>
                <c:pt idx="61">
                  <c:v>22.278302145349841</c:v>
                </c:pt>
                <c:pt idx="62">
                  <c:v>15.746624042366824</c:v>
                </c:pt>
                <c:pt idx="63">
                  <c:v>11.012324058542948</c:v>
                </c:pt>
                <c:pt idx="64">
                  <c:v>7.9214790899828884</c:v>
                </c:pt>
                <c:pt idx="65">
                  <c:v>6.2402897400620931</c:v>
                </c:pt>
                <c:pt idx="66">
                  <c:v>5.6945550323042866</c:v>
                </c:pt>
                <c:pt idx="67">
                  <c:v>6.0056856597914816</c:v>
                </c:pt>
                <c:pt idx="68">
                  <c:v>6.9187100208244132</c:v>
                </c:pt>
                <c:pt idx="69">
                  <c:v>8.2194008869339239</c:v>
                </c:pt>
                <c:pt idx="70">
                  <c:v>9.739677726236291</c:v>
                </c:pt>
                <c:pt idx="71">
                  <c:v>11.352501059947055</c:v>
                </c:pt>
                <c:pt idx="72">
                  <c:v>12.959249707576959</c:v>
                </c:pt>
                <c:pt idx="73">
                  <c:v>14.473784258216829</c:v>
                </c:pt>
                <c:pt idx="74">
                  <c:v>15.807862367772415</c:v>
                </c:pt>
                <c:pt idx="75">
                  <c:v>16.862210560837401</c:v>
                </c:pt>
                <c:pt idx="76">
                  <c:v>17.526426994439291</c:v>
                </c:pt>
                <c:pt idx="77">
                  <c:v>17.68916386915555</c:v>
                </c:pt>
                <c:pt idx="78">
                  <c:v>17.257985785001676</c:v>
                </c:pt>
                <c:pt idx="79">
                  <c:v>16.186246487241014</c:v>
                </c:pt>
                <c:pt idx="80">
                  <c:v>14.502604753511122</c:v>
                </c:pt>
                <c:pt idx="81">
                  <c:v>12.337703013585799</c:v>
                </c:pt>
                <c:pt idx="82">
                  <c:v>9.9422662693876838</c:v>
                </c:pt>
                <c:pt idx="83">
                  <c:v>7.6915319898419696</c:v>
                </c:pt>
                <c:pt idx="84">
                  <c:v>6.0724470314836294</c:v>
                </c:pt>
                <c:pt idx="85">
                  <c:v>5.6522864977869363</c:v>
                </c:pt>
                <c:pt idx="86">
                  <c:v>7.0299731006622173</c:v>
                </c:pt>
                <c:pt idx="87">
                  <c:v>10.774043684385306</c:v>
                </c:pt>
                <c:pt idx="88">
                  <c:v>17.353539503952877</c:v>
                </c:pt>
                <c:pt idx="89">
                  <c:v>27.069737426798426</c:v>
                </c:pt>
                <c:pt idx="90">
                  <c:v>39.99732119869347</c:v>
                </c:pt>
                <c:pt idx="91">
                  <c:v>55.943168171505683</c:v>
                </c:pt>
                <c:pt idx="92">
                  <c:v>74.429396552157613</c:v>
                </c:pt>
                <c:pt idx="93">
                  <c:v>94.70483100529276</c:v>
                </c:pt>
                <c:pt idx="94">
                  <c:v>115.78588432077481</c:v>
                </c:pt>
                <c:pt idx="95">
                  <c:v>136.52440309593621</c:v>
                </c:pt>
                <c:pt idx="96">
                  <c:v>155.69671928182143</c:v>
                </c:pt>
                <c:pt idx="97">
                  <c:v>172.10541348849299</c:v>
                </c:pt>
                <c:pt idx="98">
                  <c:v>184.68349296199503</c:v>
                </c:pt>
                <c:pt idx="99">
                  <c:v>192.59006719412506</c:v>
                </c:pt>
                <c:pt idx="100">
                  <c:v>195.28726986810616</c:v>
                </c:pt>
                <c:pt idx="101">
                  <c:v>192.59006719412446</c:v>
                </c:pt>
                <c:pt idx="102">
                  <c:v>184.68349296199369</c:v>
                </c:pt>
                <c:pt idx="103">
                  <c:v>172.10541348849117</c:v>
                </c:pt>
                <c:pt idx="104">
                  <c:v>155.69671928181913</c:v>
                </c:pt>
                <c:pt idx="105">
                  <c:v>136.52440309593374</c:v>
                </c:pt>
                <c:pt idx="106">
                  <c:v>115.78588432077225</c:v>
                </c:pt>
                <c:pt idx="107">
                  <c:v>94.704831005290231</c:v>
                </c:pt>
                <c:pt idx="108">
                  <c:v>74.429396552155296</c:v>
                </c:pt>
                <c:pt idx="109">
                  <c:v>55.943168171503387</c:v>
                </c:pt>
                <c:pt idx="110">
                  <c:v>39.997321198691736</c:v>
                </c:pt>
                <c:pt idx="111">
                  <c:v>27.069737426796909</c:v>
                </c:pt>
                <c:pt idx="112">
                  <c:v>17.3535395039519</c:v>
                </c:pt>
                <c:pt idx="113">
                  <c:v>10.774043684384589</c:v>
                </c:pt>
                <c:pt idx="114">
                  <c:v>7.0299731006619375</c:v>
                </c:pt>
                <c:pt idx="115">
                  <c:v>5.6522864977868723</c:v>
                </c:pt>
                <c:pt idx="116">
                  <c:v>6.0724470314838026</c:v>
                </c:pt>
                <c:pt idx="117">
                  <c:v>7.6915319898422165</c:v>
                </c:pt>
                <c:pt idx="118">
                  <c:v>9.9422662693879573</c:v>
                </c:pt>
                <c:pt idx="119">
                  <c:v>12.337703013586118</c:v>
                </c:pt>
                <c:pt idx="120">
                  <c:v>14.502604753511367</c:v>
                </c:pt>
                <c:pt idx="121">
                  <c:v>16.186246487241164</c:v>
                </c:pt>
                <c:pt idx="122">
                  <c:v>17.257985785001793</c:v>
                </c:pt>
                <c:pt idx="123">
                  <c:v>17.689163869155557</c:v>
                </c:pt>
                <c:pt idx="124">
                  <c:v>17.526426994439241</c:v>
                </c:pt>
                <c:pt idx="125">
                  <c:v>16.862210560837291</c:v>
                </c:pt>
                <c:pt idx="126">
                  <c:v>15.807862367772289</c:v>
                </c:pt>
                <c:pt idx="127">
                  <c:v>14.473784258216691</c:v>
                </c:pt>
                <c:pt idx="128">
                  <c:v>12.959249707576713</c:v>
                </c:pt>
                <c:pt idx="129">
                  <c:v>11.352501059946919</c:v>
                </c:pt>
                <c:pt idx="130">
                  <c:v>9.7396777262361169</c:v>
                </c:pt>
                <c:pt idx="131">
                  <c:v>8.2194008869337001</c:v>
                </c:pt>
                <c:pt idx="132">
                  <c:v>6.9187100208242454</c:v>
                </c:pt>
                <c:pt idx="133">
                  <c:v>6.0056856597914212</c:v>
                </c:pt>
                <c:pt idx="134">
                  <c:v>5.6945550323043186</c:v>
                </c:pt>
                <c:pt idx="135">
                  <c:v>6.2402897400622273</c:v>
                </c:pt>
                <c:pt idx="136">
                  <c:v>7.9214790899831957</c:v>
                </c:pt>
                <c:pt idx="137">
                  <c:v>11.012324058543467</c:v>
                </c:pt>
                <c:pt idx="138">
                  <c:v>15.746624042367452</c:v>
                </c:pt>
                <c:pt idx="139">
                  <c:v>22.278302145350636</c:v>
                </c:pt>
                <c:pt idx="140">
                  <c:v>30.644064348343029</c:v>
                </c:pt>
                <c:pt idx="141">
                  <c:v>40.734032307050903</c:v>
                </c:pt>
                <c:pt idx="142">
                  <c:v>52.275564115389074</c:v>
                </c:pt>
                <c:pt idx="143">
                  <c:v>64.83404466274159</c:v>
                </c:pt>
                <c:pt idx="144">
                  <c:v>77.832369019198211</c:v>
                </c:pt>
                <c:pt idx="145">
                  <c:v>90.588434662760903</c:v>
                </c:pt>
                <c:pt idx="146">
                  <c:v>102.36753287632789</c:v>
                </c:pt>
                <c:pt idx="147">
                  <c:v>112.44442643830483</c:v>
                </c:pt>
                <c:pt idx="148">
                  <c:v>120.16842015611371</c:v>
                </c:pt>
                <c:pt idx="149">
                  <c:v>125.02409042222767</c:v>
                </c:pt>
                <c:pt idx="150">
                  <c:v>126.68064319309181</c:v>
                </c:pt>
                <c:pt idx="151">
                  <c:v>125.02409042222693</c:v>
                </c:pt>
                <c:pt idx="152">
                  <c:v>120.1684201561125</c:v>
                </c:pt>
                <c:pt idx="153">
                  <c:v>112.4444264383029</c:v>
                </c:pt>
                <c:pt idx="154">
                  <c:v>102.36753287632548</c:v>
                </c:pt>
                <c:pt idx="155">
                  <c:v>90.588434662758203</c:v>
                </c:pt>
                <c:pt idx="156">
                  <c:v>77.832369019195454</c:v>
                </c:pt>
                <c:pt idx="157">
                  <c:v>64.834044662738819</c:v>
                </c:pt>
                <c:pt idx="158">
                  <c:v>52.27556411538648</c:v>
                </c:pt>
                <c:pt idx="159">
                  <c:v>40.734032307048565</c:v>
                </c:pt>
                <c:pt idx="160">
                  <c:v>30.644064348340983</c:v>
                </c:pt>
                <c:pt idx="161">
                  <c:v>22.278302145349336</c:v>
                </c:pt>
                <c:pt idx="162">
                  <c:v>15.746624042366243</c:v>
                </c:pt>
                <c:pt idx="163">
                  <c:v>11.012324058542561</c:v>
                </c:pt>
                <c:pt idx="164">
                  <c:v>7.921479089982733</c:v>
                </c:pt>
                <c:pt idx="165">
                  <c:v>6.2402897400620398</c:v>
                </c:pt>
                <c:pt idx="166">
                  <c:v>5.6945550323042813</c:v>
                </c:pt>
                <c:pt idx="167">
                  <c:v>6.0056856597915598</c:v>
                </c:pt>
                <c:pt idx="168">
                  <c:v>6.9187100208244949</c:v>
                </c:pt>
                <c:pt idx="169">
                  <c:v>8.2194008869340713</c:v>
                </c:pt>
                <c:pt idx="170">
                  <c:v>9.7396777262364633</c:v>
                </c:pt>
                <c:pt idx="171">
                  <c:v>11.35250105994719</c:v>
                </c:pt>
                <c:pt idx="172">
                  <c:v>12.959249707577129</c:v>
                </c:pt>
                <c:pt idx="173">
                  <c:v>14.47378425821694</c:v>
                </c:pt>
                <c:pt idx="174">
                  <c:v>15.807862367772419</c:v>
                </c:pt>
                <c:pt idx="175">
                  <c:v>16.862210560837518</c:v>
                </c:pt>
                <c:pt idx="176">
                  <c:v>17.526426994439337</c:v>
                </c:pt>
                <c:pt idx="177">
                  <c:v>17.689163869155543</c:v>
                </c:pt>
                <c:pt idx="178">
                  <c:v>17.257985785001662</c:v>
                </c:pt>
                <c:pt idx="179">
                  <c:v>16.186246487240869</c:v>
                </c:pt>
                <c:pt idx="180">
                  <c:v>14.502604753510944</c:v>
                </c:pt>
                <c:pt idx="181">
                  <c:v>12.337703013585598</c:v>
                </c:pt>
                <c:pt idx="182">
                  <c:v>9.9422662693874742</c:v>
                </c:pt>
                <c:pt idx="183">
                  <c:v>7.6915319898418026</c:v>
                </c:pt>
                <c:pt idx="184">
                  <c:v>6.0724470314835681</c:v>
                </c:pt>
                <c:pt idx="185">
                  <c:v>5.6522864977869531</c:v>
                </c:pt>
                <c:pt idx="186">
                  <c:v>7.0299731006623896</c:v>
                </c:pt>
                <c:pt idx="187">
                  <c:v>10.7740436843856</c:v>
                </c:pt>
                <c:pt idx="188">
                  <c:v>17.35353950395367</c:v>
                </c:pt>
                <c:pt idx="189">
                  <c:v>27.069737426799335</c:v>
                </c:pt>
                <c:pt idx="190">
                  <c:v>39.997321198694642</c:v>
                </c:pt>
                <c:pt idx="191">
                  <c:v>55.943168171506876</c:v>
                </c:pt>
                <c:pt idx="192">
                  <c:v>74.429396552159474</c:v>
                </c:pt>
                <c:pt idx="193">
                  <c:v>94.70483100529465</c:v>
                </c:pt>
                <c:pt idx="194">
                  <c:v>115.78588432077655</c:v>
                </c:pt>
                <c:pt idx="195">
                  <c:v>136.52440309593791</c:v>
                </c:pt>
                <c:pt idx="196">
                  <c:v>155.69671928182308</c:v>
                </c:pt>
                <c:pt idx="197">
                  <c:v>172.10541348849435</c:v>
                </c:pt>
                <c:pt idx="198">
                  <c:v>184.68349296199591</c:v>
                </c:pt>
                <c:pt idx="199">
                  <c:v>192.59006719412554</c:v>
                </c:pt>
                <c:pt idx="200">
                  <c:v>195.28726986810616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5-404D-8A0A-00ACBA7C0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88144"/>
        <c:axId val="953989856"/>
      </c:scatterChart>
      <c:valAx>
        <c:axId val="95398814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89856"/>
        <c:crosses val="autoZero"/>
        <c:crossBetween val="midCat"/>
      </c:valAx>
      <c:valAx>
        <c:axId val="9539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9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492125</xdr:colOff>
      <xdr:row>12</xdr:row>
      <xdr:rowOff>174625</xdr:rowOff>
    </xdr:from>
    <xdr:to>
      <xdr:col>4</xdr:col>
      <xdr:colOff>73025</xdr:colOff>
      <xdr:row>20</xdr:row>
      <xdr:rowOff>231775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31C640D-3206-16AC-CA48-0C84684FC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5" y="3146425"/>
          <a:ext cx="2324100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927100</xdr:colOff>
      <xdr:row>17</xdr:row>
      <xdr:rowOff>190500</xdr:rowOff>
    </xdr:from>
    <xdr:to>
      <xdr:col>14</xdr:col>
      <xdr:colOff>190500</xdr:colOff>
      <xdr:row>36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AAC5E9A-52D9-0046-0158-EA624D29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386746</xdr:colOff>
      <xdr:row>19</xdr:row>
      <xdr:rowOff>215900</xdr:rowOff>
    </xdr:from>
    <xdr:to>
      <xdr:col>5</xdr:col>
      <xdr:colOff>838199</xdr:colOff>
      <xdr:row>33</xdr:row>
      <xdr:rowOff>101600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95731A6-914E-2E13-DD9E-2C764D4F2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246" y="5041900"/>
          <a:ext cx="3448653" cy="3441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228599</xdr:colOff>
      <xdr:row>1</xdr:row>
      <xdr:rowOff>12699</xdr:rowOff>
    </xdr:from>
    <xdr:to>
      <xdr:col>11</xdr:col>
      <xdr:colOff>304800</xdr:colOff>
      <xdr:row>15</xdr:row>
      <xdr:rowOff>2886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AD414D7-84A5-FEB7-6A1D-A586EBCE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699" y="266699"/>
          <a:ext cx="3708401" cy="353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2D35-C13F-CE45-9681-1BE8222A72AB}">
  <dimension ref="A1:I67"/>
  <sheetViews>
    <sheetView topLeftCell="C1" workbookViewId="0">
      <selection activeCell="A11" sqref="A11"/>
    </sheetView>
  </sheetViews>
  <sheetFormatPr defaultColWidth="11.5546875" defaultRowHeight="19.5" x14ac:dyDescent="0.4"/>
  <sheetData>
    <row r="1" spans="1:9" x14ac:dyDescent="0.4">
      <c r="A1" s="25"/>
      <c r="B1" s="25"/>
      <c r="C1" s="25"/>
      <c r="D1" s="25"/>
      <c r="E1" s="25"/>
      <c r="F1" s="25"/>
      <c r="G1" s="25"/>
      <c r="H1" s="25"/>
      <c r="I1" s="25"/>
    </row>
    <row r="2" spans="1:9" ht="20.25" thickBot="1" x14ac:dyDescent="0.45">
      <c r="A2" s="25"/>
      <c r="B2" s="26"/>
      <c r="C2" s="26"/>
      <c r="D2" s="26"/>
      <c r="E2" s="26"/>
      <c r="F2" s="26"/>
      <c r="G2" s="26"/>
      <c r="H2" s="26"/>
      <c r="I2" s="25"/>
    </row>
    <row r="3" spans="1:9" ht="20.25" thickTop="1" x14ac:dyDescent="0.4">
      <c r="A3" s="25"/>
      <c r="B3" s="33" t="s">
        <v>16</v>
      </c>
      <c r="C3" s="33" t="s">
        <v>17</v>
      </c>
      <c r="D3" s="33" t="s">
        <v>18</v>
      </c>
      <c r="E3" s="33" t="s">
        <v>19</v>
      </c>
      <c r="F3" s="28" t="s">
        <v>20</v>
      </c>
      <c r="G3" s="33" t="s">
        <v>21</v>
      </c>
      <c r="H3" s="33"/>
      <c r="I3" s="25"/>
    </row>
    <row r="4" spans="1:9" x14ac:dyDescent="0.4">
      <c r="A4" s="25"/>
      <c r="B4" s="34"/>
      <c r="C4" s="34"/>
      <c r="D4" s="34"/>
      <c r="E4" s="34"/>
      <c r="F4" s="29" t="s">
        <v>14</v>
      </c>
      <c r="G4" s="29" t="s">
        <v>22</v>
      </c>
      <c r="H4" s="29" t="s">
        <v>23</v>
      </c>
      <c r="I4" s="25"/>
    </row>
    <row r="5" spans="1:9" x14ac:dyDescent="0.4">
      <c r="A5" s="25"/>
      <c r="B5" s="27">
        <v>1</v>
      </c>
      <c r="C5" s="27">
        <v>1</v>
      </c>
      <c r="D5" s="27">
        <v>0</v>
      </c>
      <c r="E5" s="27">
        <v>0</v>
      </c>
      <c r="F5" s="27">
        <v>6</v>
      </c>
      <c r="G5" s="27" t="s">
        <v>24</v>
      </c>
      <c r="H5" s="27" t="s">
        <v>24</v>
      </c>
      <c r="I5" s="25"/>
    </row>
    <row r="6" spans="1:9" x14ac:dyDescent="0.4">
      <c r="A6" s="25"/>
      <c r="B6" s="27">
        <v>2</v>
      </c>
      <c r="C6" s="27">
        <v>1</v>
      </c>
      <c r="D6" s="27">
        <v>1</v>
      </c>
      <c r="E6" s="27">
        <v>0</v>
      </c>
      <c r="F6" s="27">
        <v>12</v>
      </c>
      <c r="G6" s="27" t="s">
        <v>24</v>
      </c>
      <c r="H6" s="27" t="s">
        <v>25</v>
      </c>
      <c r="I6" s="25"/>
    </row>
    <row r="7" spans="1:9" x14ac:dyDescent="0.4">
      <c r="A7" s="25"/>
      <c r="B7" s="27">
        <v>3</v>
      </c>
      <c r="C7" s="27">
        <v>1</v>
      </c>
      <c r="D7" s="27">
        <v>1</v>
      </c>
      <c r="E7" s="27">
        <v>1</v>
      </c>
      <c r="F7" s="27">
        <v>8</v>
      </c>
      <c r="G7" s="27" t="s">
        <v>25</v>
      </c>
      <c r="H7" s="27" t="s">
        <v>24</v>
      </c>
      <c r="I7" s="25"/>
    </row>
    <row r="8" spans="1:9" x14ac:dyDescent="0.4">
      <c r="A8" s="25"/>
      <c r="B8" s="27">
        <v>4</v>
      </c>
      <c r="C8" s="27">
        <v>2</v>
      </c>
      <c r="D8" s="27">
        <v>0</v>
      </c>
      <c r="E8" s="27">
        <v>0</v>
      </c>
      <c r="F8" s="27">
        <v>6</v>
      </c>
      <c r="G8" s="27" t="s">
        <v>25</v>
      </c>
      <c r="H8" s="27" t="s">
        <v>25</v>
      </c>
      <c r="I8" s="25"/>
    </row>
    <row r="9" spans="1:9" x14ac:dyDescent="0.4">
      <c r="A9" s="25"/>
      <c r="B9" s="27">
        <v>5</v>
      </c>
      <c r="C9" s="27">
        <v>2</v>
      </c>
      <c r="D9" s="27">
        <v>1</v>
      </c>
      <c r="E9" s="27">
        <v>0</v>
      </c>
      <c r="F9" s="27">
        <v>24</v>
      </c>
      <c r="G9" s="27" t="s">
        <v>24</v>
      </c>
      <c r="H9" s="27" t="s">
        <v>24</v>
      </c>
      <c r="I9" s="25"/>
    </row>
    <row r="10" spans="1:9" x14ac:dyDescent="0.4">
      <c r="A10" s="25"/>
      <c r="B10" s="27">
        <v>6</v>
      </c>
      <c r="C10" s="27">
        <v>2</v>
      </c>
      <c r="D10" s="27">
        <v>1</v>
      </c>
      <c r="E10" s="27">
        <v>1</v>
      </c>
      <c r="F10" s="27">
        <v>24</v>
      </c>
      <c r="G10" s="27" t="s">
        <v>24</v>
      </c>
      <c r="H10" s="27" t="s">
        <v>25</v>
      </c>
      <c r="I10" s="25"/>
    </row>
    <row r="11" spans="1:9" x14ac:dyDescent="0.4">
      <c r="A11" s="25"/>
      <c r="B11" s="27">
        <v>8</v>
      </c>
      <c r="C11" s="27">
        <v>2</v>
      </c>
      <c r="D11" s="27">
        <v>2</v>
      </c>
      <c r="E11" s="27">
        <v>0</v>
      </c>
      <c r="F11" s="27">
        <v>12</v>
      </c>
      <c r="G11" s="27" t="s">
        <v>25</v>
      </c>
      <c r="H11" s="27" t="s">
        <v>25</v>
      </c>
      <c r="I11" s="25"/>
    </row>
    <row r="12" spans="1:9" x14ac:dyDescent="0.4">
      <c r="A12" s="25"/>
      <c r="B12" s="27">
        <v>9</v>
      </c>
      <c r="C12" s="27">
        <v>2</v>
      </c>
      <c r="D12" s="27">
        <v>2</v>
      </c>
      <c r="E12" s="27">
        <v>1</v>
      </c>
      <c r="F12" s="27">
        <v>24</v>
      </c>
      <c r="G12" s="27" t="s">
        <v>24</v>
      </c>
      <c r="H12" s="27" t="s">
        <v>24</v>
      </c>
      <c r="I12" s="25"/>
    </row>
    <row r="13" spans="1:9" x14ac:dyDescent="0.4">
      <c r="A13" s="25"/>
      <c r="B13" s="27">
        <v>9</v>
      </c>
      <c r="C13" s="27">
        <v>3</v>
      </c>
      <c r="D13" s="27">
        <v>0</v>
      </c>
      <c r="E13" s="27">
        <v>0</v>
      </c>
      <c r="F13" s="27">
        <v>6</v>
      </c>
      <c r="G13" s="27" t="s">
        <v>24</v>
      </c>
      <c r="H13" s="27" t="s">
        <v>24</v>
      </c>
      <c r="I13" s="25"/>
    </row>
    <row r="14" spans="1:9" x14ac:dyDescent="0.4">
      <c r="A14" s="25"/>
      <c r="B14" s="27">
        <v>10</v>
      </c>
      <c r="C14" s="27">
        <v>3</v>
      </c>
      <c r="D14" s="27">
        <v>1</v>
      </c>
      <c r="E14" s="27">
        <v>0</v>
      </c>
      <c r="F14" s="27">
        <v>24</v>
      </c>
      <c r="G14" s="27" t="s">
        <v>24</v>
      </c>
      <c r="H14" s="27" t="s">
        <v>25</v>
      </c>
      <c r="I14" s="25"/>
    </row>
    <row r="15" spans="1:9" x14ac:dyDescent="0.4">
      <c r="A15" s="25"/>
      <c r="B15" s="27">
        <v>11</v>
      </c>
      <c r="C15" s="27">
        <v>3</v>
      </c>
      <c r="D15" s="27">
        <v>1</v>
      </c>
      <c r="E15" s="27">
        <v>1</v>
      </c>
      <c r="F15" s="27">
        <v>24</v>
      </c>
      <c r="G15" s="27" t="s">
        <v>25</v>
      </c>
      <c r="H15" s="27" t="s">
        <v>24</v>
      </c>
      <c r="I15" s="25"/>
    </row>
    <row r="16" spans="1:9" x14ac:dyDescent="0.4">
      <c r="A16" s="25"/>
      <c r="B16" s="27">
        <v>12</v>
      </c>
      <c r="C16" s="27">
        <v>2</v>
      </c>
      <c r="D16" s="27">
        <v>2</v>
      </c>
      <c r="E16" s="27">
        <v>2</v>
      </c>
      <c r="F16" s="27">
        <v>8</v>
      </c>
      <c r="G16" s="27" t="s">
        <v>25</v>
      </c>
      <c r="H16" s="27" t="s">
        <v>25</v>
      </c>
      <c r="I16" s="25"/>
    </row>
    <row r="17" spans="1:9" x14ac:dyDescent="0.4">
      <c r="A17" s="25"/>
      <c r="B17" s="27">
        <v>13</v>
      </c>
      <c r="C17" s="27">
        <v>3</v>
      </c>
      <c r="D17" s="27">
        <v>2</v>
      </c>
      <c r="E17" s="27">
        <v>0</v>
      </c>
      <c r="F17" s="27">
        <v>24</v>
      </c>
      <c r="G17" s="27" t="s">
        <v>24</v>
      </c>
      <c r="H17" s="27" t="s">
        <v>24</v>
      </c>
      <c r="I17" s="25"/>
    </row>
    <row r="18" spans="1:9" x14ac:dyDescent="0.4">
      <c r="A18" s="25"/>
      <c r="B18" s="27">
        <v>14</v>
      </c>
      <c r="C18" s="27">
        <v>3</v>
      </c>
      <c r="D18" s="27">
        <v>2</v>
      </c>
      <c r="E18" s="27">
        <v>1</v>
      </c>
      <c r="F18" s="27">
        <v>48</v>
      </c>
      <c r="G18" s="27" t="s">
        <v>24</v>
      </c>
      <c r="H18" s="27" t="s">
        <v>25</v>
      </c>
      <c r="I18" s="25"/>
    </row>
    <row r="19" spans="1:9" x14ac:dyDescent="0.4">
      <c r="A19" s="25"/>
      <c r="B19" s="27">
        <v>16</v>
      </c>
      <c r="C19" s="27">
        <v>4</v>
      </c>
      <c r="D19" s="27">
        <v>0</v>
      </c>
      <c r="E19" s="27">
        <v>0</v>
      </c>
      <c r="F19" s="27">
        <v>6</v>
      </c>
      <c r="G19" s="27" t="s">
        <v>25</v>
      </c>
      <c r="H19" s="27" t="s">
        <v>25</v>
      </c>
      <c r="I19" s="25"/>
    </row>
    <row r="20" spans="1:9" x14ac:dyDescent="0.4">
      <c r="A20" s="25"/>
      <c r="B20" s="27">
        <v>17</v>
      </c>
      <c r="C20" s="27">
        <v>4</v>
      </c>
      <c r="D20" s="27">
        <v>1</v>
      </c>
      <c r="E20" s="27">
        <v>0</v>
      </c>
      <c r="F20" s="27">
        <v>24</v>
      </c>
      <c r="G20" s="27" t="s">
        <v>24</v>
      </c>
      <c r="H20" s="27" t="s">
        <v>24</v>
      </c>
      <c r="I20" s="25"/>
    </row>
    <row r="21" spans="1:9" x14ac:dyDescent="0.4">
      <c r="A21" s="25"/>
      <c r="B21" s="27">
        <v>17</v>
      </c>
      <c r="C21" s="27">
        <v>3</v>
      </c>
      <c r="D21" s="27">
        <v>2</v>
      </c>
      <c r="E21" s="27">
        <v>2</v>
      </c>
      <c r="F21" s="27">
        <v>24</v>
      </c>
      <c r="G21" s="27" t="s">
        <v>24</v>
      </c>
      <c r="H21" s="27" t="s">
        <v>24</v>
      </c>
      <c r="I21" s="25"/>
    </row>
    <row r="22" spans="1:9" x14ac:dyDescent="0.4">
      <c r="A22" s="25"/>
      <c r="B22" s="27">
        <v>18</v>
      </c>
      <c r="C22" s="27">
        <v>4</v>
      </c>
      <c r="D22" s="27">
        <v>1</v>
      </c>
      <c r="E22" s="27">
        <v>1</v>
      </c>
      <c r="F22" s="27">
        <v>24</v>
      </c>
      <c r="G22" s="27" t="s">
        <v>24</v>
      </c>
      <c r="H22" s="27" t="s">
        <v>25</v>
      </c>
      <c r="I22" s="25"/>
    </row>
    <row r="23" spans="1:9" x14ac:dyDescent="0.4">
      <c r="A23" s="25"/>
      <c r="B23" s="27">
        <v>18</v>
      </c>
      <c r="C23" s="27">
        <v>3</v>
      </c>
      <c r="D23" s="27">
        <v>3</v>
      </c>
      <c r="E23" s="27">
        <v>0</v>
      </c>
      <c r="F23" s="27">
        <v>12</v>
      </c>
      <c r="G23" s="27" t="s">
        <v>24</v>
      </c>
      <c r="H23" s="27" t="s">
        <v>25</v>
      </c>
      <c r="I23" s="25"/>
    </row>
    <row r="24" spans="1:9" x14ac:dyDescent="0.4">
      <c r="A24" s="25"/>
      <c r="B24" s="27">
        <v>19</v>
      </c>
      <c r="C24" s="27">
        <v>3</v>
      </c>
      <c r="D24" s="27">
        <v>3</v>
      </c>
      <c r="E24" s="27">
        <v>1</v>
      </c>
      <c r="F24" s="27">
        <v>24</v>
      </c>
      <c r="G24" s="27" t="s">
        <v>25</v>
      </c>
      <c r="H24" s="27" t="s">
        <v>24</v>
      </c>
      <c r="I24" s="25"/>
    </row>
    <row r="25" spans="1:9" x14ac:dyDescent="0.4">
      <c r="A25" s="25"/>
      <c r="B25" s="27">
        <v>20</v>
      </c>
      <c r="C25" s="27">
        <v>4</v>
      </c>
      <c r="D25" s="27">
        <v>2</v>
      </c>
      <c r="E25" s="27">
        <v>0</v>
      </c>
      <c r="F25" s="27">
        <v>24</v>
      </c>
      <c r="G25" s="27" t="s">
        <v>25</v>
      </c>
      <c r="H25" s="27" t="s">
        <v>25</v>
      </c>
      <c r="I25" s="25"/>
    </row>
    <row r="26" spans="1:9" x14ac:dyDescent="0.4">
      <c r="A26" s="25"/>
      <c r="B26" s="27">
        <v>21</v>
      </c>
      <c r="C26" s="27">
        <v>4</v>
      </c>
      <c r="D26" s="27">
        <v>2</v>
      </c>
      <c r="E26" s="27">
        <v>1</v>
      </c>
      <c r="F26" s="27">
        <v>48</v>
      </c>
      <c r="G26" s="27" t="s">
        <v>24</v>
      </c>
      <c r="H26" s="27" t="s">
        <v>24</v>
      </c>
      <c r="I26" s="25"/>
    </row>
    <row r="27" spans="1:9" x14ac:dyDescent="0.4">
      <c r="A27" s="25"/>
      <c r="B27" s="27">
        <v>22</v>
      </c>
      <c r="C27" s="27">
        <v>3</v>
      </c>
      <c r="D27" s="27">
        <v>3</v>
      </c>
      <c r="E27" s="27">
        <v>2</v>
      </c>
      <c r="F27" s="27">
        <v>24</v>
      </c>
      <c r="G27" s="27" t="s">
        <v>24</v>
      </c>
      <c r="H27" s="27" t="s">
        <v>25</v>
      </c>
      <c r="I27" s="25"/>
    </row>
    <row r="28" spans="1:9" x14ac:dyDescent="0.4">
      <c r="A28" s="25"/>
      <c r="B28" s="27">
        <v>24</v>
      </c>
      <c r="C28" s="27">
        <v>4</v>
      </c>
      <c r="D28" s="27">
        <v>2</v>
      </c>
      <c r="E28" s="27">
        <v>2</v>
      </c>
      <c r="F28" s="27">
        <v>24</v>
      </c>
      <c r="G28" s="27" t="s">
        <v>25</v>
      </c>
      <c r="H28" s="27" t="s">
        <v>25</v>
      </c>
      <c r="I28" s="25"/>
    </row>
    <row r="29" spans="1:9" x14ac:dyDescent="0.4">
      <c r="A29" s="25"/>
      <c r="B29" s="27">
        <v>25</v>
      </c>
      <c r="C29" s="27">
        <v>4</v>
      </c>
      <c r="D29" s="27">
        <v>3</v>
      </c>
      <c r="E29" s="27">
        <v>0</v>
      </c>
      <c r="F29" s="27">
        <v>24</v>
      </c>
      <c r="G29" s="27" t="s">
        <v>24</v>
      </c>
      <c r="H29" s="27" t="s">
        <v>24</v>
      </c>
      <c r="I29" s="25"/>
    </row>
    <row r="30" spans="1:9" x14ac:dyDescent="0.4">
      <c r="A30" s="25"/>
      <c r="B30" s="27">
        <v>25</v>
      </c>
      <c r="C30" s="27">
        <v>5</v>
      </c>
      <c r="D30" s="27">
        <v>0</v>
      </c>
      <c r="E30" s="27">
        <v>0</v>
      </c>
      <c r="F30" s="27">
        <v>6</v>
      </c>
      <c r="G30" s="27" t="s">
        <v>24</v>
      </c>
      <c r="H30" s="27" t="s">
        <v>24</v>
      </c>
      <c r="I30" s="25"/>
    </row>
    <row r="31" spans="1:9" x14ac:dyDescent="0.4">
      <c r="A31" s="25"/>
      <c r="B31" s="27">
        <v>26</v>
      </c>
      <c r="C31" s="27">
        <v>4</v>
      </c>
      <c r="D31" s="27">
        <v>3</v>
      </c>
      <c r="E31" s="27">
        <v>1</v>
      </c>
      <c r="F31" s="27">
        <v>48</v>
      </c>
      <c r="G31" s="27" t="s">
        <v>24</v>
      </c>
      <c r="H31" s="27" t="s">
        <v>25</v>
      </c>
      <c r="I31" s="25"/>
    </row>
    <row r="32" spans="1:9" x14ac:dyDescent="0.4">
      <c r="A32" s="25"/>
      <c r="B32" s="27">
        <v>26</v>
      </c>
      <c r="C32" s="27">
        <v>5</v>
      </c>
      <c r="D32" s="27">
        <v>1</v>
      </c>
      <c r="E32" s="27">
        <v>0</v>
      </c>
      <c r="F32" s="27">
        <v>24</v>
      </c>
      <c r="G32" s="27" t="s">
        <v>24</v>
      </c>
      <c r="H32" s="27" t="s">
        <v>25</v>
      </c>
      <c r="I32" s="25"/>
    </row>
    <row r="33" spans="1:9" x14ac:dyDescent="0.4">
      <c r="A33" s="25"/>
      <c r="B33" s="27">
        <v>27</v>
      </c>
      <c r="C33" s="27">
        <v>5</v>
      </c>
      <c r="D33" s="27">
        <v>1</v>
      </c>
      <c r="E33" s="27">
        <v>1</v>
      </c>
      <c r="F33" s="27">
        <v>24</v>
      </c>
      <c r="G33" s="27" t="s">
        <v>25</v>
      </c>
      <c r="H33" s="27" t="s">
        <v>24</v>
      </c>
      <c r="I33" s="25"/>
    </row>
    <row r="34" spans="1:9" x14ac:dyDescent="0.4">
      <c r="A34" s="25"/>
      <c r="B34" s="27">
        <v>27</v>
      </c>
      <c r="C34" s="27">
        <v>3</v>
      </c>
      <c r="D34" s="27">
        <v>3</v>
      </c>
      <c r="E34" s="27">
        <v>3</v>
      </c>
      <c r="F34" s="27">
        <v>8</v>
      </c>
      <c r="G34" s="27" t="s">
        <v>25</v>
      </c>
      <c r="H34" s="27" t="s">
        <v>24</v>
      </c>
      <c r="I34" s="25"/>
    </row>
    <row r="35" spans="1:9" x14ac:dyDescent="0.4">
      <c r="A35" s="25"/>
      <c r="B35" s="27">
        <v>29</v>
      </c>
      <c r="C35" s="27">
        <v>4</v>
      </c>
      <c r="D35" s="27">
        <v>3</v>
      </c>
      <c r="E35" s="27">
        <v>2</v>
      </c>
      <c r="F35" s="27">
        <v>48</v>
      </c>
      <c r="G35" s="27" t="s">
        <v>24</v>
      </c>
      <c r="H35" s="27" t="s">
        <v>24</v>
      </c>
      <c r="I35" s="25"/>
    </row>
    <row r="36" spans="1:9" x14ac:dyDescent="0.4">
      <c r="A36" s="25"/>
      <c r="B36" s="27">
        <v>29</v>
      </c>
      <c r="C36" s="27">
        <v>5</v>
      </c>
      <c r="D36" s="27">
        <v>2</v>
      </c>
      <c r="E36" s="27">
        <v>0</v>
      </c>
      <c r="F36" s="27">
        <v>24</v>
      </c>
      <c r="G36" s="27" t="s">
        <v>24</v>
      </c>
      <c r="H36" s="27" t="s">
        <v>24</v>
      </c>
      <c r="I36" s="25"/>
    </row>
    <row r="37" spans="1:9" x14ac:dyDescent="0.4">
      <c r="A37" s="25"/>
      <c r="B37" s="27">
        <v>30</v>
      </c>
      <c r="C37" s="27">
        <v>5</v>
      </c>
      <c r="D37" s="27">
        <v>2</v>
      </c>
      <c r="E37" s="27">
        <v>1</v>
      </c>
      <c r="F37" s="27">
        <v>48</v>
      </c>
      <c r="G37" s="27" t="s">
        <v>24</v>
      </c>
      <c r="H37" s="27" t="s">
        <v>25</v>
      </c>
      <c r="I37" s="25"/>
    </row>
    <row r="38" spans="1:9" x14ac:dyDescent="0.4">
      <c r="A38" s="25"/>
      <c r="B38" s="27">
        <v>32</v>
      </c>
      <c r="C38" s="27">
        <v>4</v>
      </c>
      <c r="D38" s="27">
        <v>4</v>
      </c>
      <c r="E38" s="27">
        <v>0</v>
      </c>
      <c r="F38" s="27">
        <v>12</v>
      </c>
      <c r="G38" s="27" t="s">
        <v>25</v>
      </c>
      <c r="H38" s="27" t="s">
        <v>25</v>
      </c>
      <c r="I38" s="25"/>
    </row>
    <row r="39" spans="1:9" x14ac:dyDescent="0.4">
      <c r="A39" s="25"/>
      <c r="B39" s="27">
        <v>33</v>
      </c>
      <c r="C39" s="27">
        <v>5</v>
      </c>
      <c r="D39" s="27">
        <v>2</v>
      </c>
      <c r="E39" s="27">
        <v>2</v>
      </c>
      <c r="F39" s="27">
        <v>24</v>
      </c>
      <c r="G39" s="27" t="s">
        <v>24</v>
      </c>
      <c r="H39" s="27" t="s">
        <v>24</v>
      </c>
      <c r="I39" s="25"/>
    </row>
    <row r="40" spans="1:9" x14ac:dyDescent="0.4">
      <c r="A40" s="25"/>
      <c r="B40" s="27">
        <v>33</v>
      </c>
      <c r="C40" s="27">
        <v>4</v>
      </c>
      <c r="D40" s="27">
        <v>4</v>
      </c>
      <c r="E40" s="27">
        <v>1</v>
      </c>
      <c r="F40" s="27">
        <v>24</v>
      </c>
      <c r="G40" s="27" t="s">
        <v>24</v>
      </c>
      <c r="H40" s="27" t="s">
        <v>24</v>
      </c>
      <c r="I40" s="25"/>
    </row>
    <row r="41" spans="1:9" x14ac:dyDescent="0.4">
      <c r="A41" s="25"/>
      <c r="B41" s="27">
        <v>34</v>
      </c>
      <c r="C41" s="27">
        <v>4</v>
      </c>
      <c r="D41" s="27">
        <v>3</v>
      </c>
      <c r="E41" s="27">
        <v>3</v>
      </c>
      <c r="F41" s="27">
        <v>24</v>
      </c>
      <c r="G41" s="27" t="s">
        <v>24</v>
      </c>
      <c r="H41" s="27" t="s">
        <v>25</v>
      </c>
      <c r="I41" s="25"/>
    </row>
    <row r="42" spans="1:9" x14ac:dyDescent="0.4">
      <c r="A42" s="25"/>
      <c r="B42" s="27">
        <v>34</v>
      </c>
      <c r="C42" s="27">
        <v>5</v>
      </c>
      <c r="D42" s="27">
        <v>3</v>
      </c>
      <c r="E42" s="27">
        <v>0</v>
      </c>
      <c r="F42" s="27">
        <v>24</v>
      </c>
      <c r="G42" s="27" t="s">
        <v>24</v>
      </c>
      <c r="H42" s="27" t="s">
        <v>25</v>
      </c>
      <c r="I42" s="25"/>
    </row>
    <row r="43" spans="1:9" x14ac:dyDescent="0.4">
      <c r="A43" s="25"/>
      <c r="B43" s="27">
        <v>35</v>
      </c>
      <c r="C43" s="27">
        <v>5</v>
      </c>
      <c r="D43" s="27">
        <v>3</v>
      </c>
      <c r="E43" s="27">
        <v>1</v>
      </c>
      <c r="F43" s="27">
        <v>48</v>
      </c>
      <c r="G43" s="27" t="s">
        <v>25</v>
      </c>
      <c r="H43" s="27" t="s">
        <v>24</v>
      </c>
      <c r="I43" s="25"/>
    </row>
    <row r="44" spans="1:9" x14ac:dyDescent="0.4">
      <c r="A44" s="25"/>
      <c r="B44" s="27">
        <v>36</v>
      </c>
      <c r="C44" s="27">
        <v>4</v>
      </c>
      <c r="D44" s="27">
        <v>4</v>
      </c>
      <c r="E44" s="27">
        <v>2</v>
      </c>
      <c r="F44" s="27">
        <v>24</v>
      </c>
      <c r="G44" s="27" t="s">
        <v>25</v>
      </c>
      <c r="H44" s="27" t="s">
        <v>25</v>
      </c>
      <c r="I44" s="25"/>
    </row>
    <row r="45" spans="1:9" x14ac:dyDescent="0.4">
      <c r="A45" s="25"/>
      <c r="B45" s="27">
        <v>36</v>
      </c>
      <c r="C45" s="27">
        <v>6</v>
      </c>
      <c r="D45" s="27">
        <v>0</v>
      </c>
      <c r="E45" s="27">
        <v>0</v>
      </c>
      <c r="F45" s="27">
        <v>6</v>
      </c>
      <c r="G45" s="27" t="s">
        <v>25</v>
      </c>
      <c r="H45" s="27" t="s">
        <v>25</v>
      </c>
      <c r="I45" s="25"/>
    </row>
    <row r="46" spans="1:9" x14ac:dyDescent="0.4">
      <c r="A46" s="25"/>
      <c r="B46" s="27">
        <v>37</v>
      </c>
      <c r="C46" s="27">
        <v>6</v>
      </c>
      <c r="D46" s="27">
        <v>1</v>
      </c>
      <c r="E46" s="27">
        <v>0</v>
      </c>
      <c r="F46" s="27">
        <v>24</v>
      </c>
      <c r="G46" s="27" t="s">
        <v>24</v>
      </c>
      <c r="H46" s="27" t="s">
        <v>24</v>
      </c>
      <c r="I46" s="25"/>
    </row>
    <row r="47" spans="1:9" x14ac:dyDescent="0.4">
      <c r="A47" s="25"/>
      <c r="B47" s="27">
        <v>38</v>
      </c>
      <c r="C47" s="27">
        <v>5</v>
      </c>
      <c r="D47" s="27">
        <v>3</v>
      </c>
      <c r="E47" s="27">
        <v>2</v>
      </c>
      <c r="F47" s="27">
        <v>48</v>
      </c>
      <c r="G47" s="27" t="s">
        <v>24</v>
      </c>
      <c r="H47" s="27" t="s">
        <v>25</v>
      </c>
      <c r="I47" s="25"/>
    </row>
    <row r="48" spans="1:9" x14ac:dyDescent="0.4">
      <c r="A48" s="25"/>
      <c r="B48" s="27">
        <v>38</v>
      </c>
      <c r="C48" s="27">
        <v>6</v>
      </c>
      <c r="D48" s="27">
        <v>1</v>
      </c>
      <c r="E48" s="27">
        <v>1</v>
      </c>
      <c r="F48" s="27">
        <v>24</v>
      </c>
      <c r="G48" s="27" t="s">
        <v>24</v>
      </c>
      <c r="H48" s="27" t="s">
        <v>25</v>
      </c>
      <c r="I48" s="25"/>
    </row>
    <row r="49" spans="1:9" x14ac:dyDescent="0.4">
      <c r="A49" s="25"/>
      <c r="B49" s="27">
        <v>40</v>
      </c>
      <c r="C49" s="27">
        <v>6</v>
      </c>
      <c r="D49" s="27">
        <v>2</v>
      </c>
      <c r="E49" s="27">
        <v>0</v>
      </c>
      <c r="F49" s="27">
        <v>24</v>
      </c>
      <c r="G49" s="27" t="s">
        <v>25</v>
      </c>
      <c r="H49" s="27" t="s">
        <v>25</v>
      </c>
      <c r="I49" s="25"/>
    </row>
    <row r="50" spans="1:9" x14ac:dyDescent="0.4">
      <c r="A50" s="25"/>
      <c r="B50" s="27">
        <v>41</v>
      </c>
      <c r="C50" s="27">
        <v>6</v>
      </c>
      <c r="D50" s="27">
        <v>2</v>
      </c>
      <c r="E50" s="27">
        <v>1</v>
      </c>
      <c r="F50" s="27">
        <v>48</v>
      </c>
      <c r="G50" s="27" t="s">
        <v>24</v>
      </c>
      <c r="H50" s="27" t="s">
        <v>24</v>
      </c>
      <c r="I50" s="25"/>
    </row>
    <row r="51" spans="1:9" x14ac:dyDescent="0.4">
      <c r="A51" s="25"/>
      <c r="B51" s="27">
        <v>41</v>
      </c>
      <c r="C51" s="27">
        <v>4</v>
      </c>
      <c r="D51" s="27">
        <v>4</v>
      </c>
      <c r="E51" s="27">
        <v>3</v>
      </c>
      <c r="F51" s="27">
        <v>24</v>
      </c>
      <c r="G51" s="27" t="s">
        <v>24</v>
      </c>
      <c r="H51" s="27" t="s">
        <v>24</v>
      </c>
      <c r="I51" s="25"/>
    </row>
    <row r="52" spans="1:9" x14ac:dyDescent="0.4">
      <c r="A52" s="25"/>
      <c r="B52" s="27">
        <v>41</v>
      </c>
      <c r="C52" s="27">
        <v>5</v>
      </c>
      <c r="D52" s="27">
        <v>4</v>
      </c>
      <c r="E52" s="27">
        <v>0</v>
      </c>
      <c r="F52" s="27">
        <v>24</v>
      </c>
      <c r="G52" s="27" t="s">
        <v>24</v>
      </c>
      <c r="H52" s="27" t="s">
        <v>24</v>
      </c>
      <c r="I52" s="25"/>
    </row>
    <row r="53" spans="1:9" x14ac:dyDescent="0.4">
      <c r="A53" s="25"/>
      <c r="B53" s="27">
        <v>42</v>
      </c>
      <c r="C53" s="27">
        <v>5</v>
      </c>
      <c r="D53" s="27">
        <v>4</v>
      </c>
      <c r="E53" s="27">
        <v>1</v>
      </c>
      <c r="F53" s="27">
        <v>48</v>
      </c>
      <c r="G53" s="27" t="s">
        <v>24</v>
      </c>
      <c r="H53" s="27" t="s">
        <v>25</v>
      </c>
      <c r="I53" s="25"/>
    </row>
    <row r="54" spans="1:9" x14ac:dyDescent="0.4">
      <c r="A54" s="25"/>
      <c r="B54" s="27">
        <v>43</v>
      </c>
      <c r="C54" s="27">
        <v>5</v>
      </c>
      <c r="D54" s="27">
        <v>3</v>
      </c>
      <c r="E54" s="27">
        <v>3</v>
      </c>
      <c r="F54" s="27">
        <v>24</v>
      </c>
      <c r="G54" s="27" t="s">
        <v>25</v>
      </c>
      <c r="H54" s="27" t="s">
        <v>24</v>
      </c>
      <c r="I54" s="25"/>
    </row>
    <row r="55" spans="1:9" x14ac:dyDescent="0.4">
      <c r="A55" s="25"/>
      <c r="B55" s="27">
        <v>44</v>
      </c>
      <c r="C55" s="27">
        <v>6</v>
      </c>
      <c r="D55" s="27">
        <v>2</v>
      </c>
      <c r="E55" s="27">
        <v>2</v>
      </c>
      <c r="F55" s="27">
        <v>24</v>
      </c>
      <c r="G55" s="27" t="s">
        <v>25</v>
      </c>
      <c r="H55" s="27" t="s">
        <v>25</v>
      </c>
      <c r="I55" s="25"/>
    </row>
    <row r="56" spans="1:9" x14ac:dyDescent="0.4">
      <c r="A56" s="25"/>
      <c r="B56" s="27">
        <v>45</v>
      </c>
      <c r="C56" s="27">
        <v>6</v>
      </c>
      <c r="D56" s="27">
        <v>3</v>
      </c>
      <c r="E56" s="27">
        <v>0</v>
      </c>
      <c r="F56" s="27">
        <v>24</v>
      </c>
      <c r="G56" s="27" t="s">
        <v>24</v>
      </c>
      <c r="H56" s="27" t="s">
        <v>24</v>
      </c>
      <c r="I56" s="25"/>
    </row>
    <row r="57" spans="1:9" x14ac:dyDescent="0.4">
      <c r="A57" s="25"/>
      <c r="B57" s="27">
        <v>45</v>
      </c>
      <c r="C57" s="27">
        <v>5</v>
      </c>
      <c r="D57" s="27">
        <v>4</v>
      </c>
      <c r="E57" s="27">
        <v>2</v>
      </c>
      <c r="F57" s="27">
        <v>48</v>
      </c>
      <c r="G57" s="27" t="s">
        <v>24</v>
      </c>
      <c r="H57" s="27" t="s">
        <v>24</v>
      </c>
      <c r="I57" s="25"/>
    </row>
    <row r="58" spans="1:9" x14ac:dyDescent="0.4">
      <c r="A58" s="25"/>
      <c r="B58" s="27">
        <v>46</v>
      </c>
      <c r="C58" s="27">
        <v>6</v>
      </c>
      <c r="D58" s="27">
        <v>3</v>
      </c>
      <c r="E58" s="27">
        <v>1</v>
      </c>
      <c r="F58" s="27">
        <v>48</v>
      </c>
      <c r="G58" s="27" t="s">
        <v>24</v>
      </c>
      <c r="H58" s="27" t="s">
        <v>25</v>
      </c>
      <c r="I58" s="25"/>
    </row>
    <row r="59" spans="1:9" x14ac:dyDescent="0.4">
      <c r="A59" s="25"/>
      <c r="B59" s="27">
        <v>48</v>
      </c>
      <c r="C59" s="27">
        <v>4</v>
      </c>
      <c r="D59" s="27">
        <v>4</v>
      </c>
      <c r="E59" s="27">
        <v>4</v>
      </c>
      <c r="F59" s="27">
        <v>8</v>
      </c>
      <c r="G59" s="27" t="s">
        <v>25</v>
      </c>
      <c r="H59" s="27" t="s">
        <v>25</v>
      </c>
      <c r="I59" s="25"/>
    </row>
    <row r="60" spans="1:9" x14ac:dyDescent="0.4">
      <c r="A60" s="25"/>
      <c r="B60" s="27">
        <v>49</v>
      </c>
      <c r="C60" s="27">
        <v>7</v>
      </c>
      <c r="D60" s="27">
        <v>0</v>
      </c>
      <c r="E60" s="27">
        <v>0</v>
      </c>
      <c r="F60" s="27">
        <v>6</v>
      </c>
      <c r="G60" s="27" t="s">
        <v>24</v>
      </c>
      <c r="H60" s="27" t="s">
        <v>24</v>
      </c>
      <c r="I60" s="25"/>
    </row>
    <row r="61" spans="1:9" x14ac:dyDescent="0.4">
      <c r="A61" s="25"/>
      <c r="B61" s="27">
        <v>49</v>
      </c>
      <c r="C61" s="27">
        <v>6</v>
      </c>
      <c r="D61" s="27">
        <v>3</v>
      </c>
      <c r="E61" s="27">
        <v>2</v>
      </c>
      <c r="F61" s="27">
        <v>48</v>
      </c>
      <c r="G61" s="27" t="s">
        <v>24</v>
      </c>
      <c r="H61" s="27" t="s">
        <v>24</v>
      </c>
      <c r="I61" s="25"/>
    </row>
    <row r="62" spans="1:9" x14ac:dyDescent="0.4">
      <c r="A62" s="25"/>
      <c r="B62" s="27">
        <v>50</v>
      </c>
      <c r="C62" s="27">
        <v>5</v>
      </c>
      <c r="D62" s="27">
        <v>4</v>
      </c>
      <c r="E62" s="27">
        <v>3</v>
      </c>
      <c r="F62" s="27">
        <v>48</v>
      </c>
      <c r="G62" s="27" t="s">
        <v>24</v>
      </c>
      <c r="H62" s="27" t="s">
        <v>25</v>
      </c>
      <c r="I62" s="25"/>
    </row>
    <row r="63" spans="1:9" x14ac:dyDescent="0.4">
      <c r="A63" s="25"/>
      <c r="B63" s="27">
        <v>50</v>
      </c>
      <c r="C63" s="27">
        <v>5</v>
      </c>
      <c r="D63" s="27">
        <v>5</v>
      </c>
      <c r="E63" s="27">
        <v>0</v>
      </c>
      <c r="F63" s="27">
        <v>12</v>
      </c>
      <c r="G63" s="27" t="s">
        <v>24</v>
      </c>
      <c r="H63" s="27" t="s">
        <v>25</v>
      </c>
      <c r="I63" s="25"/>
    </row>
    <row r="64" spans="1:9" ht="20.25" thickBot="1" x14ac:dyDescent="0.45">
      <c r="A64" s="25"/>
      <c r="B64" s="30">
        <v>50</v>
      </c>
      <c r="C64" s="30">
        <v>7</v>
      </c>
      <c r="D64" s="30">
        <v>1</v>
      </c>
      <c r="E64" s="30">
        <v>0</v>
      </c>
      <c r="F64" s="30">
        <v>24</v>
      </c>
      <c r="G64" s="30" t="s">
        <v>24</v>
      </c>
      <c r="H64" s="30" t="s">
        <v>25</v>
      </c>
      <c r="I64" s="25"/>
    </row>
    <row r="65" spans="1:9" ht="20.25" thickTop="1" x14ac:dyDescent="0.4">
      <c r="A65" s="25"/>
      <c r="B65" s="26"/>
      <c r="C65" s="26"/>
      <c r="D65" s="26"/>
      <c r="E65" s="26"/>
      <c r="F65" s="26"/>
      <c r="G65" s="26"/>
      <c r="H65" s="26"/>
      <c r="I65" s="25"/>
    </row>
    <row r="66" spans="1:9" x14ac:dyDescent="0.4">
      <c r="A66" s="25"/>
      <c r="B66" s="25"/>
      <c r="C66" s="25"/>
      <c r="D66" s="25"/>
      <c r="E66" s="25"/>
      <c r="F66" s="25"/>
      <c r="G66" s="25"/>
      <c r="H66" s="25"/>
      <c r="I66" s="25"/>
    </row>
    <row r="67" spans="1:9" x14ac:dyDescent="0.4">
      <c r="A67" s="25"/>
      <c r="B67" s="25"/>
      <c r="C67" s="25"/>
      <c r="D67" s="25"/>
      <c r="E67" s="25"/>
      <c r="F67" s="25"/>
      <c r="G67" s="25"/>
      <c r="H67" s="25"/>
      <c r="I67" s="25"/>
    </row>
  </sheetData>
  <mergeCells count="5">
    <mergeCell ref="B3:B4"/>
    <mergeCell ref="C3:C4"/>
    <mergeCell ref="D3:D4"/>
    <mergeCell ref="E3:E4"/>
    <mergeCell ref="G3:H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CA84-DAEA-164C-BDC8-A09D35F4913A}">
  <dimension ref="A1:I13"/>
  <sheetViews>
    <sheetView workbookViewId="0">
      <selection activeCell="G14" sqref="G14"/>
    </sheetView>
  </sheetViews>
  <sheetFormatPr defaultColWidth="11.5546875" defaultRowHeight="19.5" x14ac:dyDescent="0.4"/>
  <cols>
    <col min="1" max="1" width="7.88671875" customWidth="1"/>
    <col min="2" max="2" width="11.88671875" customWidth="1"/>
    <col min="3" max="3" width="6.5546875" customWidth="1"/>
    <col min="4" max="5" width="5.6640625" customWidth="1"/>
    <col min="6" max="6" width="12.6640625" customWidth="1"/>
    <col min="7" max="7" width="15.6640625" customWidth="1"/>
    <col min="8" max="8" width="16" customWidth="1"/>
    <col min="9" max="9" width="13.44140625" customWidth="1"/>
    <col min="10" max="11" width="5.6640625" customWidth="1"/>
    <col min="12" max="12" width="15.5546875" customWidth="1"/>
    <col min="14" max="15" width="15.6640625" customWidth="1"/>
  </cols>
  <sheetData>
    <row r="1" spans="1:9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</row>
    <row r="2" spans="1:9" x14ac:dyDescent="0.4">
      <c r="A2" s="8">
        <v>8</v>
      </c>
      <c r="B2">
        <v>37.982500000000002</v>
      </c>
      <c r="C2" s="8">
        <v>1</v>
      </c>
      <c r="D2" s="8">
        <v>1</v>
      </c>
      <c r="E2" s="8">
        <v>1</v>
      </c>
      <c r="F2" s="3">
        <f>(0.15419/(2*SIN(RADIANS(B2/2)))*SQRT(C2^2+D2^2+E2^2))</f>
        <v>0.41033408022913126</v>
      </c>
      <c r="G2" s="10">
        <f>(F11-F2)^2</f>
        <v>7.0090853904763352E-7</v>
      </c>
      <c r="H2" s="14"/>
    </row>
    <row r="3" spans="1:9" x14ac:dyDescent="0.4">
      <c r="A3" s="8"/>
      <c r="B3">
        <v>44.155299999999997</v>
      </c>
      <c r="C3" s="8">
        <v>2</v>
      </c>
      <c r="D3" s="8">
        <v>0</v>
      </c>
      <c r="E3" s="8">
        <v>0</v>
      </c>
      <c r="F3" s="3">
        <f t="shared" ref="F3:F9" si="0">(0.15419/(2*SIN(RADIANS(B3/2)))*SQRT(C3^2+D3^2+E3^2))</f>
        <v>0.41022946291375217</v>
      </c>
      <c r="G3" s="10">
        <f>(F11-F3)^2</f>
        <v>5.3668150165750287E-7</v>
      </c>
      <c r="H3" s="14"/>
    </row>
    <row r="4" spans="1:9" x14ac:dyDescent="0.4">
      <c r="A4" s="8"/>
      <c r="B4">
        <v>64.408299999999997</v>
      </c>
      <c r="C4" s="8">
        <v>2</v>
      </c>
      <c r="D4" s="8">
        <v>2</v>
      </c>
      <c r="E4" s="8">
        <v>0</v>
      </c>
      <c r="F4" s="3">
        <f t="shared" si="0"/>
        <v>0.40916160414935077</v>
      </c>
      <c r="G4" s="10">
        <f>(F11-F4)^2</f>
        <v>1.1240816784183032E-7</v>
      </c>
      <c r="H4" s="14"/>
    </row>
    <row r="5" spans="1:9" x14ac:dyDescent="0.4">
      <c r="A5" s="8"/>
      <c r="B5">
        <v>77.209500000000006</v>
      </c>
      <c r="C5" s="8">
        <v>3</v>
      </c>
      <c r="D5" s="8">
        <v>1</v>
      </c>
      <c r="E5" s="8">
        <v>1</v>
      </c>
      <c r="F5" s="3">
        <f t="shared" si="0"/>
        <v>0.40980445426296064</v>
      </c>
      <c r="G5" s="10">
        <f>(F11-F5)^2</f>
        <v>9.4603512646810341E-8</v>
      </c>
      <c r="H5" s="14"/>
    </row>
    <row r="6" spans="1:9" x14ac:dyDescent="0.4">
      <c r="A6" s="8"/>
      <c r="B6">
        <v>81.477000000000004</v>
      </c>
      <c r="C6" s="8">
        <v>2</v>
      </c>
      <c r="D6" s="8">
        <v>2</v>
      </c>
      <c r="E6" s="8">
        <v>2</v>
      </c>
      <c r="F6" s="3">
        <f t="shared" si="0"/>
        <v>0.40922734996017651</v>
      </c>
      <c r="G6" s="10">
        <f>(F11-F6)^2</f>
        <v>7.264505307004263E-8</v>
      </c>
      <c r="H6" s="14"/>
    </row>
    <row r="7" spans="1:9" x14ac:dyDescent="0.4">
      <c r="A7" s="8"/>
      <c r="B7">
        <v>97.841099999999997</v>
      </c>
      <c r="C7" s="8">
        <v>4</v>
      </c>
      <c r="D7" s="8">
        <v>0</v>
      </c>
      <c r="E7" s="8">
        <v>0</v>
      </c>
      <c r="F7" s="3">
        <f t="shared" si="0"/>
        <v>0.40910103399530728</v>
      </c>
      <c r="G7" s="10">
        <f>(F11-F7)^2</f>
        <v>1.5669201903305922E-7</v>
      </c>
      <c r="H7" s="14"/>
    </row>
    <row r="8" spans="1:9" x14ac:dyDescent="0.4">
      <c r="A8" s="8"/>
      <c r="B8">
        <v>110.52030000000001</v>
      </c>
      <c r="C8" s="8">
        <v>3</v>
      </c>
      <c r="D8" s="8">
        <v>3</v>
      </c>
      <c r="E8" s="8">
        <v>1</v>
      </c>
      <c r="F8" s="3">
        <f t="shared" si="0"/>
        <v>0.4089445362112395</v>
      </c>
      <c r="G8" s="10">
        <f>(F11-F8)^2</f>
        <v>3.05080813909816E-7</v>
      </c>
      <c r="H8" s="14"/>
    </row>
    <row r="9" spans="1:9" x14ac:dyDescent="0.4">
      <c r="A9" s="17"/>
      <c r="B9">
        <v>114.8369</v>
      </c>
      <c r="C9" s="17">
        <v>4</v>
      </c>
      <c r="D9" s="17">
        <v>2</v>
      </c>
      <c r="E9" s="17">
        <v>0</v>
      </c>
      <c r="F9" s="3">
        <f t="shared" si="0"/>
        <v>0.40917249765991487</v>
      </c>
      <c r="G9" s="10">
        <f>(F11-F9)^2</f>
        <v>1.0522223052342388E-7</v>
      </c>
      <c r="H9" s="15"/>
      <c r="I9" s="12"/>
    </row>
    <row r="10" spans="1:9" s="1" customFormat="1" x14ac:dyDescent="0.4">
      <c r="A10" s="18"/>
      <c r="B10" s="18"/>
      <c r="C10" s="18"/>
      <c r="D10" s="18"/>
      <c r="E10" s="19"/>
      <c r="F10" s="23" t="s">
        <v>2</v>
      </c>
      <c r="G10" s="2" t="s">
        <v>4</v>
      </c>
      <c r="H10" s="22" t="s">
        <v>0</v>
      </c>
      <c r="I10" s="11" t="s">
        <v>1</v>
      </c>
    </row>
    <row r="11" spans="1:9" x14ac:dyDescent="0.4">
      <c r="E11" s="20"/>
      <c r="F11" s="24">
        <f>SUM(F2:F9)/A2</f>
        <v>0.40949687742272911</v>
      </c>
      <c r="G11" s="3">
        <f>SUM(G2:G9)</f>
        <v>2.0842418377301186E-6</v>
      </c>
      <c r="H11" s="4">
        <f>SQRT(G11/(A2*(A2-1)))</f>
        <v>1.929212384502564E-4</v>
      </c>
      <c r="I11" s="3">
        <f>H11/F11</f>
        <v>4.7111772784313863E-4</v>
      </c>
    </row>
    <row r="13" spans="1:9" x14ac:dyDescent="0.4">
      <c r="F13" s="35" t="s">
        <v>28</v>
      </c>
      <c r="G13" s="35"/>
      <c r="H13" s="35"/>
      <c r="I13" s="35"/>
    </row>
  </sheetData>
  <mergeCells count="1">
    <mergeCell ref="F13:I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697F-AC46-E841-BED3-1CECC4066D97}">
  <dimension ref="A1:Q202"/>
  <sheetViews>
    <sheetView topLeftCell="F1" workbookViewId="0">
      <selection activeCell="D6" sqref="D6"/>
    </sheetView>
  </sheetViews>
  <sheetFormatPr defaultColWidth="11.5546875" defaultRowHeight="19.5" x14ac:dyDescent="0.4"/>
  <cols>
    <col min="1" max="1" width="7.88671875" customWidth="1"/>
    <col min="2" max="2" width="15.6640625" customWidth="1"/>
    <col min="3" max="3" width="6.5546875" customWidth="1"/>
    <col min="4" max="5" width="5.6640625" customWidth="1"/>
    <col min="6" max="7" width="15.6640625" customWidth="1"/>
    <col min="8" max="8" width="20.6640625" customWidth="1"/>
    <col min="9" max="9" width="13.44140625" customWidth="1"/>
    <col min="10" max="10" width="5.6640625" customWidth="1"/>
    <col min="11" max="11" width="7.88671875" customWidth="1"/>
    <col min="12" max="14" width="15.6640625" customWidth="1"/>
    <col min="15" max="15" width="5.6640625" customWidth="1"/>
    <col min="16" max="16" width="12.33203125" customWidth="1"/>
  </cols>
  <sheetData>
    <row r="1" spans="1:17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  <c r="K1" s="7" t="s">
        <v>15</v>
      </c>
      <c r="L1" s="7" t="s">
        <v>12</v>
      </c>
      <c r="M1" s="2" t="s">
        <v>11</v>
      </c>
      <c r="N1" s="5" t="s">
        <v>13</v>
      </c>
      <c r="P1" s="2" t="s">
        <v>26</v>
      </c>
      <c r="Q1" s="6" t="s">
        <v>27</v>
      </c>
    </row>
    <row r="2" spans="1:17" x14ac:dyDescent="0.4">
      <c r="A2" s="8">
        <v>14</v>
      </c>
      <c r="B2">
        <v>27.311699999999998</v>
      </c>
      <c r="C2" s="8">
        <v>1</v>
      </c>
      <c r="D2" s="8">
        <v>1</v>
      </c>
      <c r="E2" s="8">
        <v>1</v>
      </c>
      <c r="F2" s="3">
        <f>(0.15419/(2*SIN(RADIANS(B2/2)))*SQRT(C2^2+D2^2+E2^2))</f>
        <v>0.56560115177230053</v>
      </c>
      <c r="G2" s="10">
        <f>(F17-F2)^2</f>
        <v>4.5512518214395353E-7</v>
      </c>
      <c r="H2" s="14"/>
      <c r="K2" s="8">
        <v>8</v>
      </c>
      <c r="L2" s="8">
        <v>35.049999999999997</v>
      </c>
      <c r="M2" s="3">
        <f>(1+(COS(B2))^2*(COS(RADIANS(2*13.28)))^2)/((SIN(RADIANS(B2/2)))^2*COS(RADIANS(B2/2)))</f>
        <v>23.285176216180798</v>
      </c>
      <c r="N2" s="31">
        <f>SQRT(L2/(M2*K2))</f>
        <v>0.43376974107080424</v>
      </c>
      <c r="P2" s="3">
        <v>0</v>
      </c>
      <c r="Q2" s="32">
        <f>8*$N$2*COS(2*PI()*P2)+$N$3*(2*COS(4*PI()*P2)+4)+$N$4*(8*COS(4*PI()*P2)+4)+$N$5*(8*COS(6*PI()*P2)+16*COS(2*PI()*P2))+8*$N$6*COS(4*PI()*P2)+$N$7*(2*COS(8*PI()*P2)+4)+$N$8*(8*COS(2*PI()*P2)+16*COS(6*PI()*P2))+8*$N$9*(COS(8*PI()*P2)+COS(4*PI()*P2)+1)+$N$10*(8*COS(8*PI()*P2)+16*COS(4*PI()*P2))+8*$N$11*(COS(10*PI()*P2)+2*COS(2*PI()*P2)+COS(6*PI()*P2))+$N$12*(8*COS(8*PI()*P2)+4)+16*$N$13*(COS(10*PI()*P2)+COS(6*PI()*P2)+COS(2*PI()*P2))+$N$14*(16*COS(8*PI()*P2)+8*COS(4*PI()*P2)+2*COS(12*PI()*P2)+4)+8*$N$15*(COS(12*PI()*P2)+COS(4*PI()*P2)+1)</f>
        <v>195.28726986810616</v>
      </c>
    </row>
    <row r="3" spans="1:17" x14ac:dyDescent="0.4">
      <c r="A3" s="8"/>
      <c r="B3">
        <v>31.669599999999999</v>
      </c>
      <c r="C3" s="8">
        <v>2</v>
      </c>
      <c r="D3" s="8">
        <v>0</v>
      </c>
      <c r="E3" s="8">
        <v>0</v>
      </c>
      <c r="F3" s="3">
        <f t="shared" ref="F3:F15" si="0">(0.15419/(2*SIN(RADIANS(B3/2)))*SQRT(C3^2+D3^2+E3^2))</f>
        <v>0.56507874859141238</v>
      </c>
      <c r="G3" s="10">
        <f>(F17-F3)^2</f>
        <v>2.3172901843619391E-8</v>
      </c>
      <c r="H3" s="14"/>
      <c r="K3" s="8">
        <v>6</v>
      </c>
      <c r="L3" s="8">
        <v>2186.7800000000002</v>
      </c>
      <c r="M3" s="3">
        <f t="shared" ref="M3:M15" si="1">(1+(COS(B3))^2*(COS(RADIANS(2*13.28)))^2)/((SIN(RADIANS(B3/2)))^2*COS(RADIANS(B3/2)))</f>
        <v>24.426744748159106</v>
      </c>
      <c r="N3" s="31">
        <f t="shared" ref="N3:N15" si="2">SQRT(L3/(M3*K3))</f>
        <v>3.8627279700465018</v>
      </c>
      <c r="P3" s="3">
        <f>P2+0.01</f>
        <v>0.01</v>
      </c>
      <c r="Q3" s="32">
        <f t="shared" ref="Q3:Q66" si="3">8*$N$2*COS(2*PI()*P3)+$N$3*(2*COS(4*PI()*P3)+4)+$N$4*(8*COS(4*PI()*P3)+4)+$N$5*(8*COS(6*PI()*P3)+16*COS(2*PI()*P3))+8*$N$6*COS(4*PI()*P3)+$N$7*(2*COS(8*PI()*P3)+4)+$N$8*(8*COS(2*PI()*P3)+16*COS(6*PI()*P3))+8*$N$9*(COS(8*PI()*P3)+COS(4*PI()*P3)+1)+$N$10*(8*COS(8*PI()*P3)+16*COS(4*PI()*P3))+8*$N$11*(COS(10*PI()*P3)+2*COS(2*PI()*P3)+COS(6*PI()*P3))+$N$12*(8*COS(8*PI()*P3)+4)+16*$N$13*(COS(10*PI()*P3)+COS(6*PI()*P3)+COS(2*PI()*P3))+$N$14*(16*COS(8*PI()*P3)+8*COS(4*PI()*P3)+2*COS(12*PI()*P3)+4)+8*$N$15*(COS(12*PI()*P3)+COS(4*PI()*P3)+1)</f>
        <v>192.59006719412474</v>
      </c>
    </row>
    <row r="4" spans="1:17" x14ac:dyDescent="0.4">
      <c r="A4" s="8"/>
      <c r="B4">
        <v>45.4009</v>
      </c>
      <c r="C4" s="8">
        <v>2</v>
      </c>
      <c r="D4" s="8">
        <v>2</v>
      </c>
      <c r="E4" s="8">
        <v>0</v>
      </c>
      <c r="F4" s="3">
        <f t="shared" si="0"/>
        <v>0.56504296694072864</v>
      </c>
      <c r="G4" s="10">
        <f>(F17-F4)^2</f>
        <v>1.3559398756735822E-8</v>
      </c>
      <c r="H4" s="14"/>
      <c r="K4" s="8">
        <v>12</v>
      </c>
      <c r="L4" s="8">
        <v>385.81</v>
      </c>
      <c r="M4" s="3">
        <f t="shared" si="1"/>
        <v>7.4122741208460248</v>
      </c>
      <c r="N4" s="31">
        <f t="shared" si="2"/>
        <v>2.0826696153616262</v>
      </c>
      <c r="P4" s="3">
        <f t="shared" ref="P4:P67" si="4">P3+0.01</f>
        <v>0.02</v>
      </c>
      <c r="Q4" s="32">
        <f t="shared" si="3"/>
        <v>184.68349296199443</v>
      </c>
    </row>
    <row r="5" spans="1:17" x14ac:dyDescent="0.4">
      <c r="A5" s="8"/>
      <c r="B5">
        <v>53.824199999999998</v>
      </c>
      <c r="C5" s="8">
        <v>3</v>
      </c>
      <c r="D5" s="8">
        <v>1</v>
      </c>
      <c r="E5" s="8">
        <v>1</v>
      </c>
      <c r="F5" s="3">
        <f t="shared" si="0"/>
        <v>0.56491863952642674</v>
      </c>
      <c r="G5" s="10">
        <f>(F17-F5)^2</f>
        <v>6.2135113411111137E-11</v>
      </c>
      <c r="H5" s="14"/>
      <c r="K5" s="8">
        <v>24</v>
      </c>
      <c r="L5" s="8">
        <v>14.9</v>
      </c>
      <c r="M5" s="3">
        <f t="shared" si="1"/>
        <v>9.1347965532165638</v>
      </c>
      <c r="N5" s="31">
        <f t="shared" si="2"/>
        <v>0.26069822467007564</v>
      </c>
      <c r="P5" s="3">
        <f t="shared" si="4"/>
        <v>0.03</v>
      </c>
      <c r="Q5" s="32">
        <f t="shared" si="3"/>
        <v>172.10541348849216</v>
      </c>
    </row>
    <row r="6" spans="1:17" x14ac:dyDescent="0.4">
      <c r="A6" s="8"/>
      <c r="B6">
        <v>56.432699999999997</v>
      </c>
      <c r="C6" s="8">
        <v>2</v>
      </c>
      <c r="D6" s="8">
        <v>2</v>
      </c>
      <c r="E6" s="8">
        <v>2</v>
      </c>
      <c r="F6" s="3">
        <f t="shared" si="0"/>
        <v>0.56485543835603513</v>
      </c>
      <c r="G6" s="10">
        <f>(F17-F6)^2</f>
        <v>5.0528999841472525E-9</v>
      </c>
      <c r="H6" s="14"/>
      <c r="K6" s="8">
        <v>8</v>
      </c>
      <c r="L6" s="8">
        <v>85.76</v>
      </c>
      <c r="M6" s="3">
        <f t="shared" si="1"/>
        <v>9.0840479677974919</v>
      </c>
      <c r="N6" s="31">
        <f t="shared" si="2"/>
        <v>1.0863197697684048</v>
      </c>
      <c r="P6" s="3">
        <f t="shared" si="4"/>
        <v>0.04</v>
      </c>
      <c r="Q6" s="32">
        <f t="shared" si="3"/>
        <v>155.69671928182038</v>
      </c>
    </row>
    <row r="7" spans="1:17" x14ac:dyDescent="0.4">
      <c r="A7" s="8"/>
      <c r="B7">
        <v>66.173100000000005</v>
      </c>
      <c r="C7" s="8">
        <v>4</v>
      </c>
      <c r="D7" s="8">
        <v>0</v>
      </c>
      <c r="E7" s="8">
        <v>0</v>
      </c>
      <c r="F7" s="3">
        <f t="shared" si="0"/>
        <v>0.56489651827797782</v>
      </c>
      <c r="G7" s="10">
        <f>(F17-F7)^2</f>
        <v>9.0022989651138745E-10</v>
      </c>
      <c r="H7" s="14"/>
      <c r="K7" s="8">
        <v>6</v>
      </c>
      <c r="L7" s="8">
        <v>203.91</v>
      </c>
      <c r="M7" s="3">
        <f t="shared" si="1"/>
        <v>7.0832127920463872</v>
      </c>
      <c r="N7" s="31">
        <f t="shared" si="2"/>
        <v>2.1904255300607618</v>
      </c>
      <c r="P7" s="3">
        <f t="shared" si="4"/>
        <v>0.05</v>
      </c>
      <c r="Q7" s="32">
        <f>8*$N$2*COS(2*PI()*P7)+$N$3*(2*COS(4*PI()*P7)+4)+$N$4*(8*COS(4*PI()*P7)+4)+$N$5*(8*COS(6*PI()*P7)+16*COS(2*PI()*P7))+8*$N$6*COS(4*PI()*P7)+$N$7*(2*COS(8*PI()*P7)+4)+$N$8*(8*COS(2*PI()*P7)+16*COS(6*PI()*P7))+8*$N$9*(COS(8*PI()*P7)+COS(4*PI()*P7)+1)+$N$10*(8*COS(8*PI()*P7)+16*COS(4*PI()*P7))+8*$N$11*(COS(10*PI()*P7)+2*COS(2*PI()*P7)+COS(6*PI()*P7))+$N$12*(8*COS(8*PI()*P7)+4)+16*$N$13*(COS(10*PI()*P7)+COS(6*PI()*P7)+COS(2*PI()*P7))+$N$14*(16*COS(8*PI()*P7)+8*COS(4*PI()*P7)+2*COS(12*PI()*P7)+4)+8*$N$15*(COS(12*PI()*P7)+COS(4*PI()*P7)+1)</f>
        <v>136.5244030959351</v>
      </c>
    </row>
    <row r="8" spans="1:17" x14ac:dyDescent="0.4">
      <c r="A8" s="8"/>
      <c r="B8">
        <v>73.037300000000002</v>
      </c>
      <c r="C8" s="8">
        <v>3</v>
      </c>
      <c r="D8" s="8">
        <v>3</v>
      </c>
      <c r="E8" s="8">
        <v>1</v>
      </c>
      <c r="F8" s="3">
        <f t="shared" si="0"/>
        <v>0.5647086468222543</v>
      </c>
      <c r="G8" s="10">
        <f>(F17-F8)^2</f>
        <v>4.7469640723411697E-8</v>
      </c>
      <c r="H8" s="14"/>
      <c r="K8" s="8">
        <v>24</v>
      </c>
      <c r="L8" s="8">
        <v>4.1500000000000004</v>
      </c>
      <c r="M8" s="3">
        <f t="shared" si="1"/>
        <v>4.9326448776114384</v>
      </c>
      <c r="N8" s="31">
        <f t="shared" si="2"/>
        <v>0.1872313214836118</v>
      </c>
      <c r="P8" s="3">
        <f t="shared" si="4"/>
        <v>6.0000000000000005E-2</v>
      </c>
      <c r="Q8" s="32">
        <f t="shared" si="3"/>
        <v>115.78588432077362</v>
      </c>
    </row>
    <row r="9" spans="1:17" x14ac:dyDescent="0.4">
      <c r="A9" s="8"/>
      <c r="B9">
        <v>75.227699999999999</v>
      </c>
      <c r="C9" s="8">
        <v>4</v>
      </c>
      <c r="D9" s="8">
        <v>2</v>
      </c>
      <c r="E9" s="8">
        <v>0</v>
      </c>
      <c r="F9" s="3">
        <f t="shared" si="0"/>
        <v>0.56490022862221789</v>
      </c>
      <c r="G9" s="10">
        <f>(F17-F9)^2</f>
        <v>6.9134746512924239E-10</v>
      </c>
      <c r="H9" s="14"/>
      <c r="K9" s="8">
        <v>24</v>
      </c>
      <c r="L9" s="8">
        <v>117.1</v>
      </c>
      <c r="M9" s="3">
        <f t="shared" si="1"/>
        <v>6.0221675453108707</v>
      </c>
      <c r="N9" s="31">
        <f t="shared" si="2"/>
        <v>0.90011170579456212</v>
      </c>
      <c r="P9" s="3">
        <f t="shared" si="4"/>
        <v>7.0000000000000007E-2</v>
      </c>
      <c r="Q9" s="32">
        <f t="shared" si="3"/>
        <v>94.704831005291652</v>
      </c>
    </row>
    <row r="10" spans="1:17" x14ac:dyDescent="0.4">
      <c r="A10" s="8"/>
      <c r="B10">
        <v>83.912300000000002</v>
      </c>
      <c r="C10" s="8">
        <v>4</v>
      </c>
      <c r="D10" s="8">
        <v>2</v>
      </c>
      <c r="E10" s="8">
        <v>2</v>
      </c>
      <c r="F10" s="3">
        <f t="shared" si="0"/>
        <v>0.56492444160691968</v>
      </c>
      <c r="G10" s="10">
        <f>(F17-F10)^2</f>
        <v>4.3284903279824074E-12</v>
      </c>
      <c r="H10" s="14"/>
      <c r="K10" s="8">
        <v>24</v>
      </c>
      <c r="L10" s="8">
        <v>62.47</v>
      </c>
      <c r="M10" s="3">
        <f t="shared" si="1"/>
        <v>3.9134970349422065</v>
      </c>
      <c r="N10" s="31">
        <f t="shared" si="2"/>
        <v>0.81554443306974911</v>
      </c>
      <c r="P10" s="3">
        <f t="shared" si="4"/>
        <v>0.08</v>
      </c>
      <c r="Q10" s="32">
        <f t="shared" si="3"/>
        <v>74.429396552156518</v>
      </c>
    </row>
    <row r="11" spans="1:17" x14ac:dyDescent="0.4">
      <c r="A11" s="8"/>
      <c r="B11">
        <v>90.349000000000004</v>
      </c>
      <c r="C11" s="8">
        <v>5</v>
      </c>
      <c r="D11" s="8">
        <v>1</v>
      </c>
      <c r="E11" s="8">
        <v>1</v>
      </c>
      <c r="F11" s="3">
        <f t="shared" si="0"/>
        <v>0.56481266413396536</v>
      </c>
      <c r="G11" s="10">
        <f>(F17-F11)^2</f>
        <v>1.2963638556797025E-8</v>
      </c>
      <c r="H11" s="14"/>
      <c r="K11" s="8">
        <v>24</v>
      </c>
      <c r="L11" s="8">
        <v>7.65</v>
      </c>
      <c r="M11" s="3">
        <f t="shared" si="1"/>
        <v>4.0115797539456741</v>
      </c>
      <c r="N11" s="31">
        <f t="shared" si="2"/>
        <v>0.28188202407417279</v>
      </c>
      <c r="P11" s="3">
        <f t="shared" si="4"/>
        <v>0.09</v>
      </c>
      <c r="Q11" s="32">
        <f t="shared" si="3"/>
        <v>55.943168171504638</v>
      </c>
    </row>
    <row r="12" spans="1:17" x14ac:dyDescent="0.4">
      <c r="A12" s="8"/>
      <c r="B12">
        <v>101.0792</v>
      </c>
      <c r="C12" s="8">
        <v>4</v>
      </c>
      <c r="D12" s="8">
        <v>4</v>
      </c>
      <c r="E12" s="8">
        <v>0</v>
      </c>
      <c r="F12" s="3">
        <f t="shared" si="0"/>
        <v>0.56486918750017778</v>
      </c>
      <c r="G12" s="10">
        <f>(F17-F12)^2</f>
        <v>3.2872574079778519E-9</v>
      </c>
      <c r="H12" s="14"/>
      <c r="K12" s="8">
        <v>12</v>
      </c>
      <c r="L12" s="8">
        <v>26.8</v>
      </c>
      <c r="M12" s="3">
        <f t="shared" si="1"/>
        <v>4.177906589456347</v>
      </c>
      <c r="N12" s="31">
        <f t="shared" si="2"/>
        <v>0.73113472512377664</v>
      </c>
      <c r="P12" s="3">
        <f t="shared" si="4"/>
        <v>9.9999999999999992E-2</v>
      </c>
      <c r="Q12" s="32">
        <f t="shared" si="3"/>
        <v>39.99732119869271</v>
      </c>
    </row>
    <row r="13" spans="1:17" x14ac:dyDescent="0.4">
      <c r="A13" s="8"/>
      <c r="B13">
        <v>107.7157</v>
      </c>
      <c r="C13" s="8">
        <v>5</v>
      </c>
      <c r="D13" s="8">
        <v>3</v>
      </c>
      <c r="E13" s="8">
        <v>1</v>
      </c>
      <c r="F13" s="3">
        <f t="shared" si="0"/>
        <v>0.56479061145007303</v>
      </c>
      <c r="G13" s="10">
        <f>(F17-F13)^2</f>
        <v>1.8471707302840852E-8</v>
      </c>
      <c r="H13" s="14"/>
      <c r="K13" s="8">
        <v>48</v>
      </c>
      <c r="L13" s="8">
        <v>8.67</v>
      </c>
      <c r="M13" s="3">
        <f t="shared" si="1"/>
        <v>3.4005113231230677</v>
      </c>
      <c r="N13" s="31">
        <f t="shared" si="2"/>
        <v>0.23047128189330679</v>
      </c>
      <c r="P13" s="3">
        <f t="shared" si="4"/>
        <v>0.10999999999999999</v>
      </c>
      <c r="Q13" s="32">
        <f t="shared" si="3"/>
        <v>27.069737426797776</v>
      </c>
    </row>
    <row r="14" spans="1:17" x14ac:dyDescent="0.4">
      <c r="A14" s="8"/>
      <c r="B14">
        <v>109.9657</v>
      </c>
      <c r="C14" s="8">
        <v>6</v>
      </c>
      <c r="D14" s="8">
        <v>0</v>
      </c>
      <c r="E14" s="8">
        <v>0</v>
      </c>
      <c r="F14" s="3">
        <f t="shared" si="0"/>
        <v>0.56481210517036495</v>
      </c>
      <c r="G14" s="10">
        <f>(F17-F14)^2</f>
        <v>1.3091235924806078E-8</v>
      </c>
      <c r="H14" s="14"/>
      <c r="K14" s="8">
        <v>24</v>
      </c>
      <c r="L14" s="8">
        <v>83.43</v>
      </c>
      <c r="M14" s="3">
        <f t="shared" si="1"/>
        <v>4.6767758396215608</v>
      </c>
      <c r="N14" s="31">
        <f t="shared" si="2"/>
        <v>0.86214879138848421</v>
      </c>
      <c r="P14" s="3">
        <f t="shared" si="4"/>
        <v>0.11999999999999998</v>
      </c>
      <c r="Q14" s="32">
        <f t="shared" si="3"/>
        <v>17.353539503952483</v>
      </c>
    </row>
    <row r="15" spans="1:17" x14ac:dyDescent="0.4">
      <c r="A15" s="17"/>
      <c r="B15">
        <v>119.3921</v>
      </c>
      <c r="C15" s="17">
        <v>6</v>
      </c>
      <c r="D15" s="17">
        <v>2</v>
      </c>
      <c r="E15" s="17">
        <v>0</v>
      </c>
      <c r="F15" s="3">
        <f t="shared" si="0"/>
        <v>0.56475996075992929</v>
      </c>
      <c r="G15" s="10">
        <f>(F17-F15)^2</f>
        <v>2.7742683118078743E-8</v>
      </c>
      <c r="H15" s="15"/>
      <c r="I15" s="12"/>
      <c r="K15" s="8">
        <v>24</v>
      </c>
      <c r="L15" s="8">
        <v>45.88</v>
      </c>
      <c r="M15" s="3">
        <f t="shared" si="1"/>
        <v>4.7856710021549294</v>
      </c>
      <c r="N15" s="31">
        <f t="shared" si="2"/>
        <v>0.63202559214938969</v>
      </c>
      <c r="P15" s="3">
        <f t="shared" si="4"/>
        <v>0.12999999999999998</v>
      </c>
      <c r="Q15" s="32">
        <f t="shared" si="3"/>
        <v>10.774043684385013</v>
      </c>
    </row>
    <row r="16" spans="1:17" s="1" customFormat="1" x14ac:dyDescent="0.4">
      <c r="A16" s="18"/>
      <c r="B16" s="18"/>
      <c r="C16" s="18"/>
      <c r="D16" s="18"/>
      <c r="E16" s="19"/>
      <c r="F16" s="21" t="s">
        <v>2</v>
      </c>
      <c r="G16" s="2" t="s">
        <v>4</v>
      </c>
      <c r="H16" s="22" t="s">
        <v>0</v>
      </c>
      <c r="I16" s="11" t="s">
        <v>1</v>
      </c>
      <c r="P16" s="3">
        <f t="shared" si="4"/>
        <v>0.13999999999999999</v>
      </c>
      <c r="Q16" s="32">
        <f t="shared" si="3"/>
        <v>7.0299731006621196</v>
      </c>
    </row>
    <row r="17" spans="3:17" x14ac:dyDescent="0.4">
      <c r="E17" s="20"/>
      <c r="F17" s="16">
        <f>SUM(F2:F15)/A2</f>
        <v>0.56492652210934169</v>
      </c>
      <c r="G17" s="3">
        <f>SUM(G2:G15)</f>
        <v>6.215945867277479E-7</v>
      </c>
      <c r="H17" s="3">
        <f>SQRT(G17/(A2*(A2-1)))</f>
        <v>5.8441037568907713E-5</v>
      </c>
      <c r="I17" s="3">
        <f>H17/F17</f>
        <v>1.0344891818974722E-4</v>
      </c>
      <c r="P17" s="3">
        <f t="shared" si="4"/>
        <v>0.15</v>
      </c>
      <c r="Q17" s="32">
        <f t="shared" si="3"/>
        <v>5.6522864977869043</v>
      </c>
    </row>
    <row r="18" spans="3:17" x14ac:dyDescent="0.4">
      <c r="P18" s="3">
        <f t="shared" si="4"/>
        <v>0.16</v>
      </c>
      <c r="Q18" s="32">
        <f t="shared" si="3"/>
        <v>6.0724470314837005</v>
      </c>
    </row>
    <row r="19" spans="3:17" x14ac:dyDescent="0.4">
      <c r="C19" t="s">
        <v>28</v>
      </c>
      <c r="P19" s="3">
        <f t="shared" si="4"/>
        <v>0.17</v>
      </c>
      <c r="Q19" s="32">
        <f t="shared" si="3"/>
        <v>7.6915319898420655</v>
      </c>
    </row>
    <row r="20" spans="3:17" x14ac:dyDescent="0.4">
      <c r="P20" s="3">
        <f t="shared" si="4"/>
        <v>0.18000000000000002</v>
      </c>
      <c r="Q20" s="32">
        <f t="shared" si="3"/>
        <v>9.9422662693877797</v>
      </c>
    </row>
    <row r="21" spans="3:17" x14ac:dyDescent="0.4">
      <c r="P21" s="3">
        <f t="shared" si="4"/>
        <v>0.19000000000000003</v>
      </c>
      <c r="Q21" s="32">
        <f t="shared" si="3"/>
        <v>12.337703013585909</v>
      </c>
    </row>
    <row r="22" spans="3:17" x14ac:dyDescent="0.4">
      <c r="P22" s="3">
        <f t="shared" si="4"/>
        <v>0.20000000000000004</v>
      </c>
      <c r="Q22" s="32">
        <f t="shared" si="3"/>
        <v>14.502604753511196</v>
      </c>
    </row>
    <row r="23" spans="3:17" x14ac:dyDescent="0.4">
      <c r="P23" s="3">
        <f t="shared" si="4"/>
        <v>0.21000000000000005</v>
      </c>
      <c r="Q23" s="32">
        <f t="shared" si="3"/>
        <v>16.186246487241092</v>
      </c>
    </row>
    <row r="24" spans="3:17" x14ac:dyDescent="0.4">
      <c r="P24" s="3">
        <f t="shared" si="4"/>
        <v>0.22000000000000006</v>
      </c>
      <c r="Q24" s="32">
        <f t="shared" si="3"/>
        <v>17.257985785001726</v>
      </c>
    </row>
    <row r="25" spans="3:17" x14ac:dyDescent="0.4">
      <c r="P25" s="3">
        <f t="shared" si="4"/>
        <v>0.23000000000000007</v>
      </c>
      <c r="Q25" s="32">
        <f t="shared" si="3"/>
        <v>17.689163869155557</v>
      </c>
    </row>
    <row r="26" spans="3:17" x14ac:dyDescent="0.4">
      <c r="P26" s="3">
        <f t="shared" si="4"/>
        <v>0.24000000000000007</v>
      </c>
      <c r="Q26" s="32">
        <f t="shared" si="3"/>
        <v>17.526426994439269</v>
      </c>
    </row>
    <row r="27" spans="3:17" x14ac:dyDescent="0.4">
      <c r="P27" s="3">
        <f t="shared" si="4"/>
        <v>0.25000000000000006</v>
      </c>
      <c r="Q27" s="32">
        <f t="shared" si="3"/>
        <v>16.862210560837372</v>
      </c>
    </row>
    <row r="28" spans="3:17" x14ac:dyDescent="0.4">
      <c r="P28" s="3">
        <f t="shared" si="4"/>
        <v>0.26000000000000006</v>
      </c>
      <c r="Q28" s="32">
        <f t="shared" si="3"/>
        <v>15.807862367772362</v>
      </c>
    </row>
    <row r="29" spans="3:17" x14ac:dyDescent="0.4">
      <c r="P29" s="3">
        <f t="shared" si="4"/>
        <v>0.27000000000000007</v>
      </c>
      <c r="Q29" s="32">
        <f t="shared" si="3"/>
        <v>14.473784258216778</v>
      </c>
    </row>
    <row r="30" spans="3:17" x14ac:dyDescent="0.4">
      <c r="P30" s="3">
        <f t="shared" si="4"/>
        <v>0.28000000000000008</v>
      </c>
      <c r="Q30" s="32">
        <f t="shared" si="3"/>
        <v>12.959249707576877</v>
      </c>
    </row>
    <row r="31" spans="3:17" x14ac:dyDescent="0.4">
      <c r="P31" s="3">
        <f t="shared" si="4"/>
        <v>0.29000000000000009</v>
      </c>
      <c r="Q31" s="32">
        <f t="shared" si="3"/>
        <v>11.352501059947009</v>
      </c>
    </row>
    <row r="32" spans="3:17" x14ac:dyDescent="0.4">
      <c r="P32" s="3">
        <f t="shared" si="4"/>
        <v>0.3000000000000001</v>
      </c>
      <c r="Q32" s="32">
        <f t="shared" si="3"/>
        <v>9.7396777262361987</v>
      </c>
    </row>
    <row r="33" spans="16:17" x14ac:dyDescent="0.4">
      <c r="P33" s="3">
        <f t="shared" si="4"/>
        <v>0.31000000000000011</v>
      </c>
      <c r="Q33" s="32">
        <f t="shared" si="3"/>
        <v>8.2194008869339008</v>
      </c>
    </row>
    <row r="34" spans="16:17" x14ac:dyDescent="0.4">
      <c r="P34" s="3">
        <f t="shared" si="4"/>
        <v>0.32000000000000012</v>
      </c>
      <c r="Q34" s="32">
        <f t="shared" si="3"/>
        <v>6.9187100208243635</v>
      </c>
    </row>
    <row r="35" spans="16:17" x14ac:dyDescent="0.4">
      <c r="P35" s="3">
        <f t="shared" si="4"/>
        <v>0.33000000000000013</v>
      </c>
      <c r="Q35" s="32">
        <f t="shared" si="3"/>
        <v>6.0056856597914763</v>
      </c>
    </row>
    <row r="36" spans="16:17" x14ac:dyDescent="0.4">
      <c r="P36" s="3">
        <f t="shared" si="4"/>
        <v>0.34000000000000014</v>
      </c>
      <c r="Q36" s="32">
        <f t="shared" si="3"/>
        <v>5.6945550323042857</v>
      </c>
    </row>
    <row r="37" spans="16:17" x14ac:dyDescent="0.4">
      <c r="P37" s="3">
        <f t="shared" si="4"/>
        <v>0.35000000000000014</v>
      </c>
      <c r="Q37" s="32">
        <f t="shared" si="3"/>
        <v>6.2402897400621615</v>
      </c>
    </row>
    <row r="38" spans="16:17" x14ac:dyDescent="0.4">
      <c r="P38" s="3">
        <f t="shared" si="4"/>
        <v>0.36000000000000015</v>
      </c>
      <c r="Q38" s="32">
        <f t="shared" si="3"/>
        <v>7.9214790899830048</v>
      </c>
    </row>
    <row r="39" spans="16:17" x14ac:dyDescent="0.4">
      <c r="P39" s="3">
        <f t="shared" si="4"/>
        <v>0.37000000000000016</v>
      </c>
      <c r="Q39" s="32">
        <f t="shared" si="3"/>
        <v>11.012324058543122</v>
      </c>
    </row>
    <row r="40" spans="16:17" x14ac:dyDescent="0.4">
      <c r="P40" s="3">
        <f t="shared" si="4"/>
        <v>0.38000000000000017</v>
      </c>
      <c r="Q40" s="32">
        <f t="shared" si="3"/>
        <v>15.746624042367079</v>
      </c>
    </row>
    <row r="41" spans="16:17" x14ac:dyDescent="0.4">
      <c r="P41" s="3">
        <f t="shared" si="4"/>
        <v>0.39000000000000018</v>
      </c>
      <c r="Q41" s="32">
        <f t="shared" si="3"/>
        <v>22.278302145350164</v>
      </c>
    </row>
    <row r="42" spans="16:17" x14ac:dyDescent="0.4">
      <c r="P42" s="3">
        <f t="shared" si="4"/>
        <v>0.40000000000000019</v>
      </c>
      <c r="Q42" s="32">
        <f t="shared" si="3"/>
        <v>30.644064348342166</v>
      </c>
    </row>
    <row r="43" spans="16:17" x14ac:dyDescent="0.4">
      <c r="P43" s="3">
        <f t="shared" si="4"/>
        <v>0.4100000000000002</v>
      </c>
      <c r="Q43" s="32">
        <f t="shared" si="3"/>
        <v>40.734032307050029</v>
      </c>
    </row>
    <row r="44" spans="16:17" x14ac:dyDescent="0.4">
      <c r="P44" s="3">
        <f t="shared" si="4"/>
        <v>0.42000000000000021</v>
      </c>
      <c r="Q44" s="32">
        <f t="shared" si="3"/>
        <v>52.275564115388192</v>
      </c>
    </row>
    <row r="45" spans="16:17" x14ac:dyDescent="0.4">
      <c r="P45" s="3">
        <f t="shared" si="4"/>
        <v>0.43000000000000022</v>
      </c>
      <c r="Q45" s="32">
        <f t="shared" si="3"/>
        <v>64.834044662740638</v>
      </c>
    </row>
    <row r="46" spans="16:17" x14ac:dyDescent="0.4">
      <c r="P46" s="3">
        <f t="shared" si="4"/>
        <v>0.44000000000000022</v>
      </c>
      <c r="Q46" s="32">
        <f t="shared" si="3"/>
        <v>77.83236901919696</v>
      </c>
    </row>
    <row r="47" spans="16:17" x14ac:dyDescent="0.4">
      <c r="P47" s="3">
        <f t="shared" si="4"/>
        <v>0.45000000000000023</v>
      </c>
      <c r="Q47" s="32">
        <f t="shared" si="3"/>
        <v>90.588434662759809</v>
      </c>
    </row>
    <row r="48" spans="16:17" x14ac:dyDescent="0.4">
      <c r="P48" s="3">
        <f t="shared" si="4"/>
        <v>0.46000000000000024</v>
      </c>
      <c r="Q48" s="32">
        <f t="shared" si="3"/>
        <v>102.36753287632696</v>
      </c>
    </row>
    <row r="49" spans="16:17" x14ac:dyDescent="0.4">
      <c r="P49" s="3">
        <f t="shared" si="4"/>
        <v>0.47000000000000025</v>
      </c>
      <c r="Q49" s="32">
        <f t="shared" si="3"/>
        <v>112.44442643830421</v>
      </c>
    </row>
    <row r="50" spans="16:17" x14ac:dyDescent="0.4">
      <c r="P50" s="3">
        <f t="shared" si="4"/>
        <v>0.48000000000000026</v>
      </c>
      <c r="Q50" s="32">
        <f t="shared" si="3"/>
        <v>120.16842015611329</v>
      </c>
    </row>
    <row r="51" spans="16:17" x14ac:dyDescent="0.4">
      <c r="P51" s="3">
        <f t="shared" si="4"/>
        <v>0.49000000000000027</v>
      </c>
      <c r="Q51" s="32">
        <f t="shared" si="3"/>
        <v>125.02409042222736</v>
      </c>
    </row>
    <row r="52" spans="16:17" x14ac:dyDescent="0.4">
      <c r="P52" s="3">
        <f t="shared" si="4"/>
        <v>0.50000000000000022</v>
      </c>
      <c r="Q52" s="32">
        <f t="shared" si="3"/>
        <v>126.68064319309181</v>
      </c>
    </row>
    <row r="53" spans="16:17" x14ac:dyDescent="0.4">
      <c r="P53" s="3">
        <f t="shared" si="4"/>
        <v>0.51000000000000023</v>
      </c>
      <c r="Q53" s="32">
        <f t="shared" si="3"/>
        <v>125.02409042222719</v>
      </c>
    </row>
    <row r="54" spans="16:17" x14ac:dyDescent="0.4">
      <c r="P54" s="3">
        <f t="shared" si="4"/>
        <v>0.52000000000000024</v>
      </c>
      <c r="Q54" s="32">
        <f t="shared" si="3"/>
        <v>120.16842015611302</v>
      </c>
    </row>
    <row r="55" spans="16:17" x14ac:dyDescent="0.4">
      <c r="P55" s="3">
        <f t="shared" si="4"/>
        <v>0.53000000000000025</v>
      </c>
      <c r="Q55" s="32">
        <f t="shared" si="3"/>
        <v>112.44442643830378</v>
      </c>
    </row>
    <row r="56" spans="16:17" x14ac:dyDescent="0.4">
      <c r="P56" s="3">
        <f t="shared" si="4"/>
        <v>0.54000000000000026</v>
      </c>
      <c r="Q56" s="32">
        <f t="shared" si="3"/>
        <v>102.36753287632646</v>
      </c>
    </row>
    <row r="57" spans="16:17" x14ac:dyDescent="0.4">
      <c r="P57" s="3">
        <f t="shared" si="4"/>
        <v>0.55000000000000027</v>
      </c>
      <c r="Q57" s="32">
        <f t="shared" si="3"/>
        <v>90.588434662759212</v>
      </c>
    </row>
    <row r="58" spans="16:17" x14ac:dyDescent="0.4">
      <c r="P58" s="3">
        <f t="shared" si="4"/>
        <v>0.56000000000000028</v>
      </c>
      <c r="Q58" s="32">
        <f t="shared" si="3"/>
        <v>77.832369019196349</v>
      </c>
    </row>
    <row r="59" spans="16:17" x14ac:dyDescent="0.4">
      <c r="P59" s="3">
        <f t="shared" si="4"/>
        <v>0.57000000000000028</v>
      </c>
      <c r="Q59" s="32">
        <f t="shared" si="3"/>
        <v>64.834044662740055</v>
      </c>
    </row>
    <row r="60" spans="16:17" x14ac:dyDescent="0.4">
      <c r="P60" s="3">
        <f t="shared" si="4"/>
        <v>0.58000000000000029</v>
      </c>
      <c r="Q60" s="32">
        <f t="shared" si="3"/>
        <v>52.275564115387539</v>
      </c>
    </row>
    <row r="61" spans="16:17" x14ac:dyDescent="0.4">
      <c r="P61" s="3">
        <f t="shared" si="4"/>
        <v>0.5900000000000003</v>
      </c>
      <c r="Q61" s="32">
        <f t="shared" si="3"/>
        <v>40.734032307049532</v>
      </c>
    </row>
    <row r="62" spans="16:17" x14ac:dyDescent="0.4">
      <c r="P62" s="3">
        <f t="shared" si="4"/>
        <v>0.60000000000000031</v>
      </c>
      <c r="Q62" s="32">
        <f t="shared" si="3"/>
        <v>30.644064348341736</v>
      </c>
    </row>
    <row r="63" spans="16:17" x14ac:dyDescent="0.4">
      <c r="P63" s="3">
        <f t="shared" si="4"/>
        <v>0.61000000000000032</v>
      </c>
      <c r="Q63" s="32">
        <f t="shared" si="3"/>
        <v>22.278302145349841</v>
      </c>
    </row>
    <row r="64" spans="16:17" x14ac:dyDescent="0.4">
      <c r="P64" s="3">
        <f t="shared" si="4"/>
        <v>0.62000000000000033</v>
      </c>
      <c r="Q64" s="32">
        <f t="shared" si="3"/>
        <v>15.746624042366824</v>
      </c>
    </row>
    <row r="65" spans="16:17" x14ac:dyDescent="0.4">
      <c r="P65" s="3">
        <f t="shared" si="4"/>
        <v>0.63000000000000034</v>
      </c>
      <c r="Q65" s="32">
        <f t="shared" si="3"/>
        <v>11.012324058542948</v>
      </c>
    </row>
    <row r="66" spans="16:17" x14ac:dyDescent="0.4">
      <c r="P66" s="3">
        <f t="shared" si="4"/>
        <v>0.64000000000000035</v>
      </c>
      <c r="Q66" s="32">
        <f t="shared" si="3"/>
        <v>7.9214790899828884</v>
      </c>
    </row>
    <row r="67" spans="16:17" x14ac:dyDescent="0.4">
      <c r="P67" s="3">
        <f t="shared" si="4"/>
        <v>0.65000000000000036</v>
      </c>
      <c r="Q67" s="32">
        <f t="shared" ref="Q67:Q130" si="5">8*$N$2*COS(2*PI()*P67)+$N$3*(2*COS(4*PI()*P67)+4)+$N$4*(8*COS(4*PI()*P67)+4)+$N$5*(8*COS(6*PI()*P67)+16*COS(2*PI()*P67))+8*$N$6*COS(4*PI()*P67)+$N$7*(2*COS(8*PI()*P67)+4)+$N$8*(8*COS(2*PI()*P67)+16*COS(6*PI()*P67))+8*$N$9*(COS(8*PI()*P67)+COS(4*PI()*P67)+1)+$N$10*(8*COS(8*PI()*P67)+16*COS(4*PI()*P67))+8*$N$11*(COS(10*PI()*P67)+2*COS(2*PI()*P67)+COS(6*PI()*P67))+$N$12*(8*COS(8*PI()*P67)+4)+16*$N$13*(COS(10*PI()*P67)+COS(6*PI()*P67)+COS(2*PI()*P67))+$N$14*(16*COS(8*PI()*P67)+8*COS(4*PI()*P67)+2*COS(12*PI()*P67)+4)+8*$N$15*(COS(12*PI()*P67)+COS(4*PI()*P67)+1)</f>
        <v>6.2402897400620931</v>
      </c>
    </row>
    <row r="68" spans="16:17" x14ac:dyDescent="0.4">
      <c r="P68" s="3">
        <f t="shared" ref="P68:P131" si="6">P67+0.01</f>
        <v>0.66000000000000036</v>
      </c>
      <c r="Q68" s="32">
        <f t="shared" si="5"/>
        <v>5.6945550323042866</v>
      </c>
    </row>
    <row r="69" spans="16:17" x14ac:dyDescent="0.4">
      <c r="P69" s="3">
        <f t="shared" si="6"/>
        <v>0.67000000000000037</v>
      </c>
      <c r="Q69" s="32">
        <f t="shared" si="5"/>
        <v>6.0056856597914816</v>
      </c>
    </row>
    <row r="70" spans="16:17" x14ac:dyDescent="0.4">
      <c r="P70" s="3">
        <f t="shared" si="6"/>
        <v>0.68000000000000038</v>
      </c>
      <c r="Q70" s="32">
        <f t="shared" si="5"/>
        <v>6.9187100208244132</v>
      </c>
    </row>
    <row r="71" spans="16:17" x14ac:dyDescent="0.4">
      <c r="P71" s="3">
        <f t="shared" si="6"/>
        <v>0.69000000000000039</v>
      </c>
      <c r="Q71" s="32">
        <f t="shared" si="5"/>
        <v>8.2194008869339239</v>
      </c>
    </row>
    <row r="72" spans="16:17" x14ac:dyDescent="0.4">
      <c r="P72" s="3">
        <f t="shared" si="6"/>
        <v>0.7000000000000004</v>
      </c>
      <c r="Q72" s="32">
        <f t="shared" si="5"/>
        <v>9.739677726236291</v>
      </c>
    </row>
    <row r="73" spans="16:17" x14ac:dyDescent="0.4">
      <c r="P73" s="3">
        <f t="shared" si="6"/>
        <v>0.71000000000000041</v>
      </c>
      <c r="Q73" s="32">
        <f t="shared" si="5"/>
        <v>11.352501059947055</v>
      </c>
    </row>
    <row r="74" spans="16:17" x14ac:dyDescent="0.4">
      <c r="P74" s="3">
        <f t="shared" si="6"/>
        <v>0.72000000000000042</v>
      </c>
      <c r="Q74" s="32">
        <f t="shared" si="5"/>
        <v>12.959249707576959</v>
      </c>
    </row>
    <row r="75" spans="16:17" x14ac:dyDescent="0.4">
      <c r="P75" s="3">
        <f t="shared" si="6"/>
        <v>0.73000000000000043</v>
      </c>
      <c r="Q75" s="32">
        <f t="shared" si="5"/>
        <v>14.473784258216829</v>
      </c>
    </row>
    <row r="76" spans="16:17" x14ac:dyDescent="0.4">
      <c r="P76" s="3">
        <f t="shared" si="6"/>
        <v>0.74000000000000044</v>
      </c>
      <c r="Q76" s="32">
        <f t="shared" si="5"/>
        <v>15.807862367772415</v>
      </c>
    </row>
    <row r="77" spans="16:17" x14ac:dyDescent="0.4">
      <c r="P77" s="3">
        <f t="shared" si="6"/>
        <v>0.75000000000000044</v>
      </c>
      <c r="Q77" s="32">
        <f t="shared" si="5"/>
        <v>16.862210560837401</v>
      </c>
    </row>
    <row r="78" spans="16:17" x14ac:dyDescent="0.4">
      <c r="P78" s="3">
        <f t="shared" si="6"/>
        <v>0.76000000000000045</v>
      </c>
      <c r="Q78" s="32">
        <f t="shared" si="5"/>
        <v>17.526426994439291</v>
      </c>
    </row>
    <row r="79" spans="16:17" x14ac:dyDescent="0.4">
      <c r="P79" s="3">
        <f t="shared" si="6"/>
        <v>0.77000000000000046</v>
      </c>
      <c r="Q79" s="32">
        <f t="shared" si="5"/>
        <v>17.68916386915555</v>
      </c>
    </row>
    <row r="80" spans="16:17" x14ac:dyDescent="0.4">
      <c r="P80" s="3">
        <f t="shared" si="6"/>
        <v>0.78000000000000047</v>
      </c>
      <c r="Q80" s="32">
        <f t="shared" si="5"/>
        <v>17.257985785001676</v>
      </c>
    </row>
    <row r="81" spans="16:17" x14ac:dyDescent="0.4">
      <c r="P81" s="3">
        <f t="shared" si="6"/>
        <v>0.79000000000000048</v>
      </c>
      <c r="Q81" s="32">
        <f t="shared" si="5"/>
        <v>16.186246487241014</v>
      </c>
    </row>
    <row r="82" spans="16:17" x14ac:dyDescent="0.4">
      <c r="P82" s="3">
        <f t="shared" si="6"/>
        <v>0.80000000000000049</v>
      </c>
      <c r="Q82" s="32">
        <f t="shared" si="5"/>
        <v>14.502604753511122</v>
      </c>
    </row>
    <row r="83" spans="16:17" x14ac:dyDescent="0.4">
      <c r="P83" s="3">
        <f t="shared" si="6"/>
        <v>0.8100000000000005</v>
      </c>
      <c r="Q83" s="32">
        <f t="shared" si="5"/>
        <v>12.337703013585799</v>
      </c>
    </row>
    <row r="84" spans="16:17" x14ac:dyDescent="0.4">
      <c r="P84" s="3">
        <f t="shared" si="6"/>
        <v>0.82000000000000051</v>
      </c>
      <c r="Q84" s="32">
        <f t="shared" si="5"/>
        <v>9.9422662693876838</v>
      </c>
    </row>
    <row r="85" spans="16:17" x14ac:dyDescent="0.4">
      <c r="P85" s="3">
        <f t="shared" si="6"/>
        <v>0.83000000000000052</v>
      </c>
      <c r="Q85" s="32">
        <f t="shared" si="5"/>
        <v>7.6915319898419696</v>
      </c>
    </row>
    <row r="86" spans="16:17" x14ac:dyDescent="0.4">
      <c r="P86" s="3">
        <f t="shared" si="6"/>
        <v>0.84000000000000052</v>
      </c>
      <c r="Q86" s="32">
        <f t="shared" si="5"/>
        <v>6.0724470314836294</v>
      </c>
    </row>
    <row r="87" spans="16:17" x14ac:dyDescent="0.4">
      <c r="P87" s="3">
        <f t="shared" si="6"/>
        <v>0.85000000000000053</v>
      </c>
      <c r="Q87" s="32">
        <f t="shared" si="5"/>
        <v>5.6522864977869363</v>
      </c>
    </row>
    <row r="88" spans="16:17" x14ac:dyDescent="0.4">
      <c r="P88" s="3">
        <f t="shared" si="6"/>
        <v>0.86000000000000054</v>
      </c>
      <c r="Q88" s="32">
        <f t="shared" si="5"/>
        <v>7.0299731006622173</v>
      </c>
    </row>
    <row r="89" spans="16:17" x14ac:dyDescent="0.4">
      <c r="P89" s="3">
        <f t="shared" si="6"/>
        <v>0.87000000000000055</v>
      </c>
      <c r="Q89" s="32">
        <f t="shared" si="5"/>
        <v>10.774043684385306</v>
      </c>
    </row>
    <row r="90" spans="16:17" x14ac:dyDescent="0.4">
      <c r="P90" s="3">
        <f t="shared" si="6"/>
        <v>0.88000000000000056</v>
      </c>
      <c r="Q90" s="32">
        <f t="shared" si="5"/>
        <v>17.353539503952877</v>
      </c>
    </row>
    <row r="91" spans="16:17" x14ac:dyDescent="0.4">
      <c r="P91" s="3">
        <f t="shared" si="6"/>
        <v>0.89000000000000057</v>
      </c>
      <c r="Q91" s="32">
        <f t="shared" si="5"/>
        <v>27.069737426798426</v>
      </c>
    </row>
    <row r="92" spans="16:17" x14ac:dyDescent="0.4">
      <c r="P92" s="3">
        <f t="shared" si="6"/>
        <v>0.90000000000000058</v>
      </c>
      <c r="Q92" s="32">
        <f t="shared" si="5"/>
        <v>39.99732119869347</v>
      </c>
    </row>
    <row r="93" spans="16:17" x14ac:dyDescent="0.4">
      <c r="P93" s="3">
        <f t="shared" si="6"/>
        <v>0.91000000000000059</v>
      </c>
      <c r="Q93" s="32">
        <f t="shared" si="5"/>
        <v>55.943168171505683</v>
      </c>
    </row>
    <row r="94" spans="16:17" x14ac:dyDescent="0.4">
      <c r="P94" s="3">
        <f t="shared" si="6"/>
        <v>0.9200000000000006</v>
      </c>
      <c r="Q94" s="32">
        <f t="shared" si="5"/>
        <v>74.429396552157613</v>
      </c>
    </row>
    <row r="95" spans="16:17" x14ac:dyDescent="0.4">
      <c r="P95" s="3">
        <f t="shared" si="6"/>
        <v>0.9300000000000006</v>
      </c>
      <c r="Q95" s="32">
        <f t="shared" si="5"/>
        <v>94.70483100529276</v>
      </c>
    </row>
    <row r="96" spans="16:17" x14ac:dyDescent="0.4">
      <c r="P96" s="3">
        <f t="shared" si="6"/>
        <v>0.94000000000000061</v>
      </c>
      <c r="Q96" s="32">
        <f t="shared" si="5"/>
        <v>115.78588432077481</v>
      </c>
    </row>
    <row r="97" spans="16:17" x14ac:dyDescent="0.4">
      <c r="P97" s="3">
        <f t="shared" si="6"/>
        <v>0.95000000000000062</v>
      </c>
      <c r="Q97" s="32">
        <f t="shared" si="5"/>
        <v>136.52440309593621</v>
      </c>
    </row>
    <row r="98" spans="16:17" x14ac:dyDescent="0.4">
      <c r="P98" s="3">
        <f t="shared" si="6"/>
        <v>0.96000000000000063</v>
      </c>
      <c r="Q98" s="32">
        <f t="shared" si="5"/>
        <v>155.69671928182143</v>
      </c>
    </row>
    <row r="99" spans="16:17" x14ac:dyDescent="0.4">
      <c r="P99" s="3">
        <f t="shared" si="6"/>
        <v>0.97000000000000064</v>
      </c>
      <c r="Q99" s="32">
        <f t="shared" si="5"/>
        <v>172.10541348849299</v>
      </c>
    </row>
    <row r="100" spans="16:17" x14ac:dyDescent="0.4">
      <c r="P100" s="3">
        <f t="shared" si="6"/>
        <v>0.98000000000000065</v>
      </c>
      <c r="Q100" s="32">
        <f t="shared" si="5"/>
        <v>184.68349296199503</v>
      </c>
    </row>
    <row r="101" spans="16:17" x14ac:dyDescent="0.4">
      <c r="P101" s="3">
        <f t="shared" si="6"/>
        <v>0.99000000000000066</v>
      </c>
      <c r="Q101" s="32">
        <f t="shared" si="5"/>
        <v>192.59006719412506</v>
      </c>
    </row>
    <row r="102" spans="16:17" x14ac:dyDescent="0.4">
      <c r="P102" s="3">
        <f t="shared" si="6"/>
        <v>1.0000000000000007</v>
      </c>
      <c r="Q102" s="32">
        <f t="shared" si="5"/>
        <v>195.28726986810616</v>
      </c>
    </row>
    <row r="103" spans="16:17" x14ac:dyDescent="0.4">
      <c r="P103" s="3">
        <f t="shared" si="6"/>
        <v>1.0100000000000007</v>
      </c>
      <c r="Q103" s="32">
        <f t="shared" si="5"/>
        <v>192.59006719412446</v>
      </c>
    </row>
    <row r="104" spans="16:17" x14ac:dyDescent="0.4">
      <c r="P104" s="3">
        <f t="shared" si="6"/>
        <v>1.0200000000000007</v>
      </c>
      <c r="Q104" s="32">
        <f t="shared" si="5"/>
        <v>184.68349296199369</v>
      </c>
    </row>
    <row r="105" spans="16:17" x14ac:dyDescent="0.4">
      <c r="P105" s="3">
        <f t="shared" si="6"/>
        <v>1.0300000000000007</v>
      </c>
      <c r="Q105" s="32">
        <f t="shared" si="5"/>
        <v>172.10541348849117</v>
      </c>
    </row>
    <row r="106" spans="16:17" x14ac:dyDescent="0.4">
      <c r="P106" s="3">
        <f t="shared" si="6"/>
        <v>1.0400000000000007</v>
      </c>
      <c r="Q106" s="32">
        <f t="shared" si="5"/>
        <v>155.69671928181913</v>
      </c>
    </row>
    <row r="107" spans="16:17" x14ac:dyDescent="0.4">
      <c r="P107" s="3">
        <f t="shared" si="6"/>
        <v>1.0500000000000007</v>
      </c>
      <c r="Q107" s="32">
        <f t="shared" si="5"/>
        <v>136.52440309593374</v>
      </c>
    </row>
    <row r="108" spans="16:17" x14ac:dyDescent="0.4">
      <c r="P108" s="3">
        <f t="shared" si="6"/>
        <v>1.0600000000000007</v>
      </c>
      <c r="Q108" s="32">
        <f t="shared" si="5"/>
        <v>115.78588432077225</v>
      </c>
    </row>
    <row r="109" spans="16:17" x14ac:dyDescent="0.4">
      <c r="P109" s="3">
        <f t="shared" si="6"/>
        <v>1.0700000000000007</v>
      </c>
      <c r="Q109" s="32">
        <f t="shared" si="5"/>
        <v>94.704831005290231</v>
      </c>
    </row>
    <row r="110" spans="16:17" x14ac:dyDescent="0.4">
      <c r="P110" s="3">
        <f t="shared" si="6"/>
        <v>1.0800000000000007</v>
      </c>
      <c r="Q110" s="32">
        <f t="shared" si="5"/>
        <v>74.429396552155296</v>
      </c>
    </row>
    <row r="111" spans="16:17" x14ac:dyDescent="0.4">
      <c r="P111" s="3">
        <f t="shared" si="6"/>
        <v>1.0900000000000007</v>
      </c>
      <c r="Q111" s="32">
        <f t="shared" si="5"/>
        <v>55.943168171503387</v>
      </c>
    </row>
    <row r="112" spans="16:17" x14ac:dyDescent="0.4">
      <c r="P112" s="3">
        <f t="shared" si="6"/>
        <v>1.1000000000000008</v>
      </c>
      <c r="Q112" s="32">
        <f t="shared" si="5"/>
        <v>39.997321198691736</v>
      </c>
    </row>
    <row r="113" spans="16:17" x14ac:dyDescent="0.4">
      <c r="P113" s="3">
        <f t="shared" si="6"/>
        <v>1.1100000000000008</v>
      </c>
      <c r="Q113" s="32">
        <f t="shared" si="5"/>
        <v>27.069737426796909</v>
      </c>
    </row>
    <row r="114" spans="16:17" x14ac:dyDescent="0.4">
      <c r="P114" s="3">
        <f t="shared" si="6"/>
        <v>1.1200000000000008</v>
      </c>
      <c r="Q114" s="32">
        <f t="shared" si="5"/>
        <v>17.3535395039519</v>
      </c>
    </row>
    <row r="115" spans="16:17" x14ac:dyDescent="0.4">
      <c r="P115" s="3">
        <f t="shared" si="6"/>
        <v>1.1300000000000008</v>
      </c>
      <c r="Q115" s="32">
        <f t="shared" si="5"/>
        <v>10.774043684384589</v>
      </c>
    </row>
    <row r="116" spans="16:17" x14ac:dyDescent="0.4">
      <c r="P116" s="3">
        <f t="shared" si="6"/>
        <v>1.1400000000000008</v>
      </c>
      <c r="Q116" s="32">
        <f t="shared" si="5"/>
        <v>7.0299731006619375</v>
      </c>
    </row>
    <row r="117" spans="16:17" x14ac:dyDescent="0.4">
      <c r="P117" s="3">
        <f t="shared" si="6"/>
        <v>1.1500000000000008</v>
      </c>
      <c r="Q117" s="32">
        <f t="shared" si="5"/>
        <v>5.6522864977868723</v>
      </c>
    </row>
    <row r="118" spans="16:17" x14ac:dyDescent="0.4">
      <c r="P118" s="3">
        <f t="shared" si="6"/>
        <v>1.1600000000000008</v>
      </c>
      <c r="Q118" s="32">
        <f t="shared" si="5"/>
        <v>6.0724470314838026</v>
      </c>
    </row>
    <row r="119" spans="16:17" x14ac:dyDescent="0.4">
      <c r="P119" s="3">
        <f t="shared" si="6"/>
        <v>1.1700000000000008</v>
      </c>
      <c r="Q119" s="32">
        <f t="shared" si="5"/>
        <v>7.6915319898422165</v>
      </c>
    </row>
    <row r="120" spans="16:17" x14ac:dyDescent="0.4">
      <c r="P120" s="3">
        <f t="shared" si="6"/>
        <v>1.1800000000000008</v>
      </c>
      <c r="Q120" s="32">
        <f t="shared" si="5"/>
        <v>9.9422662693879573</v>
      </c>
    </row>
    <row r="121" spans="16:17" x14ac:dyDescent="0.4">
      <c r="P121" s="3">
        <f t="shared" si="6"/>
        <v>1.1900000000000008</v>
      </c>
      <c r="Q121" s="32">
        <f t="shared" si="5"/>
        <v>12.337703013586118</v>
      </c>
    </row>
    <row r="122" spans="16:17" x14ac:dyDescent="0.4">
      <c r="P122" s="3">
        <f t="shared" si="6"/>
        <v>1.2000000000000008</v>
      </c>
      <c r="Q122" s="32">
        <f t="shared" si="5"/>
        <v>14.502604753511367</v>
      </c>
    </row>
    <row r="123" spans="16:17" x14ac:dyDescent="0.4">
      <c r="P123" s="3">
        <f t="shared" si="6"/>
        <v>1.2100000000000009</v>
      </c>
      <c r="Q123" s="32">
        <f t="shared" si="5"/>
        <v>16.186246487241164</v>
      </c>
    </row>
    <row r="124" spans="16:17" x14ac:dyDescent="0.4">
      <c r="P124" s="3">
        <f t="shared" si="6"/>
        <v>1.2200000000000009</v>
      </c>
      <c r="Q124" s="32">
        <f t="shared" si="5"/>
        <v>17.257985785001793</v>
      </c>
    </row>
    <row r="125" spans="16:17" x14ac:dyDescent="0.4">
      <c r="P125" s="3">
        <f t="shared" si="6"/>
        <v>1.2300000000000009</v>
      </c>
      <c r="Q125" s="32">
        <f t="shared" si="5"/>
        <v>17.689163869155557</v>
      </c>
    </row>
    <row r="126" spans="16:17" x14ac:dyDescent="0.4">
      <c r="P126" s="3">
        <f t="shared" si="6"/>
        <v>1.2400000000000009</v>
      </c>
      <c r="Q126" s="32">
        <f t="shared" si="5"/>
        <v>17.526426994439241</v>
      </c>
    </row>
    <row r="127" spans="16:17" x14ac:dyDescent="0.4">
      <c r="P127" s="3">
        <f t="shared" si="6"/>
        <v>1.2500000000000009</v>
      </c>
      <c r="Q127" s="32">
        <f t="shared" si="5"/>
        <v>16.862210560837291</v>
      </c>
    </row>
    <row r="128" spans="16:17" x14ac:dyDescent="0.4">
      <c r="P128" s="3">
        <f t="shared" si="6"/>
        <v>1.2600000000000009</v>
      </c>
      <c r="Q128" s="32">
        <f t="shared" si="5"/>
        <v>15.807862367772289</v>
      </c>
    </row>
    <row r="129" spans="16:17" x14ac:dyDescent="0.4">
      <c r="P129" s="3">
        <f t="shared" si="6"/>
        <v>1.2700000000000009</v>
      </c>
      <c r="Q129" s="32">
        <f t="shared" si="5"/>
        <v>14.473784258216691</v>
      </c>
    </row>
    <row r="130" spans="16:17" x14ac:dyDescent="0.4">
      <c r="P130" s="3">
        <f t="shared" si="6"/>
        <v>1.2800000000000009</v>
      </c>
      <c r="Q130" s="32">
        <f t="shared" si="5"/>
        <v>12.959249707576713</v>
      </c>
    </row>
    <row r="131" spans="16:17" x14ac:dyDescent="0.4">
      <c r="P131" s="3">
        <f t="shared" si="6"/>
        <v>1.2900000000000009</v>
      </c>
      <c r="Q131" s="32">
        <f t="shared" ref="Q131:Q194" si="7">8*$N$2*COS(2*PI()*P131)+$N$3*(2*COS(4*PI()*P131)+4)+$N$4*(8*COS(4*PI()*P131)+4)+$N$5*(8*COS(6*PI()*P131)+16*COS(2*PI()*P131))+8*$N$6*COS(4*PI()*P131)+$N$7*(2*COS(8*PI()*P131)+4)+$N$8*(8*COS(2*PI()*P131)+16*COS(6*PI()*P131))+8*$N$9*(COS(8*PI()*P131)+COS(4*PI()*P131)+1)+$N$10*(8*COS(8*PI()*P131)+16*COS(4*PI()*P131))+8*$N$11*(COS(10*PI()*P131)+2*COS(2*PI()*P131)+COS(6*PI()*P131))+$N$12*(8*COS(8*PI()*P131)+4)+16*$N$13*(COS(10*PI()*P131)+COS(6*PI()*P131)+COS(2*PI()*P131))+$N$14*(16*COS(8*PI()*P131)+8*COS(4*PI()*P131)+2*COS(12*PI()*P131)+4)+8*$N$15*(COS(12*PI()*P131)+COS(4*PI()*P131)+1)</f>
        <v>11.352501059946919</v>
      </c>
    </row>
    <row r="132" spans="16:17" x14ac:dyDescent="0.4">
      <c r="P132" s="3">
        <f t="shared" ref="P132:P195" si="8">P131+0.01</f>
        <v>1.3000000000000009</v>
      </c>
      <c r="Q132" s="32">
        <f t="shared" si="7"/>
        <v>9.7396777262361169</v>
      </c>
    </row>
    <row r="133" spans="16:17" x14ac:dyDescent="0.4">
      <c r="P133" s="3">
        <f t="shared" si="8"/>
        <v>1.3100000000000009</v>
      </c>
      <c r="Q133" s="32">
        <f t="shared" si="7"/>
        <v>8.2194008869337001</v>
      </c>
    </row>
    <row r="134" spans="16:17" x14ac:dyDescent="0.4">
      <c r="P134" s="3">
        <f t="shared" si="8"/>
        <v>1.320000000000001</v>
      </c>
      <c r="Q134" s="32">
        <f t="shared" si="7"/>
        <v>6.9187100208242454</v>
      </c>
    </row>
    <row r="135" spans="16:17" x14ac:dyDescent="0.4">
      <c r="P135" s="3">
        <f t="shared" si="8"/>
        <v>1.330000000000001</v>
      </c>
      <c r="Q135" s="32">
        <f t="shared" si="7"/>
        <v>6.0056856597914212</v>
      </c>
    </row>
    <row r="136" spans="16:17" x14ac:dyDescent="0.4">
      <c r="P136" s="3">
        <f t="shared" si="8"/>
        <v>1.340000000000001</v>
      </c>
      <c r="Q136" s="32">
        <f t="shared" si="7"/>
        <v>5.6945550323043186</v>
      </c>
    </row>
    <row r="137" spans="16:17" x14ac:dyDescent="0.4">
      <c r="P137" s="3">
        <f t="shared" si="8"/>
        <v>1.350000000000001</v>
      </c>
      <c r="Q137" s="32">
        <f t="shared" si="7"/>
        <v>6.2402897400622273</v>
      </c>
    </row>
    <row r="138" spans="16:17" x14ac:dyDescent="0.4">
      <c r="P138" s="3">
        <f t="shared" si="8"/>
        <v>1.360000000000001</v>
      </c>
      <c r="Q138" s="32">
        <f t="shared" si="7"/>
        <v>7.9214790899831957</v>
      </c>
    </row>
    <row r="139" spans="16:17" x14ac:dyDescent="0.4">
      <c r="P139" s="3">
        <f t="shared" si="8"/>
        <v>1.370000000000001</v>
      </c>
      <c r="Q139" s="32">
        <f t="shared" si="7"/>
        <v>11.012324058543467</v>
      </c>
    </row>
    <row r="140" spans="16:17" x14ac:dyDescent="0.4">
      <c r="P140" s="3">
        <f t="shared" si="8"/>
        <v>1.380000000000001</v>
      </c>
      <c r="Q140" s="32">
        <f t="shared" si="7"/>
        <v>15.746624042367452</v>
      </c>
    </row>
    <row r="141" spans="16:17" x14ac:dyDescent="0.4">
      <c r="P141" s="3">
        <f t="shared" si="8"/>
        <v>1.390000000000001</v>
      </c>
      <c r="Q141" s="32">
        <f t="shared" si="7"/>
        <v>22.278302145350636</v>
      </c>
    </row>
    <row r="142" spans="16:17" x14ac:dyDescent="0.4">
      <c r="P142" s="3">
        <f t="shared" si="8"/>
        <v>1.400000000000001</v>
      </c>
      <c r="Q142" s="32">
        <f t="shared" si="7"/>
        <v>30.644064348343029</v>
      </c>
    </row>
    <row r="143" spans="16:17" x14ac:dyDescent="0.4">
      <c r="P143" s="3">
        <f t="shared" si="8"/>
        <v>1.410000000000001</v>
      </c>
      <c r="Q143" s="32">
        <f t="shared" si="7"/>
        <v>40.734032307050903</v>
      </c>
    </row>
    <row r="144" spans="16:17" x14ac:dyDescent="0.4">
      <c r="P144" s="3">
        <f t="shared" si="8"/>
        <v>1.420000000000001</v>
      </c>
      <c r="Q144" s="32">
        <f t="shared" si="7"/>
        <v>52.275564115389074</v>
      </c>
    </row>
    <row r="145" spans="16:17" x14ac:dyDescent="0.4">
      <c r="P145" s="3">
        <f t="shared" si="8"/>
        <v>1.430000000000001</v>
      </c>
      <c r="Q145" s="32">
        <f t="shared" si="7"/>
        <v>64.83404466274159</v>
      </c>
    </row>
    <row r="146" spans="16:17" x14ac:dyDescent="0.4">
      <c r="P146" s="3">
        <f t="shared" si="8"/>
        <v>1.4400000000000011</v>
      </c>
      <c r="Q146" s="32">
        <f t="shared" si="7"/>
        <v>77.832369019198211</v>
      </c>
    </row>
    <row r="147" spans="16:17" x14ac:dyDescent="0.4">
      <c r="P147" s="3">
        <f t="shared" si="8"/>
        <v>1.4500000000000011</v>
      </c>
      <c r="Q147" s="32">
        <f t="shared" si="7"/>
        <v>90.588434662760903</v>
      </c>
    </row>
    <row r="148" spans="16:17" x14ac:dyDescent="0.4">
      <c r="P148" s="3">
        <f t="shared" si="8"/>
        <v>1.4600000000000011</v>
      </c>
      <c r="Q148" s="32">
        <f t="shared" si="7"/>
        <v>102.36753287632789</v>
      </c>
    </row>
    <row r="149" spans="16:17" x14ac:dyDescent="0.4">
      <c r="P149" s="3">
        <f t="shared" si="8"/>
        <v>1.4700000000000011</v>
      </c>
      <c r="Q149" s="32">
        <f t="shared" si="7"/>
        <v>112.44442643830483</v>
      </c>
    </row>
    <row r="150" spans="16:17" x14ac:dyDescent="0.4">
      <c r="P150" s="3">
        <f t="shared" si="8"/>
        <v>1.4800000000000011</v>
      </c>
      <c r="Q150" s="32">
        <f t="shared" si="7"/>
        <v>120.16842015611371</v>
      </c>
    </row>
    <row r="151" spans="16:17" x14ac:dyDescent="0.4">
      <c r="P151" s="3">
        <f t="shared" si="8"/>
        <v>1.4900000000000011</v>
      </c>
      <c r="Q151" s="32">
        <f t="shared" si="7"/>
        <v>125.02409042222767</v>
      </c>
    </row>
    <row r="152" spans="16:17" x14ac:dyDescent="0.4">
      <c r="P152" s="3">
        <f t="shared" si="8"/>
        <v>1.5000000000000011</v>
      </c>
      <c r="Q152" s="32">
        <f t="shared" si="7"/>
        <v>126.68064319309181</v>
      </c>
    </row>
    <row r="153" spans="16:17" x14ac:dyDescent="0.4">
      <c r="P153" s="3">
        <f t="shared" si="8"/>
        <v>1.5100000000000011</v>
      </c>
      <c r="Q153" s="32">
        <f t="shared" si="7"/>
        <v>125.02409042222693</v>
      </c>
    </row>
    <row r="154" spans="16:17" x14ac:dyDescent="0.4">
      <c r="P154" s="3">
        <f t="shared" si="8"/>
        <v>1.5200000000000011</v>
      </c>
      <c r="Q154" s="32">
        <f t="shared" si="7"/>
        <v>120.1684201561125</v>
      </c>
    </row>
    <row r="155" spans="16:17" x14ac:dyDescent="0.4">
      <c r="P155" s="3">
        <f t="shared" si="8"/>
        <v>1.5300000000000011</v>
      </c>
      <c r="Q155" s="32">
        <f t="shared" si="7"/>
        <v>112.4444264383029</v>
      </c>
    </row>
    <row r="156" spans="16:17" x14ac:dyDescent="0.4">
      <c r="P156" s="3">
        <f t="shared" si="8"/>
        <v>1.5400000000000011</v>
      </c>
      <c r="Q156" s="32">
        <f t="shared" si="7"/>
        <v>102.36753287632548</v>
      </c>
    </row>
    <row r="157" spans="16:17" x14ac:dyDescent="0.4">
      <c r="P157" s="3">
        <f t="shared" si="8"/>
        <v>1.5500000000000012</v>
      </c>
      <c r="Q157" s="32">
        <f t="shared" si="7"/>
        <v>90.588434662758203</v>
      </c>
    </row>
    <row r="158" spans="16:17" x14ac:dyDescent="0.4">
      <c r="P158" s="3">
        <f t="shared" si="8"/>
        <v>1.5600000000000012</v>
      </c>
      <c r="Q158" s="32">
        <f t="shared" si="7"/>
        <v>77.832369019195454</v>
      </c>
    </row>
    <row r="159" spans="16:17" x14ac:dyDescent="0.4">
      <c r="P159" s="3">
        <f t="shared" si="8"/>
        <v>1.5700000000000012</v>
      </c>
      <c r="Q159" s="32">
        <f t="shared" si="7"/>
        <v>64.834044662738819</v>
      </c>
    </row>
    <row r="160" spans="16:17" x14ac:dyDescent="0.4">
      <c r="P160" s="3">
        <f t="shared" si="8"/>
        <v>1.5800000000000012</v>
      </c>
      <c r="Q160" s="32">
        <f t="shared" si="7"/>
        <v>52.27556411538648</v>
      </c>
    </row>
    <row r="161" spans="16:17" x14ac:dyDescent="0.4">
      <c r="P161" s="3">
        <f t="shared" si="8"/>
        <v>1.5900000000000012</v>
      </c>
      <c r="Q161" s="32">
        <f t="shared" si="7"/>
        <v>40.734032307048565</v>
      </c>
    </row>
    <row r="162" spans="16:17" x14ac:dyDescent="0.4">
      <c r="P162" s="3">
        <f t="shared" si="8"/>
        <v>1.6000000000000012</v>
      </c>
      <c r="Q162" s="32">
        <f t="shared" si="7"/>
        <v>30.644064348340983</v>
      </c>
    </row>
    <row r="163" spans="16:17" x14ac:dyDescent="0.4">
      <c r="P163" s="3">
        <f t="shared" si="8"/>
        <v>1.6100000000000012</v>
      </c>
      <c r="Q163" s="32">
        <f t="shared" si="7"/>
        <v>22.278302145349336</v>
      </c>
    </row>
    <row r="164" spans="16:17" x14ac:dyDescent="0.4">
      <c r="P164" s="3">
        <f t="shared" si="8"/>
        <v>1.6200000000000012</v>
      </c>
      <c r="Q164" s="32">
        <f t="shared" si="7"/>
        <v>15.746624042366243</v>
      </c>
    </row>
    <row r="165" spans="16:17" x14ac:dyDescent="0.4">
      <c r="P165" s="3">
        <f t="shared" si="8"/>
        <v>1.6300000000000012</v>
      </c>
      <c r="Q165" s="32">
        <f t="shared" si="7"/>
        <v>11.012324058542561</v>
      </c>
    </row>
    <row r="166" spans="16:17" x14ac:dyDescent="0.4">
      <c r="P166" s="3">
        <f t="shared" si="8"/>
        <v>1.6400000000000012</v>
      </c>
      <c r="Q166" s="32">
        <f t="shared" si="7"/>
        <v>7.921479089982733</v>
      </c>
    </row>
    <row r="167" spans="16:17" x14ac:dyDescent="0.4">
      <c r="P167" s="3">
        <f t="shared" si="8"/>
        <v>1.6500000000000012</v>
      </c>
      <c r="Q167" s="32">
        <f t="shared" si="7"/>
        <v>6.2402897400620398</v>
      </c>
    </row>
    <row r="168" spans="16:17" x14ac:dyDescent="0.4">
      <c r="P168" s="3">
        <f t="shared" si="8"/>
        <v>1.6600000000000013</v>
      </c>
      <c r="Q168" s="32">
        <f t="shared" si="7"/>
        <v>5.6945550323042813</v>
      </c>
    </row>
    <row r="169" spans="16:17" x14ac:dyDescent="0.4">
      <c r="P169" s="3">
        <f t="shared" si="8"/>
        <v>1.6700000000000013</v>
      </c>
      <c r="Q169" s="32">
        <f t="shared" si="7"/>
        <v>6.0056856597915598</v>
      </c>
    </row>
    <row r="170" spans="16:17" x14ac:dyDescent="0.4">
      <c r="P170" s="3">
        <f t="shared" si="8"/>
        <v>1.6800000000000013</v>
      </c>
      <c r="Q170" s="32">
        <f t="shared" si="7"/>
        <v>6.9187100208244949</v>
      </c>
    </row>
    <row r="171" spans="16:17" x14ac:dyDescent="0.4">
      <c r="P171" s="3">
        <f t="shared" si="8"/>
        <v>1.6900000000000013</v>
      </c>
      <c r="Q171" s="32">
        <f t="shared" si="7"/>
        <v>8.2194008869340713</v>
      </c>
    </row>
    <row r="172" spans="16:17" x14ac:dyDescent="0.4">
      <c r="P172" s="3">
        <f t="shared" si="8"/>
        <v>1.7000000000000013</v>
      </c>
      <c r="Q172" s="32">
        <f t="shared" si="7"/>
        <v>9.7396777262364633</v>
      </c>
    </row>
    <row r="173" spans="16:17" x14ac:dyDescent="0.4">
      <c r="P173" s="3">
        <f t="shared" si="8"/>
        <v>1.7100000000000013</v>
      </c>
      <c r="Q173" s="32">
        <f t="shared" si="7"/>
        <v>11.35250105994719</v>
      </c>
    </row>
    <row r="174" spans="16:17" x14ac:dyDescent="0.4">
      <c r="P174" s="3">
        <f t="shared" si="8"/>
        <v>1.7200000000000013</v>
      </c>
      <c r="Q174" s="32">
        <f t="shared" si="7"/>
        <v>12.959249707577129</v>
      </c>
    </row>
    <row r="175" spans="16:17" x14ac:dyDescent="0.4">
      <c r="P175" s="3">
        <f t="shared" si="8"/>
        <v>1.7300000000000013</v>
      </c>
      <c r="Q175" s="32">
        <f t="shared" si="7"/>
        <v>14.47378425821694</v>
      </c>
    </row>
    <row r="176" spans="16:17" x14ac:dyDescent="0.4">
      <c r="P176" s="3">
        <f t="shared" si="8"/>
        <v>1.7400000000000013</v>
      </c>
      <c r="Q176" s="32">
        <f t="shared" si="7"/>
        <v>15.807862367772419</v>
      </c>
    </row>
    <row r="177" spans="16:17" x14ac:dyDescent="0.4">
      <c r="P177" s="3">
        <f t="shared" si="8"/>
        <v>1.7500000000000013</v>
      </c>
      <c r="Q177" s="32">
        <f t="shared" si="7"/>
        <v>16.862210560837518</v>
      </c>
    </row>
    <row r="178" spans="16:17" x14ac:dyDescent="0.4">
      <c r="P178" s="3">
        <f t="shared" si="8"/>
        <v>1.7600000000000013</v>
      </c>
      <c r="Q178" s="32">
        <f t="shared" si="7"/>
        <v>17.526426994439337</v>
      </c>
    </row>
    <row r="179" spans="16:17" x14ac:dyDescent="0.4">
      <c r="P179" s="3">
        <f t="shared" si="8"/>
        <v>1.7700000000000014</v>
      </c>
      <c r="Q179" s="32">
        <f t="shared" si="7"/>
        <v>17.689163869155543</v>
      </c>
    </row>
    <row r="180" spans="16:17" x14ac:dyDescent="0.4">
      <c r="P180" s="3">
        <f t="shared" si="8"/>
        <v>1.7800000000000014</v>
      </c>
      <c r="Q180" s="32">
        <f t="shared" si="7"/>
        <v>17.257985785001662</v>
      </c>
    </row>
    <row r="181" spans="16:17" x14ac:dyDescent="0.4">
      <c r="P181" s="3">
        <f t="shared" si="8"/>
        <v>1.7900000000000014</v>
      </c>
      <c r="Q181" s="32">
        <f t="shared" si="7"/>
        <v>16.186246487240869</v>
      </c>
    </row>
    <row r="182" spans="16:17" x14ac:dyDescent="0.4">
      <c r="P182" s="3">
        <f t="shared" si="8"/>
        <v>1.8000000000000014</v>
      </c>
      <c r="Q182" s="32">
        <f t="shared" si="7"/>
        <v>14.502604753510944</v>
      </c>
    </row>
    <row r="183" spans="16:17" x14ac:dyDescent="0.4">
      <c r="P183" s="3">
        <f t="shared" si="8"/>
        <v>1.8100000000000014</v>
      </c>
      <c r="Q183" s="32">
        <f t="shared" si="7"/>
        <v>12.337703013585598</v>
      </c>
    </row>
    <row r="184" spans="16:17" x14ac:dyDescent="0.4">
      <c r="P184" s="3">
        <f t="shared" si="8"/>
        <v>1.8200000000000014</v>
      </c>
      <c r="Q184" s="32">
        <f t="shared" si="7"/>
        <v>9.9422662693874742</v>
      </c>
    </row>
    <row r="185" spans="16:17" x14ac:dyDescent="0.4">
      <c r="P185" s="3">
        <f t="shared" si="8"/>
        <v>1.8300000000000014</v>
      </c>
      <c r="Q185" s="32">
        <f t="shared" si="7"/>
        <v>7.6915319898418026</v>
      </c>
    </row>
    <row r="186" spans="16:17" x14ac:dyDescent="0.4">
      <c r="P186" s="3">
        <f t="shared" si="8"/>
        <v>1.8400000000000014</v>
      </c>
      <c r="Q186" s="32">
        <f t="shared" si="7"/>
        <v>6.0724470314835681</v>
      </c>
    </row>
    <row r="187" spans="16:17" x14ac:dyDescent="0.4">
      <c r="P187" s="3">
        <f t="shared" si="8"/>
        <v>1.8500000000000014</v>
      </c>
      <c r="Q187" s="32">
        <f t="shared" si="7"/>
        <v>5.6522864977869531</v>
      </c>
    </row>
    <row r="188" spans="16:17" x14ac:dyDescent="0.4">
      <c r="P188" s="3">
        <f t="shared" si="8"/>
        <v>1.8600000000000014</v>
      </c>
      <c r="Q188" s="32">
        <f t="shared" si="7"/>
        <v>7.0299731006623896</v>
      </c>
    </row>
    <row r="189" spans="16:17" x14ac:dyDescent="0.4">
      <c r="P189" s="3">
        <f t="shared" si="8"/>
        <v>1.8700000000000014</v>
      </c>
      <c r="Q189" s="32">
        <f t="shared" si="7"/>
        <v>10.7740436843856</v>
      </c>
    </row>
    <row r="190" spans="16:17" x14ac:dyDescent="0.4">
      <c r="P190" s="3">
        <f t="shared" si="8"/>
        <v>1.8800000000000014</v>
      </c>
      <c r="Q190" s="32">
        <f t="shared" si="7"/>
        <v>17.35353950395367</v>
      </c>
    </row>
    <row r="191" spans="16:17" x14ac:dyDescent="0.4">
      <c r="P191" s="3">
        <f t="shared" si="8"/>
        <v>1.8900000000000015</v>
      </c>
      <c r="Q191" s="32">
        <f t="shared" si="7"/>
        <v>27.069737426799335</v>
      </c>
    </row>
    <row r="192" spans="16:17" x14ac:dyDescent="0.4">
      <c r="P192" s="3">
        <f t="shared" si="8"/>
        <v>1.9000000000000015</v>
      </c>
      <c r="Q192" s="32">
        <f t="shared" si="7"/>
        <v>39.997321198694642</v>
      </c>
    </row>
    <row r="193" spans="16:17" x14ac:dyDescent="0.4">
      <c r="P193" s="3">
        <f t="shared" si="8"/>
        <v>1.9100000000000015</v>
      </c>
      <c r="Q193" s="32">
        <f t="shared" si="7"/>
        <v>55.943168171506876</v>
      </c>
    </row>
    <row r="194" spans="16:17" x14ac:dyDescent="0.4">
      <c r="P194" s="3">
        <f t="shared" si="8"/>
        <v>1.9200000000000015</v>
      </c>
      <c r="Q194" s="32">
        <f t="shared" si="7"/>
        <v>74.429396552159474</v>
      </c>
    </row>
    <row r="195" spans="16:17" x14ac:dyDescent="0.4">
      <c r="P195" s="3">
        <f t="shared" si="8"/>
        <v>1.9300000000000015</v>
      </c>
      <c r="Q195" s="32">
        <f t="shared" ref="Q195:Q202" si="9">8*$N$2*COS(2*PI()*P195)+$N$3*(2*COS(4*PI()*P195)+4)+$N$4*(8*COS(4*PI()*P195)+4)+$N$5*(8*COS(6*PI()*P195)+16*COS(2*PI()*P195))+8*$N$6*COS(4*PI()*P195)+$N$7*(2*COS(8*PI()*P195)+4)+$N$8*(8*COS(2*PI()*P195)+16*COS(6*PI()*P195))+8*$N$9*(COS(8*PI()*P195)+COS(4*PI()*P195)+1)+$N$10*(8*COS(8*PI()*P195)+16*COS(4*PI()*P195))+8*$N$11*(COS(10*PI()*P195)+2*COS(2*PI()*P195)+COS(6*PI()*P195))+$N$12*(8*COS(8*PI()*P195)+4)+16*$N$13*(COS(10*PI()*P195)+COS(6*PI()*P195)+COS(2*PI()*P195))+$N$14*(16*COS(8*PI()*P195)+8*COS(4*PI()*P195)+2*COS(12*PI()*P195)+4)+8*$N$15*(COS(12*PI()*P195)+COS(4*PI()*P195)+1)</f>
        <v>94.70483100529465</v>
      </c>
    </row>
    <row r="196" spans="16:17" x14ac:dyDescent="0.4">
      <c r="P196" s="3">
        <f t="shared" ref="P196:P202" si="10">P195+0.01</f>
        <v>1.9400000000000015</v>
      </c>
      <c r="Q196" s="32">
        <f t="shared" si="9"/>
        <v>115.78588432077655</v>
      </c>
    </row>
    <row r="197" spans="16:17" x14ac:dyDescent="0.4">
      <c r="P197" s="3">
        <f t="shared" si="10"/>
        <v>1.9500000000000015</v>
      </c>
      <c r="Q197" s="32">
        <f t="shared" si="9"/>
        <v>136.52440309593791</v>
      </c>
    </row>
    <row r="198" spans="16:17" x14ac:dyDescent="0.4">
      <c r="P198" s="3">
        <f t="shared" si="10"/>
        <v>1.9600000000000015</v>
      </c>
      <c r="Q198" s="32">
        <f t="shared" si="9"/>
        <v>155.69671928182308</v>
      </c>
    </row>
    <row r="199" spans="16:17" x14ac:dyDescent="0.4">
      <c r="P199" s="3">
        <f t="shared" si="10"/>
        <v>1.9700000000000015</v>
      </c>
      <c r="Q199" s="32">
        <f t="shared" si="9"/>
        <v>172.10541348849435</v>
      </c>
    </row>
    <row r="200" spans="16:17" x14ac:dyDescent="0.4">
      <c r="P200" s="3">
        <f t="shared" si="10"/>
        <v>1.9800000000000015</v>
      </c>
      <c r="Q200" s="32">
        <f t="shared" si="9"/>
        <v>184.68349296199591</v>
      </c>
    </row>
    <row r="201" spans="16:17" x14ac:dyDescent="0.4">
      <c r="P201" s="3">
        <f t="shared" si="10"/>
        <v>1.9900000000000015</v>
      </c>
      <c r="Q201" s="32">
        <f t="shared" si="9"/>
        <v>192.59006719412554</v>
      </c>
    </row>
    <row r="202" spans="16:17" x14ac:dyDescent="0.4">
      <c r="P202" s="3">
        <f t="shared" si="10"/>
        <v>2.0000000000000013</v>
      </c>
      <c r="Q202" s="32">
        <f t="shared" si="9"/>
        <v>195.28726986810616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7659-CEED-1748-9D52-10E588849ED3}">
  <dimension ref="A1:I20"/>
  <sheetViews>
    <sheetView topLeftCell="C1" workbookViewId="0">
      <selection activeCell="B2" sqref="B2:B12"/>
    </sheetView>
  </sheetViews>
  <sheetFormatPr defaultColWidth="11.5546875" defaultRowHeight="19.5" x14ac:dyDescent="0.4"/>
  <cols>
    <col min="1" max="1" width="7.88671875" customWidth="1"/>
    <col min="2" max="2" width="11.88671875" customWidth="1"/>
    <col min="3" max="3" width="6.5546875" customWidth="1"/>
    <col min="4" max="5" width="5.6640625" customWidth="1"/>
    <col min="6" max="6" width="12.6640625" customWidth="1"/>
    <col min="7" max="7" width="15.6640625" customWidth="1"/>
    <col min="8" max="8" width="16" customWidth="1"/>
    <col min="9" max="9" width="13.44140625" customWidth="1"/>
    <col min="10" max="11" width="5.6640625" customWidth="1"/>
    <col min="12" max="12" width="15.5546875" customWidth="1"/>
    <col min="14" max="15" width="15.6640625" customWidth="1"/>
  </cols>
  <sheetData>
    <row r="1" spans="1:9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</row>
    <row r="2" spans="1:9" x14ac:dyDescent="0.4">
      <c r="A2" s="8">
        <v>11</v>
      </c>
      <c r="B2">
        <v>28.289400000000001</v>
      </c>
      <c r="C2" s="8">
        <v>2</v>
      </c>
      <c r="D2" s="8">
        <v>0</v>
      </c>
      <c r="E2" s="8">
        <v>0</v>
      </c>
      <c r="F2" s="3">
        <f>(0.15419/(2*SIN(RADIANS(B2/2)))*SQRT(C2^2+D2^2+E2^2))</f>
        <v>0.63096531321334226</v>
      </c>
      <c r="G2" s="10">
        <f>(F14-F2)^2</f>
        <v>7.982062087422193E-7</v>
      </c>
      <c r="H2" s="14"/>
    </row>
    <row r="3" spans="1:9" x14ac:dyDescent="0.4">
      <c r="A3" s="8"/>
      <c r="B3">
        <v>40.467500000000001</v>
      </c>
      <c r="C3" s="8">
        <v>2</v>
      </c>
      <c r="D3" s="8">
        <v>2</v>
      </c>
      <c r="E3" s="8">
        <v>0</v>
      </c>
      <c r="F3" s="3">
        <f t="shared" ref="F3:F12" si="0">(0.15419/(2*SIN(RADIANS(B3/2)))*SQRT(C3^2+D3^2+E3^2))</f>
        <v>0.6304958384999344</v>
      </c>
      <c r="G3" s="10">
        <f>(F14-F3)^2</f>
        <v>1.7973288607331043E-7</v>
      </c>
      <c r="H3" s="14"/>
    </row>
    <row r="4" spans="1:9" x14ac:dyDescent="0.4">
      <c r="A4" s="8"/>
      <c r="B4">
        <v>50.147500000000001</v>
      </c>
      <c r="C4" s="8">
        <v>2</v>
      </c>
      <c r="D4" s="8">
        <v>2</v>
      </c>
      <c r="E4" s="8">
        <v>2</v>
      </c>
      <c r="F4" s="3">
        <f t="shared" si="0"/>
        <v>0.63019038807567296</v>
      </c>
      <c r="G4" s="10">
        <f>(F14-F4)^2</f>
        <v>1.4041949200092255E-8</v>
      </c>
      <c r="H4" s="14"/>
    </row>
    <row r="5" spans="1:9" x14ac:dyDescent="0.4">
      <c r="A5" s="8"/>
      <c r="B5">
        <v>58.613700000000001</v>
      </c>
      <c r="C5" s="8">
        <v>4</v>
      </c>
      <c r="D5" s="8">
        <v>0</v>
      </c>
      <c r="E5" s="8">
        <v>0</v>
      </c>
      <c r="F5" s="3">
        <f t="shared" si="0"/>
        <v>0.6300068921582952</v>
      </c>
      <c r="G5" s="10">
        <f>(F14-F5)^2</f>
        <v>4.2246342636380781E-9</v>
      </c>
      <c r="H5" s="14"/>
    </row>
    <row r="6" spans="1:9" x14ac:dyDescent="0.4">
      <c r="A6" s="8"/>
      <c r="B6">
        <v>66.364800000000002</v>
      </c>
      <c r="C6" s="8">
        <v>4</v>
      </c>
      <c r="D6" s="8">
        <v>2</v>
      </c>
      <c r="E6" s="8">
        <v>0</v>
      </c>
      <c r="F6" s="3">
        <f t="shared" si="0"/>
        <v>0.62995695154694642</v>
      </c>
      <c r="G6" s="10">
        <f>(F14-F6)^2</f>
        <v>1.3210697393286752E-8</v>
      </c>
      <c r="H6" s="14"/>
    </row>
    <row r="7" spans="1:9" x14ac:dyDescent="0.4">
      <c r="A7" s="8"/>
      <c r="B7">
        <v>73.630499999999998</v>
      </c>
      <c r="C7" s="8">
        <v>4</v>
      </c>
      <c r="D7" s="8">
        <v>2</v>
      </c>
      <c r="E7" s="8">
        <v>2</v>
      </c>
      <c r="F7" s="3">
        <f t="shared" si="0"/>
        <v>0.63027985785741469</v>
      </c>
      <c r="G7" s="10">
        <f>(F14-F7)^2</f>
        <v>4.3250902206858836E-8</v>
      </c>
      <c r="H7" s="14"/>
    </row>
    <row r="8" spans="1:9" x14ac:dyDescent="0.4">
      <c r="A8" s="8"/>
      <c r="B8">
        <v>87.585300000000004</v>
      </c>
      <c r="C8" s="8">
        <v>4</v>
      </c>
      <c r="D8" s="8">
        <v>4</v>
      </c>
      <c r="E8" s="8">
        <v>0</v>
      </c>
      <c r="F8" s="3">
        <f t="shared" si="0"/>
        <v>0.63017818531465741</v>
      </c>
      <c r="G8" s="10">
        <f>(F14-F8)^2</f>
        <v>1.1298833191414334E-8</v>
      </c>
      <c r="H8" s="14"/>
    </row>
    <row r="9" spans="1:9" x14ac:dyDescent="0.4">
      <c r="A9" s="8"/>
      <c r="B9">
        <v>94.475099999999998</v>
      </c>
      <c r="C9" s="8">
        <v>6</v>
      </c>
      <c r="D9" s="8">
        <v>0</v>
      </c>
      <c r="E9" s="8">
        <v>0</v>
      </c>
      <c r="F9" s="3">
        <f t="shared" si="0"/>
        <v>0.63005414831201367</v>
      </c>
      <c r="G9" s="10">
        <f>(F14-F9)^2</f>
        <v>3.1474424708170039E-10</v>
      </c>
      <c r="H9" s="14"/>
    </row>
    <row r="10" spans="1:9" x14ac:dyDescent="0.4">
      <c r="A10" s="8"/>
      <c r="B10">
        <v>101.4074</v>
      </c>
      <c r="C10" s="8">
        <v>6</v>
      </c>
      <c r="D10" s="8">
        <v>2</v>
      </c>
      <c r="E10" s="8">
        <v>0</v>
      </c>
      <c r="F10" s="3">
        <f t="shared" si="0"/>
        <v>0.6300600778075448</v>
      </c>
      <c r="G10" s="10">
        <f>(F14-F10)^2</f>
        <v>1.3951241416585501E-10</v>
      </c>
      <c r="H10" s="14"/>
    </row>
    <row r="11" spans="1:9" x14ac:dyDescent="0.4">
      <c r="A11" s="8"/>
      <c r="B11">
        <v>108.5891</v>
      </c>
      <c r="C11" s="8">
        <v>6</v>
      </c>
      <c r="D11" s="8">
        <v>2</v>
      </c>
      <c r="E11" s="8">
        <v>2</v>
      </c>
      <c r="F11" s="3">
        <f t="shared" si="0"/>
        <v>0.62976937497457841</v>
      </c>
      <c r="G11" s="10">
        <f>(F14-F11)^2</f>
        <v>9.151494423756216E-8</v>
      </c>
      <c r="H11" s="14"/>
    </row>
    <row r="12" spans="1:9" x14ac:dyDescent="0.4">
      <c r="A12" s="17"/>
      <c r="B12">
        <v>116.2924</v>
      </c>
      <c r="C12" s="17">
        <v>4</v>
      </c>
      <c r="D12" s="17">
        <v>4</v>
      </c>
      <c r="E12" s="17">
        <v>4</v>
      </c>
      <c r="F12" s="3">
        <f t="shared" si="0"/>
        <v>0.62883375503325378</v>
      </c>
      <c r="G12" s="10">
        <f>(F14-F12)^2</f>
        <v>1.5329765736203769E-6</v>
      </c>
      <c r="H12" s="15"/>
      <c r="I12" s="12"/>
    </row>
    <row r="13" spans="1:9" s="1" customFormat="1" x14ac:dyDescent="0.4">
      <c r="A13" s="18"/>
      <c r="B13" s="18"/>
      <c r="C13" s="18"/>
      <c r="D13" s="18"/>
      <c r="E13" s="19"/>
      <c r="F13" s="21" t="s">
        <v>2</v>
      </c>
      <c r="G13" s="2" t="s">
        <v>4</v>
      </c>
      <c r="H13" s="22" t="s">
        <v>0</v>
      </c>
      <c r="I13" s="11" t="s">
        <v>1</v>
      </c>
    </row>
    <row r="14" spans="1:9" x14ac:dyDescent="0.4">
      <c r="E14" s="20"/>
      <c r="F14" s="16">
        <f>SUM(F2:F12)/A2</f>
        <v>0.63007188934487768</v>
      </c>
      <c r="G14" s="3">
        <f>SUM(G2:G12)</f>
        <v>2.6889118855900067E-6</v>
      </c>
      <c r="H14" s="3">
        <f>SQRT(G14/(A2*(A2-1)))</f>
        <v>1.5634786057175103E-4</v>
      </c>
      <c r="I14" s="3">
        <f>H14/F14</f>
        <v>2.4814289165370473E-4</v>
      </c>
    </row>
    <row r="16" spans="1:9" x14ac:dyDescent="0.4">
      <c r="B16" t="s">
        <v>28</v>
      </c>
    </row>
    <row r="20" spans="6:6" x14ac:dyDescent="0.4">
      <c r="F20" t="s">
        <v>29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2E06-C502-9645-911B-8A828E64EF6A}">
  <dimension ref="A1:I16"/>
  <sheetViews>
    <sheetView topLeftCell="D1" workbookViewId="0">
      <selection activeCell="B2" sqref="B2:B12"/>
    </sheetView>
  </sheetViews>
  <sheetFormatPr defaultColWidth="11.5546875" defaultRowHeight="19.5" x14ac:dyDescent="0.4"/>
  <cols>
    <col min="1" max="1" width="7.88671875" customWidth="1"/>
    <col min="2" max="2" width="11.88671875" customWidth="1"/>
    <col min="3" max="3" width="6.5546875" customWidth="1"/>
    <col min="4" max="5" width="5.6640625" customWidth="1"/>
    <col min="6" max="6" width="12.6640625" customWidth="1"/>
    <col min="7" max="7" width="15.6640625" customWidth="1"/>
    <col min="8" max="8" width="16" customWidth="1"/>
    <col min="9" max="9" width="13.44140625" customWidth="1"/>
    <col min="10" max="11" width="5.6640625" customWidth="1"/>
    <col min="12" max="12" width="15.5546875" customWidth="1"/>
    <col min="14" max="15" width="15.6640625" customWidth="1"/>
  </cols>
  <sheetData>
    <row r="1" spans="1:9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</row>
    <row r="2" spans="1:9" x14ac:dyDescent="0.4">
      <c r="A2" s="8">
        <v>11</v>
      </c>
      <c r="B2">
        <v>28.289400000000001</v>
      </c>
      <c r="C2" s="8">
        <v>1</v>
      </c>
      <c r="D2" s="8">
        <v>0</v>
      </c>
      <c r="E2" s="8">
        <v>0</v>
      </c>
      <c r="F2" s="3">
        <f>(0.15419/(2*SIN(RADIANS(B2/2)))*SQRT(C2^2+D2^2+E2^2))</f>
        <v>0.31548265660667113</v>
      </c>
      <c r="G2" s="10">
        <f>(F14-F2)^2</f>
        <v>1.9955155218555482E-7</v>
      </c>
      <c r="H2" s="14"/>
    </row>
    <row r="3" spans="1:9" x14ac:dyDescent="0.4">
      <c r="A3" s="8"/>
      <c r="B3">
        <v>40.467500000000001</v>
      </c>
      <c r="C3" s="8">
        <v>1</v>
      </c>
      <c r="D3" s="8">
        <v>1</v>
      </c>
      <c r="E3" s="8">
        <v>0</v>
      </c>
      <c r="F3" s="3">
        <f t="shared" ref="F3:F12" si="0">(0.15419/(2*SIN(RADIANS(B3/2)))*SQRT(C3^2+D3^2+E3^2))</f>
        <v>0.3152479192499672</v>
      </c>
      <c r="G3" s="10">
        <f>(F14-F3)^2</f>
        <v>4.4933221518327608E-8</v>
      </c>
      <c r="H3" s="14"/>
    </row>
    <row r="4" spans="1:9" x14ac:dyDescent="0.4">
      <c r="A4" s="8"/>
      <c r="B4">
        <v>50.147500000000001</v>
      </c>
      <c r="C4" s="8">
        <v>1</v>
      </c>
      <c r="D4" s="8">
        <v>1</v>
      </c>
      <c r="E4" s="8">
        <v>1</v>
      </c>
      <c r="F4" s="3">
        <f t="shared" si="0"/>
        <v>0.31509519403783648</v>
      </c>
      <c r="G4" s="10">
        <f>(F14-F4)^2</f>
        <v>3.5104873000230638E-9</v>
      </c>
      <c r="H4" s="14"/>
    </row>
    <row r="5" spans="1:9" x14ac:dyDescent="0.4">
      <c r="A5" s="8"/>
      <c r="B5">
        <v>58.613700000000001</v>
      </c>
      <c r="C5" s="8">
        <v>2</v>
      </c>
      <c r="D5" s="8">
        <v>0</v>
      </c>
      <c r="E5" s="8">
        <v>0</v>
      </c>
      <c r="F5" s="3">
        <f t="shared" si="0"/>
        <v>0.3150034460791476</v>
      </c>
      <c r="G5" s="10">
        <f>(F14-F5)^2</f>
        <v>1.0561585659095195E-9</v>
      </c>
      <c r="H5" s="14"/>
    </row>
    <row r="6" spans="1:9" x14ac:dyDescent="0.4">
      <c r="A6" s="8"/>
      <c r="B6">
        <v>66.364800000000002</v>
      </c>
      <c r="C6" s="8">
        <v>2</v>
      </c>
      <c r="D6" s="8">
        <v>1</v>
      </c>
      <c r="E6" s="8">
        <v>0</v>
      </c>
      <c r="F6" s="3">
        <f t="shared" si="0"/>
        <v>0.31497847577347321</v>
      </c>
      <c r="G6" s="10">
        <f>(F14-F6)^2</f>
        <v>3.302674348321688E-9</v>
      </c>
      <c r="H6" s="14"/>
    </row>
    <row r="7" spans="1:9" x14ac:dyDescent="0.4">
      <c r="A7" s="8"/>
      <c r="B7">
        <v>73.630499999999998</v>
      </c>
      <c r="C7" s="8">
        <v>2</v>
      </c>
      <c r="D7" s="8">
        <v>1</v>
      </c>
      <c r="E7" s="8">
        <v>1</v>
      </c>
      <c r="F7" s="3">
        <f t="shared" si="0"/>
        <v>0.31513992892870735</v>
      </c>
      <c r="G7" s="10">
        <f>(F14-F7)^2</f>
        <v>1.0812725551714709E-8</v>
      </c>
      <c r="H7" s="14"/>
    </row>
    <row r="8" spans="1:9" x14ac:dyDescent="0.4">
      <c r="A8" s="8"/>
      <c r="B8">
        <v>87.585300000000004</v>
      </c>
      <c r="C8" s="8">
        <v>2</v>
      </c>
      <c r="D8" s="8">
        <v>2</v>
      </c>
      <c r="E8" s="8">
        <v>0</v>
      </c>
      <c r="F8" s="3">
        <f t="shared" si="0"/>
        <v>0.31508909265732871</v>
      </c>
      <c r="G8" s="10">
        <f>(F14-F8)^2</f>
        <v>2.8247082978535835E-9</v>
      </c>
      <c r="H8" s="14"/>
    </row>
    <row r="9" spans="1:9" x14ac:dyDescent="0.4">
      <c r="A9" s="8"/>
      <c r="B9">
        <v>94.475099999999998</v>
      </c>
      <c r="C9" s="8">
        <v>2</v>
      </c>
      <c r="D9" s="8">
        <v>2</v>
      </c>
      <c r="E9" s="8">
        <v>1</v>
      </c>
      <c r="F9" s="3">
        <f t="shared" si="0"/>
        <v>0.31502707415600684</v>
      </c>
      <c r="G9" s="10">
        <f>(F14-F9)^2</f>
        <v>7.8686061770425097E-11</v>
      </c>
      <c r="H9" s="14"/>
    </row>
    <row r="10" spans="1:9" x14ac:dyDescent="0.4">
      <c r="A10" s="8"/>
      <c r="B10">
        <v>101.4074</v>
      </c>
      <c r="C10" s="8">
        <v>3</v>
      </c>
      <c r="D10" s="8">
        <v>1</v>
      </c>
      <c r="E10" s="8">
        <v>0</v>
      </c>
      <c r="F10" s="3">
        <f t="shared" si="0"/>
        <v>0.3150300389037724</v>
      </c>
      <c r="G10" s="10">
        <f>(F14-F10)^2</f>
        <v>3.4878103541463754E-11</v>
      </c>
      <c r="H10" s="14"/>
    </row>
    <row r="11" spans="1:9" x14ac:dyDescent="0.4">
      <c r="A11" s="8"/>
      <c r="B11">
        <v>108.5891</v>
      </c>
      <c r="C11" s="8">
        <v>3</v>
      </c>
      <c r="D11" s="8">
        <v>1</v>
      </c>
      <c r="E11" s="8">
        <v>1</v>
      </c>
      <c r="F11" s="3">
        <f t="shared" si="0"/>
        <v>0.31488468748728921</v>
      </c>
      <c r="G11" s="10">
        <f>(F14-F11)^2</f>
        <v>2.287873605939054E-8</v>
      </c>
      <c r="H11" s="14"/>
    </row>
    <row r="12" spans="1:9" x14ac:dyDescent="0.4">
      <c r="A12" s="17"/>
      <c r="B12">
        <v>116.2924</v>
      </c>
      <c r="C12" s="17">
        <v>2</v>
      </c>
      <c r="D12" s="17">
        <v>2</v>
      </c>
      <c r="E12" s="17">
        <v>2</v>
      </c>
      <c r="F12" s="3">
        <f t="shared" si="0"/>
        <v>0.31441687751662689</v>
      </c>
      <c r="G12" s="10">
        <f>(F14-F12)^2</f>
        <v>3.8324414340509422E-7</v>
      </c>
      <c r="H12" s="15"/>
      <c r="I12" s="12"/>
    </row>
    <row r="13" spans="1:9" s="1" customFormat="1" x14ac:dyDescent="0.4">
      <c r="A13" s="18"/>
      <c r="B13" s="18"/>
      <c r="C13" s="18"/>
      <c r="D13" s="18"/>
      <c r="E13" s="19"/>
      <c r="F13" s="21" t="s">
        <v>2</v>
      </c>
      <c r="G13" s="2" t="s">
        <v>4</v>
      </c>
      <c r="H13" s="22" t="s">
        <v>0</v>
      </c>
      <c r="I13" s="11" t="s">
        <v>1</v>
      </c>
    </row>
    <row r="14" spans="1:9" x14ac:dyDescent="0.4">
      <c r="E14" s="20"/>
      <c r="F14" s="16">
        <f>SUM(F2:F12)/A2</f>
        <v>0.31503594467243884</v>
      </c>
      <c r="G14" s="3">
        <f>SUM(G2:G12)</f>
        <v>6.7222797139750169E-7</v>
      </c>
      <c r="H14" s="3">
        <f>SQRT(G14/(A2*(A2-1)))</f>
        <v>7.8173930285875513E-5</v>
      </c>
      <c r="I14" s="3">
        <f>H14/F14</f>
        <v>2.4814289165370473E-4</v>
      </c>
    </row>
    <row r="16" spans="1:9" x14ac:dyDescent="0.4">
      <c r="B16" t="s">
        <v>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C10F-412C-5F44-991F-224630468AFA}">
  <dimension ref="A1:I16"/>
  <sheetViews>
    <sheetView workbookViewId="0">
      <selection activeCell="E13" sqref="E13"/>
    </sheetView>
  </sheetViews>
  <sheetFormatPr defaultColWidth="11.5546875" defaultRowHeight="19.5" x14ac:dyDescent="0.4"/>
  <cols>
    <col min="1" max="1" width="7.88671875" customWidth="1"/>
    <col min="2" max="2" width="11.88671875" customWidth="1"/>
    <col min="3" max="3" width="6.5546875" customWidth="1"/>
    <col min="4" max="5" width="5.6640625" customWidth="1"/>
    <col min="6" max="6" width="12.6640625" customWidth="1"/>
    <col min="7" max="7" width="15.6640625" customWidth="1"/>
    <col min="8" max="8" width="16" customWidth="1"/>
    <col min="9" max="9" width="13.44140625" customWidth="1"/>
    <col min="10" max="11" width="5.6640625" customWidth="1"/>
    <col min="12" max="12" width="15.5546875" customWidth="1"/>
    <col min="14" max="15" width="15.6640625" customWidth="1"/>
  </cols>
  <sheetData>
    <row r="1" spans="1:9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</row>
    <row r="2" spans="1:9" x14ac:dyDescent="0.4">
      <c r="A2" s="8">
        <v>11</v>
      </c>
      <c r="B2">
        <v>28.289400000000001</v>
      </c>
      <c r="C2" s="8">
        <v>1</v>
      </c>
      <c r="D2" s="8">
        <v>1</v>
      </c>
      <c r="E2" s="8">
        <v>0</v>
      </c>
      <c r="F2" s="3">
        <f>(0.15419/(2*SIN(RADIANS(B2/2)))*SQRT(C2^2+D2^2+E2^2))</f>
        <v>0.44615985166664823</v>
      </c>
      <c r="G2" s="10">
        <f>(F14-F2)^2</f>
        <v>2.2588824842183916E-4</v>
      </c>
      <c r="H2" s="14"/>
    </row>
    <row r="3" spans="1:9" x14ac:dyDescent="0.4">
      <c r="A3" s="8"/>
      <c r="B3">
        <v>40.467500000000001</v>
      </c>
      <c r="C3" s="8">
        <v>2</v>
      </c>
      <c r="D3" s="8">
        <v>0</v>
      </c>
      <c r="E3" s="8">
        <v>0</v>
      </c>
      <c r="F3" s="3">
        <f t="shared" ref="F3:F12" si="0">(0.15419/(2*SIN(RADIANS(B3/2)))*SQRT(C3^2+D3^2+E3^2))</f>
        <v>0.44582788291320191</v>
      </c>
      <c r="G3" s="10">
        <f>(F14-F3)^2</f>
        <v>2.1601975038678937E-4</v>
      </c>
      <c r="H3" s="14"/>
    </row>
    <row r="4" spans="1:9" x14ac:dyDescent="0.4">
      <c r="A4" s="8"/>
      <c r="B4">
        <v>50.147500000000001</v>
      </c>
      <c r="C4" s="8">
        <v>2</v>
      </c>
      <c r="D4" s="8">
        <v>1</v>
      </c>
      <c r="E4" s="8">
        <v>1</v>
      </c>
      <c r="F4" s="3">
        <f t="shared" si="0"/>
        <v>0.44561189684689034</v>
      </c>
      <c r="G4" s="10">
        <f>(F14-F4)^2</f>
        <v>2.09717442274599E-4</v>
      </c>
      <c r="H4" s="14"/>
    </row>
    <row r="5" spans="1:9" x14ac:dyDescent="0.4">
      <c r="A5" s="8"/>
      <c r="B5">
        <v>58.613700000000001</v>
      </c>
      <c r="C5" s="8">
        <v>2</v>
      </c>
      <c r="D5" s="8">
        <v>2</v>
      </c>
      <c r="E5" s="8">
        <v>0</v>
      </c>
      <c r="F5" s="3">
        <f t="shared" si="0"/>
        <v>0.44548214563939253</v>
      </c>
      <c r="G5" s="10">
        <f>(F14-F5)^2</f>
        <v>2.0597626117235902E-4</v>
      </c>
      <c r="H5" s="14"/>
    </row>
    <row r="6" spans="1:9" x14ac:dyDescent="0.4">
      <c r="A6" s="8"/>
      <c r="B6">
        <v>66.364800000000002</v>
      </c>
      <c r="C6" s="8">
        <v>3</v>
      </c>
      <c r="D6" s="8">
        <v>1</v>
      </c>
      <c r="E6" s="8">
        <v>0</v>
      </c>
      <c r="F6" s="3">
        <f t="shared" si="0"/>
        <v>0.4454468322944512</v>
      </c>
      <c r="G6" s="10">
        <f>(F14-F6)^2</f>
        <v>2.049638829147741E-4</v>
      </c>
      <c r="H6" s="14"/>
    </row>
    <row r="7" spans="1:9" x14ac:dyDescent="0.4">
      <c r="A7" s="8"/>
      <c r="B7">
        <v>73.630499999999998</v>
      </c>
      <c r="C7" s="8">
        <v>2</v>
      </c>
      <c r="D7" s="8">
        <v>2</v>
      </c>
      <c r="E7" s="8">
        <v>2</v>
      </c>
      <c r="F7" s="3">
        <f t="shared" si="0"/>
        <v>0.44567516153627124</v>
      </c>
      <c r="G7" s="10">
        <f>(F14-F7)^2</f>
        <v>2.1155379562126121E-4</v>
      </c>
      <c r="H7" s="14"/>
    </row>
    <row r="8" spans="1:9" x14ac:dyDescent="0.4">
      <c r="A8" s="8"/>
      <c r="B8">
        <v>87.585300000000004</v>
      </c>
      <c r="C8" s="8">
        <v>3</v>
      </c>
      <c r="D8" s="8">
        <v>2</v>
      </c>
      <c r="E8" s="8">
        <v>1</v>
      </c>
      <c r="F8" s="3">
        <f t="shared" si="0"/>
        <v>0.41682369000013986</v>
      </c>
      <c r="G8" s="10">
        <f>(F14-F8)^2</f>
        <v>2.0467830425762809E-4</v>
      </c>
      <c r="H8" s="14"/>
    </row>
    <row r="9" spans="1:9" x14ac:dyDescent="0.4">
      <c r="A9" s="8"/>
      <c r="B9">
        <v>94.475099999999998</v>
      </c>
      <c r="C9" s="8">
        <v>4</v>
      </c>
      <c r="D9" s="8">
        <v>0</v>
      </c>
      <c r="E9" s="8">
        <v>0</v>
      </c>
      <c r="F9" s="3">
        <f t="shared" si="0"/>
        <v>0.4200360988746758</v>
      </c>
      <c r="G9" s="10">
        <f>(F14-F9)^2</f>
        <v>1.2308068953954788E-4</v>
      </c>
      <c r="H9" s="14"/>
    </row>
    <row r="10" spans="1:9" x14ac:dyDescent="0.4">
      <c r="A10" s="8"/>
      <c r="B10">
        <v>101.4074</v>
      </c>
      <c r="C10" s="8">
        <v>3</v>
      </c>
      <c r="D10" s="8">
        <v>3</v>
      </c>
      <c r="E10" s="8">
        <v>0</v>
      </c>
      <c r="F10" s="3">
        <f t="shared" si="0"/>
        <v>0.42265714916594299</v>
      </c>
      <c r="G10" s="10">
        <f>(F14-F10)^2</f>
        <v>7.1793819882440011E-5</v>
      </c>
      <c r="H10" s="14"/>
    </row>
    <row r="11" spans="1:9" x14ac:dyDescent="0.4">
      <c r="A11" s="8"/>
      <c r="B11">
        <v>108.5891</v>
      </c>
      <c r="C11" s="8">
        <v>4</v>
      </c>
      <c r="D11" s="8">
        <v>1</v>
      </c>
      <c r="E11" s="8">
        <v>1</v>
      </c>
      <c r="F11" s="3">
        <f t="shared" si="0"/>
        <v>0.40280184565021543</v>
      </c>
      <c r="G11" s="10">
        <f>(F14-F11)^2</f>
        <v>8.024997706197357E-4</v>
      </c>
      <c r="H11" s="14"/>
    </row>
    <row r="12" spans="1:9" x14ac:dyDescent="0.4">
      <c r="A12" s="17"/>
      <c r="B12">
        <v>116.2924</v>
      </c>
      <c r="C12" s="17">
        <v>4</v>
      </c>
      <c r="D12" s="17">
        <v>2</v>
      </c>
      <c r="E12" s="17">
        <v>0</v>
      </c>
      <c r="F12" s="3">
        <f t="shared" si="0"/>
        <v>0.40591044346281113</v>
      </c>
      <c r="G12" s="10">
        <f>(F14-F12)^2</f>
        <v>6.3603977918995336E-4</v>
      </c>
      <c r="H12" s="15"/>
      <c r="I12" s="12"/>
    </row>
    <row r="13" spans="1:9" s="1" customFormat="1" x14ac:dyDescent="0.4">
      <c r="A13" s="18"/>
      <c r="B13" s="18"/>
      <c r="C13" s="18"/>
      <c r="D13" s="18"/>
      <c r="E13" s="19"/>
      <c r="F13" s="21" t="s">
        <v>2</v>
      </c>
      <c r="G13" s="2" t="s">
        <v>4</v>
      </c>
      <c r="H13" s="22" t="s">
        <v>0</v>
      </c>
      <c r="I13" s="11" t="s">
        <v>1</v>
      </c>
    </row>
    <row r="14" spans="1:9" x14ac:dyDescent="0.4">
      <c r="E14" s="20"/>
      <c r="F14" s="16">
        <f>SUM(F2:F12)/A2</f>
        <v>0.4311302725500582</v>
      </c>
      <c r="G14" s="3">
        <f>SUM(G2:G12)</f>
        <v>3.112211744280927E-3</v>
      </c>
      <c r="H14" s="3">
        <f>SQRT(G14/(A2*(A2-1)))</f>
        <v>5.319100867526157E-3</v>
      </c>
      <c r="I14" s="3">
        <f>H14/F14</f>
        <v>1.2337572205413991E-2</v>
      </c>
    </row>
    <row r="16" spans="1:9" x14ac:dyDescent="0.4">
      <c r="B16" t="s">
        <v>28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FE69-418D-9B47-A2A4-AECC8A36F97C}">
  <dimension ref="A1:I22"/>
  <sheetViews>
    <sheetView tabSelected="1" topLeftCell="C1" workbookViewId="0">
      <selection activeCell="G18" sqref="G18"/>
    </sheetView>
  </sheetViews>
  <sheetFormatPr defaultColWidth="11.5546875" defaultRowHeight="19.5" x14ac:dyDescent="0.4"/>
  <cols>
    <col min="1" max="1" width="7.88671875" customWidth="1"/>
    <col min="2" max="2" width="11.88671875" customWidth="1"/>
    <col min="3" max="3" width="6.5546875" customWidth="1"/>
    <col min="4" max="5" width="5.6640625" customWidth="1"/>
    <col min="6" max="6" width="12.6640625" customWidth="1"/>
    <col min="7" max="7" width="15.6640625" customWidth="1"/>
    <col min="8" max="8" width="16" customWidth="1"/>
    <col min="9" max="9" width="13.44140625" customWidth="1"/>
    <col min="10" max="11" width="5.6640625" customWidth="1"/>
    <col min="12" max="12" width="15.5546875" customWidth="1"/>
    <col min="14" max="15" width="15.6640625" customWidth="1"/>
  </cols>
  <sheetData>
    <row r="1" spans="1:8" s="1" customFormat="1" x14ac:dyDescent="0.4">
      <c r="A1" s="7" t="s">
        <v>10</v>
      </c>
      <c r="B1" s="7" t="s">
        <v>8</v>
      </c>
      <c r="C1" s="7" t="s">
        <v>5</v>
      </c>
      <c r="D1" s="7" t="s">
        <v>6</v>
      </c>
      <c r="E1" s="7" t="s">
        <v>7</v>
      </c>
      <c r="F1" s="2" t="s">
        <v>9</v>
      </c>
      <c r="G1" s="9" t="s">
        <v>3</v>
      </c>
      <c r="H1" s="13"/>
    </row>
    <row r="2" spans="1:8" x14ac:dyDescent="0.4">
      <c r="A2" s="8">
        <v>17</v>
      </c>
      <c r="B2">
        <v>22.486000000000001</v>
      </c>
      <c r="C2" s="8">
        <v>1</v>
      </c>
      <c r="D2" s="8">
        <v>0</v>
      </c>
      <c r="E2" s="8">
        <v>0</v>
      </c>
      <c r="F2" s="3">
        <f>(0.15419/(2*SIN(RADIANS(B2/2)))*SQRT(C2^2+D2^2+E2^2))</f>
        <v>0.39541880419748604</v>
      </c>
      <c r="G2" s="10">
        <f>(F20-F2)^2</f>
        <v>1.1130986808697531E-5</v>
      </c>
      <c r="H2" s="14"/>
    </row>
    <row r="3" spans="1:8" x14ac:dyDescent="0.4">
      <c r="A3" s="8"/>
      <c r="B3">
        <v>32.123199999999997</v>
      </c>
      <c r="C3" s="8">
        <v>1</v>
      </c>
      <c r="D3" s="8">
        <v>1</v>
      </c>
      <c r="E3" s="8">
        <v>0</v>
      </c>
      <c r="F3" s="3">
        <f t="shared" ref="F3:F5" si="0">(0.15419/(2*SIN(RADIANS(B3/2)))*SQRT(C3^2+D3^2+E3^2))</f>
        <v>0.39407427724648686</v>
      </c>
      <c r="G3" s="10">
        <f>(F20-F3)^2</f>
        <v>3.9672130827123934E-6</v>
      </c>
      <c r="H3" s="14"/>
    </row>
    <row r="4" spans="1:8" x14ac:dyDescent="0.4">
      <c r="A4" s="8"/>
      <c r="B4">
        <v>39.694899999999997</v>
      </c>
      <c r="C4" s="8">
        <v>1</v>
      </c>
      <c r="D4" s="8">
        <v>1</v>
      </c>
      <c r="E4" s="8">
        <v>1</v>
      </c>
      <c r="F4" s="3">
        <f t="shared" si="0"/>
        <v>0.39330123669780886</v>
      </c>
      <c r="G4" s="10">
        <f>(F20-F4)^2</f>
        <v>1.4853414620386843E-6</v>
      </c>
      <c r="H4" s="14"/>
    </row>
    <row r="5" spans="1:8" x14ac:dyDescent="0.4">
      <c r="A5" s="8"/>
      <c r="B5">
        <v>46.2395</v>
      </c>
      <c r="C5" s="8">
        <v>2</v>
      </c>
      <c r="D5" s="8">
        <v>0</v>
      </c>
      <c r="E5" s="8">
        <v>0</v>
      </c>
      <c r="F5" s="3">
        <f t="shared" si="0"/>
        <v>0.39268653298528727</v>
      </c>
      <c r="G5" s="10">
        <f>(F20-F5)^2</f>
        <v>3.648669113564649E-7</v>
      </c>
      <c r="H5" s="14"/>
    </row>
    <row r="6" spans="1:8" x14ac:dyDescent="0.4">
      <c r="A6" s="8"/>
      <c r="B6">
        <v>52.164900000000003</v>
      </c>
      <c r="C6" s="8">
        <v>2</v>
      </c>
      <c r="D6" s="8">
        <v>1</v>
      </c>
      <c r="E6" s="8">
        <v>0</v>
      </c>
      <c r="F6" s="3">
        <f>(0.15419/(2*SIN(RADIANS(B6/2)))*SQRT(C6^2+D6^2+E6^2))</f>
        <v>0.39209403065691451</v>
      </c>
      <c r="G6" s="10">
        <f>(F20-F6)^2</f>
        <v>1.3316733761034723E-10</v>
      </c>
      <c r="H6" s="14"/>
    </row>
    <row r="7" spans="1:8" x14ac:dyDescent="0.4">
      <c r="A7" s="8"/>
      <c r="B7">
        <v>57.581699999999998</v>
      </c>
      <c r="C7" s="8">
        <v>2</v>
      </c>
      <c r="D7" s="8">
        <v>1</v>
      </c>
      <c r="E7" s="8">
        <v>1</v>
      </c>
      <c r="F7" s="3">
        <f>(0.15419/(2*SIN(RADIANS(B7/2)))*SQRT(C7^2+D7^2+E7^2))</f>
        <v>0.39210554509426276</v>
      </c>
      <c r="G7" s="10">
        <f>(F20-F7)^2</f>
        <v>5.3149856607322734E-10</v>
      </c>
      <c r="H7" s="14"/>
    </row>
    <row r="8" spans="1:8" x14ac:dyDescent="0.4">
      <c r="A8" s="8"/>
      <c r="B8">
        <v>67.619399999999999</v>
      </c>
      <c r="C8" s="8">
        <v>2</v>
      </c>
      <c r="D8" s="8">
        <v>2</v>
      </c>
      <c r="E8" s="8">
        <v>0</v>
      </c>
      <c r="F8" s="3">
        <f>(0.15419/(2*SIN(RADIANS(B8/2)))*SQRT(C8^2+D8^2+E8^2))</f>
        <v>0.39188240027680565</v>
      </c>
      <c r="G8" s="10">
        <f>(F20-F8)^2</f>
        <v>4.0036234117683863E-8</v>
      </c>
      <c r="H8" s="14"/>
    </row>
    <row r="9" spans="1:8" x14ac:dyDescent="0.4">
      <c r="A9" s="8"/>
      <c r="B9">
        <v>72.331199999999995</v>
      </c>
      <c r="C9" s="8">
        <v>3</v>
      </c>
      <c r="D9" s="8">
        <v>0</v>
      </c>
      <c r="E9" s="8">
        <v>0</v>
      </c>
      <c r="F9" s="3">
        <f>(0.15419/(2*SIN(RADIANS(B9/2)))*SQRT(C9^2+D9^2+E9^2))</f>
        <v>0.39192805116207952</v>
      </c>
      <c r="G9" s="10">
        <f>(F20-F9)^2</f>
        <v>2.3851614608817799E-8</v>
      </c>
      <c r="H9" s="14"/>
    </row>
    <row r="10" spans="1:8" x14ac:dyDescent="0.4">
      <c r="A10" s="8"/>
      <c r="B10">
        <v>76.999099999999999</v>
      </c>
      <c r="C10" s="8">
        <v>3</v>
      </c>
      <c r="D10" s="8">
        <v>1</v>
      </c>
      <c r="E10" s="8">
        <v>0</v>
      </c>
      <c r="F10" s="3">
        <f>(0.15419/(2*SIN(RADIANS(B10/2)))*SQRT(C10^2+D10^2+E10^2))</f>
        <v>0.39163449192409655</v>
      </c>
      <c r="G10" s="10">
        <f>(F20-F10)^2</f>
        <v>2.0070303007970244E-7</v>
      </c>
      <c r="H10" s="14"/>
    </row>
    <row r="11" spans="1:8" x14ac:dyDescent="0.4">
      <c r="A11" s="8"/>
      <c r="B11">
        <v>81.539900000000003</v>
      </c>
      <c r="C11" s="8">
        <v>3</v>
      </c>
      <c r="D11" s="8">
        <v>1</v>
      </c>
      <c r="E11" s="8">
        <v>1</v>
      </c>
      <c r="F11" s="3">
        <f>(0.15419/(2*SIN(RADIANS(B11/2)))*SQRT(C11^2+D11^2+E11^2))</f>
        <v>0.3915558803051995</v>
      </c>
      <c r="G11" s="10">
        <f>(F20-F11)^2</f>
        <v>2.773186570426625E-7</v>
      </c>
      <c r="H11" s="14"/>
    </row>
    <row r="12" spans="1:8" x14ac:dyDescent="0.4">
      <c r="A12" s="8"/>
      <c r="B12">
        <v>86.016400000000004</v>
      </c>
      <c r="C12" s="8">
        <v>2</v>
      </c>
      <c r="D12" s="8">
        <v>2</v>
      </c>
      <c r="E12" s="8">
        <v>2</v>
      </c>
      <c r="F12" s="3">
        <f>(0.15419/(2*SIN(RADIANS(B12/2)))*SQRT(C12^2+D12^2+E12^2))</f>
        <v>0.39153163864914936</v>
      </c>
      <c r="G12" s="10">
        <f>(F20-F12)^2</f>
        <v>3.0343813792206931E-7</v>
      </c>
      <c r="H12" s="14"/>
    </row>
    <row r="13" spans="1:8" x14ac:dyDescent="0.4">
      <c r="A13" s="8"/>
      <c r="B13">
        <v>90.539299999999997</v>
      </c>
      <c r="C13" s="8">
        <v>3</v>
      </c>
      <c r="D13" s="8">
        <v>2</v>
      </c>
      <c r="E13" s="8">
        <v>0</v>
      </c>
      <c r="F13" s="3">
        <f>(0.15419/(2*SIN(RADIANS(B13/2)))*SQRT(C13^2+D13^2+E13^2))</f>
        <v>0.39127181450091186</v>
      </c>
      <c r="G13" s="10">
        <f>(F20-F13)^2</f>
        <v>6.5719612934325647E-7</v>
      </c>
      <c r="H13" s="14"/>
    </row>
    <row r="14" spans="1:8" x14ac:dyDescent="0.4">
      <c r="A14" s="8"/>
      <c r="B14">
        <v>94.962199999999996</v>
      </c>
      <c r="C14" s="8">
        <v>3</v>
      </c>
      <c r="D14" s="8">
        <v>2</v>
      </c>
      <c r="E14" s="8">
        <v>1</v>
      </c>
      <c r="F14" s="3">
        <f>(0.15419/(2*SIN(RADIANS(B14/2)))*SQRT(C14^2+D14^2+E14^2))</f>
        <v>0.39137282124577305</v>
      </c>
      <c r="G14" s="10">
        <f>(F20-F14)^2</f>
        <v>5.0363093523396238E-7</v>
      </c>
      <c r="H14" s="14"/>
    </row>
    <row r="15" spans="1:8" x14ac:dyDescent="0.4">
      <c r="A15" s="8"/>
      <c r="B15">
        <v>104.0817</v>
      </c>
      <c r="C15" s="8">
        <v>4</v>
      </c>
      <c r="D15" s="8">
        <v>0</v>
      </c>
      <c r="E15" s="8">
        <v>0</v>
      </c>
      <c r="F15" s="3">
        <f>(0.15419/(2*SIN(RADIANS(B15/2)))*SQRT(C15^2+D15^2+E15^2))</f>
        <v>0.39112206952429246</v>
      </c>
      <c r="G15" s="10">
        <f>(F20-F15)^2</f>
        <v>9.2240910672897556E-7</v>
      </c>
      <c r="H15" s="14"/>
    </row>
    <row r="16" spans="1:8" x14ac:dyDescent="0.4">
      <c r="A16" s="8"/>
      <c r="B16">
        <v>108.7038</v>
      </c>
      <c r="C16" s="8">
        <v>3</v>
      </c>
      <c r="D16" s="8">
        <v>2</v>
      </c>
      <c r="E16" s="8">
        <v>2</v>
      </c>
      <c r="F16" s="3">
        <f>(0.15419/(2*SIN(RADIANS(B16/2)))*SQRT(C16^2+D16^2+E16^2))</f>
        <v>0.39117181891689229</v>
      </c>
      <c r="G16" s="10">
        <f>(F20-F16)^2</f>
        <v>8.2932335444157771E-7</v>
      </c>
      <c r="H16" s="14"/>
    </row>
    <row r="17" spans="1:9" x14ac:dyDescent="0.4">
      <c r="A17" s="8"/>
      <c r="B17">
        <v>113.47750000000001</v>
      </c>
      <c r="C17" s="8">
        <v>3</v>
      </c>
      <c r="D17" s="8">
        <v>3</v>
      </c>
      <c r="E17" s="8">
        <v>0</v>
      </c>
      <c r="F17" s="3">
        <f>(0.15419/(2*SIN(RADIANS(B17/2)))*SQRT(C17^2+D17^2+E17^2))</f>
        <v>0.39116814242207748</v>
      </c>
      <c r="G17" s="10">
        <f>(F20-F17)^2</f>
        <v>8.3603303227402224E-7</v>
      </c>
      <c r="H17" s="14"/>
    </row>
    <row r="18" spans="1:9" x14ac:dyDescent="0.4">
      <c r="A18" s="17"/>
      <c r="B18">
        <v>118.47150000000001</v>
      </c>
      <c r="C18" s="17">
        <v>3</v>
      </c>
      <c r="D18" s="17">
        <v>3</v>
      </c>
      <c r="E18" s="17">
        <v>1</v>
      </c>
      <c r="F18" s="3">
        <f>(0.15419/(2*SIN(RADIANS(B18/2)))*SQRT(C18^2+D18^2+E18^2))</f>
        <v>0.39108278850159017</v>
      </c>
      <c r="G18" s="10">
        <f>(F20-F18)^2</f>
        <v>9.994047686109484E-7</v>
      </c>
      <c r="H18" s="15"/>
      <c r="I18" s="12"/>
    </row>
    <row r="19" spans="1:9" s="1" customFormat="1" x14ac:dyDescent="0.4">
      <c r="A19" s="18"/>
      <c r="B19" s="18"/>
      <c r="C19" s="18"/>
      <c r="D19" s="18"/>
      <c r="E19" s="19"/>
      <c r="F19" s="21" t="s">
        <v>2</v>
      </c>
      <c r="G19" s="2" t="s">
        <v>4</v>
      </c>
      <c r="H19" s="22" t="s">
        <v>0</v>
      </c>
      <c r="I19" s="11" t="s">
        <v>1</v>
      </c>
    </row>
    <row r="20" spans="1:9" x14ac:dyDescent="0.4">
      <c r="E20" s="20"/>
      <c r="F20" s="16">
        <f>SUM(F2:F18)/A2</f>
        <v>0.39208249084159491</v>
      </c>
      <c r="G20" s="3">
        <f>SUM(G2:G18)</f>
        <v>2.2542417931112432E-5</v>
      </c>
      <c r="H20" s="3">
        <f>SQRT(G20/(A2*(A2-1)))</f>
        <v>2.8788285206215872E-4</v>
      </c>
      <c r="I20" s="3">
        <f>H20/F20</f>
        <v>7.3424052026456379E-4</v>
      </c>
    </row>
    <row r="22" spans="1:9" x14ac:dyDescent="0.4">
      <c r="B22" t="s">
        <v>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消滅則</vt:lpstr>
      <vt:lpstr>Ag</vt:lpstr>
      <vt:lpstr>NaCl</vt:lpstr>
      <vt:lpstr>KCl</vt:lpstr>
      <vt:lpstr>KCl (単純立方)</vt:lpstr>
      <vt:lpstr>KCl (体心立方)</vt:lpstr>
      <vt:lpstr>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Kaname Kanai</dc:creator>
  <cp:lastModifiedBy>こう だい</cp:lastModifiedBy>
  <dcterms:created xsi:type="dcterms:W3CDTF">2024-09-12T04:21:34Z</dcterms:created>
  <dcterms:modified xsi:type="dcterms:W3CDTF">2024-09-20T07:25:20Z</dcterms:modified>
</cp:coreProperties>
</file>