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generator-dailycal-projects/aff-action/"/>
    </mc:Choice>
  </mc:AlternateContent>
  <xr:revisionPtr revIDLastSave="0" documentId="13_ncr:1_{1EC3CC52-EFB2-FD41-89BA-B0AA6E749548}" xr6:coauthVersionLast="36" xr6:coauthVersionMax="36" xr10:uidLastSave="{00000000-0000-0000-0000-000000000000}"/>
  <bookViews>
    <workbookView xWindow="0" yWindow="460" windowWidth="28800" windowHeight="16040" xr2:uid="{45BF7018-A6D4-3140-ABC7-BF4AB79E80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F16" i="1"/>
  <c r="D15" i="1"/>
  <c r="F14" i="1"/>
  <c r="E16" i="1" l="1"/>
  <c r="E15" i="1"/>
  <c r="E14" i="1"/>
  <c r="E7" i="1"/>
  <c r="E6" i="1"/>
  <c r="E9" i="1"/>
  <c r="E13" i="1"/>
  <c r="E5" i="1"/>
  <c r="E12" i="1"/>
  <c r="E11" i="1"/>
  <c r="E10" i="1"/>
  <c r="E8" i="1"/>
  <c r="E4" i="1"/>
  <c r="E3" i="1"/>
  <c r="E2" i="1"/>
  <c r="F13" i="1"/>
  <c r="D13" i="1"/>
  <c r="F9" i="1"/>
  <c r="D9" i="1"/>
  <c r="D7" i="1"/>
  <c r="D6" i="1"/>
  <c r="F5" i="1"/>
  <c r="D5" i="1"/>
  <c r="F12" i="1"/>
  <c r="D12" i="1"/>
  <c r="F11" i="1"/>
  <c r="D11" i="1"/>
  <c r="F10" i="1"/>
  <c r="D10" i="1"/>
  <c r="F8" i="1"/>
  <c r="D8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<sst xmlns="http://schemas.openxmlformats.org/spreadsheetml/2006/main" count="74" uniqueCount="74">
  <si>
    <t>University</t>
  </si>
  <si>
    <t>State</t>
  </si>
  <si>
    <t>University of Michigan</t>
  </si>
  <si>
    <t>UC Berkeley</t>
  </si>
  <si>
    <t>UCLA</t>
  </si>
  <si>
    <t>University of Virginia</t>
  </si>
  <si>
    <t>Georgia Tech</t>
  </si>
  <si>
    <t>University of North Carolina, Chapel Hill</t>
  </si>
  <si>
    <t>UC Santa Barbara</t>
  </si>
  <si>
    <t>University of Florida</t>
  </si>
  <si>
    <t>UC Irvine</t>
  </si>
  <si>
    <t>UC San Diego</t>
  </si>
  <si>
    <t>UC Davis</t>
  </si>
  <si>
    <t>College of William and Mary</t>
  </si>
  <si>
    <t>Enrollment</t>
  </si>
  <si>
    <t>University of Wisconsin Madison</t>
  </si>
  <si>
    <t>University of Illinois Urbana-Champaign</t>
  </si>
  <si>
    <t>University of Texas Austin</t>
  </si>
  <si>
    <t>URM = black, hispanic, native, hawaiian/pacific islander</t>
  </si>
  <si>
    <t>Enroll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</si>
  <si>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</si>
  <si>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</si>
  <si>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</si>
  <si>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</si>
  <si>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</si>
  <si>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</si>
  <si>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</si>
  <si>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</si>
  <si>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</si>
  <si>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</si>
  <si>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</si>
  <si>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</si>
  <si>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</si>
  <si>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</si>
  <si>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</si>
  <si>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</si>
  <si>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</si>
  <si>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</si>
  <si>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</si>
  <si>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</si>
  <si>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</si>
  <si>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</si>
  <si>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</si>
  <si>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</si>
  <si>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</si>
  <si>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</si>
  <si>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</si>
  <si>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</si>
  <si>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</si>
  <si>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</si>
  <si>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</si>
  <si>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</si>
  <si>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</si>
  <si>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</si>
  <si>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</si>
  <si>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</si>
  <si>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</si>
  <si>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</si>
  <si>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</si>
  <si>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</si>
  <si>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</si>
  <si>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</si>
  <si>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</si>
  <si>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</si>
  <si>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</si>
  <si>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</si>
  <si>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</si>
  <si>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</si>
  <si>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</si>
  <si>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</si>
  <si>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</si>
  <si>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URM</t>
  </si>
  <si>
    <t>Total Freshman</t>
  </si>
  <si>
    <t>class of 2022, not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</si>
</sst>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7C75-D4E6-6440-8EE3-B48C593F27F0}">
  <dimension ref="A1:J78"/>
  <sheetViews>
    <sheetView tabSelected="1" workbookViewId="0">
      <selection activeCell="G17" sqref="G17"/>
    </sheetView>
  </sheetViews>
  <sheetFormatPr baseColWidth="10" defaultRowHeight="16" x14ac:dyDescent="0.2"/>
  <cols>
    <col min="1" max="1" width="29.33203125" customWidth="1"/>
    <col min="3" max="3" width="29.83203125" customWidth="1"/>
  </cols>
  <sheetData>
    <row r="1" spans="1:7" x14ac:dyDescent="0.2">
      <c r="A1" t="s">
        <v>0</v>
      </c>
      <c r="B1" t="s">
        <v>14</v>
      </c>
      <c r="C1" t="s">
        <v>72</v>
      </c>
      <c r="D1" t="s">
        <v>71</v>
      </c>
      <c r="E1" t="s">
        <v>1</v>
      </c>
      <c r="F1" t="s">
        <v>19</v>
      </c>
    </row>
    <row r="2" spans="1:7" x14ac:dyDescent="0.2">
      <c r="A2" t="s">
        <v>2</v>
      </c>
      <c r="B2">
        <v>30318</v>
      </c>
      <c r="C2">
        <v>6830</v>
      </c>
      <c r="D2">
        <f>242 + 518 + 13 + 2 + 155</f>
        <v>930</v>
      </c>
      <c r="E2">
        <f>SUM(C50:J50)/B50</f>
        <v>0.23174344223586485</v>
      </c>
      <c r="F2">
        <f>D2/C2</f>
        <v>0.13616398243045388</v>
      </c>
    </row>
    <row r="3" spans="1:7" x14ac:dyDescent="0.2">
      <c r="A3" t="s">
        <v>3</v>
      </c>
      <c r="B3">
        <v>30853</v>
      </c>
      <c r="C3">
        <v>6454</v>
      </c>
      <c r="D3">
        <f>178 + 24 + 972</f>
        <v>1174</v>
      </c>
      <c r="E3">
        <f>SUM($C$32:$J$32)/$B$32</f>
        <v>0.60088022056571022</v>
      </c>
      <c r="F3">
        <f>D3/C3</f>
        <v>0.18190269600247908</v>
      </c>
    </row>
    <row r="4" spans="1:7" x14ac:dyDescent="0.2">
      <c r="A4" t="s">
        <v>4</v>
      </c>
      <c r="B4">
        <v>31577</v>
      </c>
      <c r="C4">
        <v>5920</v>
      </c>
      <c r="D4">
        <f>354 + 40 + 1221</f>
        <v>1615</v>
      </c>
      <c r="E4">
        <f>SUM($C$32:$J$32)/$B$32</f>
        <v>0.60088022056571022</v>
      </c>
      <c r="F4">
        <f>D4/C4</f>
        <v>0.27280405405405406</v>
      </c>
    </row>
    <row r="5" spans="1:7" x14ac:dyDescent="0.2">
      <c r="A5" t="s">
        <v>5</v>
      </c>
      <c r="B5">
        <v>16777</v>
      </c>
      <c r="C5">
        <v>3920</v>
      </c>
      <c r="D5">
        <f>268 + 250</f>
        <v>518</v>
      </c>
      <c r="E5">
        <f>SUM($C$74:$J$74)/$B$74</f>
        <v>0.35999701326961642</v>
      </c>
      <c r="F5">
        <f>D5/C5</f>
        <v>0.13214285714285715</v>
      </c>
    </row>
    <row r="6" spans="1:7" x14ac:dyDescent="0.2">
      <c r="A6" t="s">
        <v>6</v>
      </c>
      <c r="B6">
        <v>16049</v>
      </c>
      <c r="C6">
        <v>3105</v>
      </c>
      <c r="D6">
        <f>(0.07 + 0.09) * C6</f>
        <v>496.8</v>
      </c>
      <c r="E6">
        <f>SUM(C38:J38)/B38</f>
        <v>0.50523555766750394</v>
      </c>
      <c r="F6">
        <v>0.16</v>
      </c>
    </row>
    <row r="7" spans="1:7" x14ac:dyDescent="0.2">
      <c r="A7" t="s">
        <v>7</v>
      </c>
      <c r="B7">
        <v>19117</v>
      </c>
      <c r="C7">
        <v>5002</v>
      </c>
      <c r="D7">
        <f>(0.02 + 0.12 + 0.1) * C7</f>
        <v>1200.48</v>
      </c>
      <c r="E7">
        <f>SUM(C61:J61)/B61</f>
        <v>0.40803349152921653</v>
      </c>
      <c r="F7">
        <v>0.24</v>
      </c>
    </row>
    <row r="8" spans="1:7" x14ac:dyDescent="0.2">
      <c r="A8" t="s">
        <v>8</v>
      </c>
      <c r="B8">
        <v>23070</v>
      </c>
      <c r="C8">
        <v>4935</v>
      </c>
      <c r="D8">
        <f>185 + 31 + 1177</f>
        <v>1393</v>
      </c>
      <c r="E8">
        <f>SUM($C$32:$J$32)/$B$32</f>
        <v>0.60088022056571022</v>
      </c>
      <c r="F8">
        <f>D8/C8</f>
        <v>0.28226950354609931</v>
      </c>
    </row>
    <row r="9" spans="1:7" x14ac:dyDescent="0.2">
      <c r="A9" t="s">
        <v>9</v>
      </c>
      <c r="B9">
        <v>35491</v>
      </c>
      <c r="C9">
        <v>14176</v>
      </c>
      <c r="D9">
        <f>2543 + 779 + 8</f>
        <v>3330</v>
      </c>
      <c r="E9">
        <f>SUM(C37:J37)/B37</f>
        <v>0.55509219885572914</v>
      </c>
      <c r="F9">
        <f>D9/C9</f>
        <v>0.2349040632054176</v>
      </c>
    </row>
    <row r="10" spans="1:7" x14ac:dyDescent="0.2">
      <c r="A10" t="s">
        <v>10</v>
      </c>
      <c r="B10">
        <v>29736</v>
      </c>
      <c r="C10">
        <v>6069</v>
      </c>
      <c r="D10">
        <f>181 + 12 + 1577</f>
        <v>1770</v>
      </c>
      <c r="E10">
        <f>SUM($C$32:$J$32)/$B$32</f>
        <v>0.60088022056571022</v>
      </c>
      <c r="F10">
        <f>D10/C10</f>
        <v>0.29164607019278299</v>
      </c>
    </row>
    <row r="11" spans="1:7" x14ac:dyDescent="0.2">
      <c r="A11" t="s">
        <v>11</v>
      </c>
      <c r="B11">
        <v>30285</v>
      </c>
      <c r="C11">
        <v>6023</v>
      </c>
      <c r="D11">
        <f>179 + 26 + 1432</f>
        <v>1637</v>
      </c>
      <c r="E11">
        <f>SUM($C$32:$J$32)/$B$32</f>
        <v>0.60088022056571022</v>
      </c>
      <c r="F11">
        <f>D11/C11</f>
        <v>0.27179146604682053</v>
      </c>
    </row>
    <row r="12" spans="1:7" x14ac:dyDescent="0.2">
      <c r="A12" t="s">
        <v>12</v>
      </c>
      <c r="B12">
        <v>30872</v>
      </c>
      <c r="C12">
        <v>5957</v>
      </c>
      <c r="D12">
        <f>209 + 22 + 1465</f>
        <v>1696</v>
      </c>
      <c r="E12">
        <f>SUM($C$32:$J$32)/$B$32</f>
        <v>0.60088022056571022</v>
      </c>
      <c r="F12">
        <f>D12/C12</f>
        <v>0.28470706731576295</v>
      </c>
    </row>
    <row r="13" spans="1:7" x14ac:dyDescent="0.2">
      <c r="A13" t="s">
        <v>13</v>
      </c>
      <c r="B13">
        <v>6377</v>
      </c>
      <c r="C13">
        <v>1545</v>
      </c>
      <c r="D13">
        <f>(0.06 + 0.005 + 0.09) * C13</f>
        <v>239.47499999999999</v>
      </c>
      <c r="E13">
        <f>SUM($C$74:$J$74)/$B$74</f>
        <v>0.35999701326961642</v>
      </c>
      <c r="F13">
        <f>0.15</f>
        <v>0.15</v>
      </c>
    </row>
    <row r="14" spans="1:7" x14ac:dyDescent="0.2">
      <c r="A14" t="s">
        <v>15</v>
      </c>
      <c r="B14">
        <v>32648</v>
      </c>
      <c r="C14" s="2">
        <v>7550</v>
      </c>
      <c r="D14" s="2">
        <v>825</v>
      </c>
      <c r="E14" s="2">
        <f>SUM(C77:J77)/B77</f>
        <v>0.19988877532615884</v>
      </c>
      <c r="F14" s="2">
        <f>D14/C14</f>
        <v>0.10927152317880795</v>
      </c>
    </row>
    <row r="15" spans="1:7" x14ac:dyDescent="0.2">
      <c r="A15" t="s">
        <v>16</v>
      </c>
      <c r="B15">
        <v>33915</v>
      </c>
      <c r="C15" s="2">
        <v>7665</v>
      </c>
      <c r="D15" s="2">
        <f>C15*F15</f>
        <v>1762.95</v>
      </c>
      <c r="E15" s="2">
        <f>SUM(C41:J41)/B41</f>
        <v>0.40744463430160482</v>
      </c>
      <c r="F15" s="2">
        <v>0.23</v>
      </c>
    </row>
    <row r="16" spans="1:7" x14ac:dyDescent="0.2">
      <c r="A16" t="s">
        <v>17</v>
      </c>
      <c r="B16">
        <v>40804</v>
      </c>
      <c r="C16" s="2">
        <v>8960</v>
      </c>
      <c r="D16" s="2">
        <f>F16*C16</f>
        <v>2688</v>
      </c>
      <c r="E16" s="2">
        <f>SUM(C71:J71)/B71</f>
        <v>0.63403732545269775</v>
      </c>
      <c r="F16" s="2">
        <f>0.24 + 0.05 + 0.01</f>
        <v>0.3</v>
      </c>
      <c r="G16" t="s">
        <v>73</v>
      </c>
    </row>
    <row r="27" spans="1:10" x14ac:dyDescent="0.2">
      <c r="A27" t="s">
        <v>18</v>
      </c>
    </row>
    <row r="28" spans="1:10" x14ac:dyDescent="0.2">
      <c r="A28" s="1" t="s">
        <v>20</v>
      </c>
      <c r="B28">
        <v>52022</v>
      </c>
      <c r="C28">
        <v>20</v>
      </c>
      <c r="D28">
        <v>30</v>
      </c>
      <c r="E28">
        <v>8721</v>
      </c>
      <c r="F28">
        <v>8475</v>
      </c>
      <c r="G28">
        <v>1691</v>
      </c>
      <c r="H28">
        <v>1693</v>
      </c>
      <c r="I28">
        <v>242</v>
      </c>
      <c r="J28">
        <v>278</v>
      </c>
    </row>
    <row r="29" spans="1:10" x14ac:dyDescent="0.2">
      <c r="A29" s="1" t="s">
        <v>21</v>
      </c>
      <c r="B29">
        <v>9715</v>
      </c>
      <c r="C29">
        <v>152</v>
      </c>
      <c r="D29">
        <v>156</v>
      </c>
      <c r="E29">
        <v>150</v>
      </c>
      <c r="F29">
        <v>159</v>
      </c>
      <c r="G29">
        <v>298</v>
      </c>
      <c r="H29">
        <v>367</v>
      </c>
      <c r="I29">
        <v>1045</v>
      </c>
      <c r="J29">
        <v>1117</v>
      </c>
    </row>
    <row r="30" spans="1:10" x14ac:dyDescent="0.2">
      <c r="A30" s="1" t="s">
        <v>22</v>
      </c>
      <c r="B30">
        <v>88378</v>
      </c>
      <c r="C30">
        <v>157</v>
      </c>
      <c r="D30">
        <v>190</v>
      </c>
      <c r="E30">
        <v>2436</v>
      </c>
      <c r="F30">
        <v>2757</v>
      </c>
      <c r="G30">
        <v>19893</v>
      </c>
      <c r="H30">
        <v>20080</v>
      </c>
      <c r="I30">
        <v>2166</v>
      </c>
      <c r="J30">
        <v>2094</v>
      </c>
    </row>
    <row r="31" spans="1:10" x14ac:dyDescent="0.2">
      <c r="A31" s="1" t="s">
        <v>23</v>
      </c>
      <c r="B31">
        <v>33427</v>
      </c>
      <c r="C31">
        <v>103</v>
      </c>
      <c r="D31">
        <v>91</v>
      </c>
      <c r="E31">
        <v>3381</v>
      </c>
      <c r="F31">
        <v>3275</v>
      </c>
      <c r="G31">
        <v>1929</v>
      </c>
      <c r="H31">
        <v>2031</v>
      </c>
      <c r="I31">
        <v>111</v>
      </c>
      <c r="J31">
        <v>114</v>
      </c>
    </row>
    <row r="32" spans="1:10" x14ac:dyDescent="0.2">
      <c r="A32" s="1" t="s">
        <v>24</v>
      </c>
      <c r="B32">
        <v>489650</v>
      </c>
      <c r="C32">
        <v>1129</v>
      </c>
      <c r="D32">
        <v>1280</v>
      </c>
      <c r="E32">
        <v>13786</v>
      </c>
      <c r="F32">
        <v>14998</v>
      </c>
      <c r="G32">
        <v>126709</v>
      </c>
      <c r="H32">
        <v>133601</v>
      </c>
      <c r="I32">
        <v>1305</v>
      </c>
      <c r="J32">
        <v>1413</v>
      </c>
    </row>
    <row r="33" spans="1:10" x14ac:dyDescent="0.2">
      <c r="A33" s="1" t="s">
        <v>25</v>
      </c>
      <c r="B33">
        <v>69394</v>
      </c>
      <c r="C33">
        <v>99</v>
      </c>
      <c r="D33">
        <v>81</v>
      </c>
      <c r="E33">
        <v>1523</v>
      </c>
      <c r="F33">
        <v>1686</v>
      </c>
      <c r="G33">
        <v>11628</v>
      </c>
      <c r="H33">
        <v>11620</v>
      </c>
      <c r="I33">
        <v>256</v>
      </c>
      <c r="J33">
        <v>315</v>
      </c>
    </row>
    <row r="34" spans="1:10" x14ac:dyDescent="0.2">
      <c r="A34" s="1" t="s">
        <v>26</v>
      </c>
      <c r="B34">
        <v>40569</v>
      </c>
      <c r="C34">
        <v>27</v>
      </c>
      <c r="D34">
        <v>24</v>
      </c>
      <c r="E34">
        <v>2488</v>
      </c>
      <c r="F34">
        <v>2620</v>
      </c>
      <c r="G34">
        <v>4179</v>
      </c>
      <c r="H34">
        <v>4349</v>
      </c>
      <c r="I34">
        <v>59</v>
      </c>
      <c r="J34">
        <v>43</v>
      </c>
    </row>
    <row r="35" spans="1:10" x14ac:dyDescent="0.2">
      <c r="A35" s="1" t="s">
        <v>27</v>
      </c>
      <c r="B35">
        <v>9301</v>
      </c>
      <c r="C35">
        <v>5</v>
      </c>
      <c r="D35">
        <v>7</v>
      </c>
      <c r="E35">
        <v>1499</v>
      </c>
      <c r="F35">
        <v>1375</v>
      </c>
      <c r="G35">
        <v>686</v>
      </c>
      <c r="H35">
        <v>668</v>
      </c>
      <c r="I35">
        <v>14</v>
      </c>
      <c r="J35">
        <v>22</v>
      </c>
    </row>
    <row r="36" spans="1:10" x14ac:dyDescent="0.2">
      <c r="A36" s="1" t="s">
        <v>28</v>
      </c>
      <c r="B36">
        <v>4102</v>
      </c>
      <c r="C36">
        <v>2</v>
      </c>
      <c r="D36">
        <v>1</v>
      </c>
      <c r="E36">
        <v>1582</v>
      </c>
      <c r="F36">
        <v>1486</v>
      </c>
      <c r="G36">
        <v>309</v>
      </c>
      <c r="H36">
        <v>332</v>
      </c>
      <c r="I36">
        <v>2</v>
      </c>
      <c r="J36">
        <v>2</v>
      </c>
    </row>
    <row r="37" spans="1:10" x14ac:dyDescent="0.2">
      <c r="A37" s="1" t="s">
        <v>29</v>
      </c>
      <c r="B37">
        <v>206944</v>
      </c>
      <c r="C37">
        <v>141</v>
      </c>
      <c r="D37">
        <v>152</v>
      </c>
      <c r="E37">
        <v>22987</v>
      </c>
      <c r="F37">
        <v>23310</v>
      </c>
      <c r="G37">
        <v>33481</v>
      </c>
      <c r="H37">
        <v>34079</v>
      </c>
      <c r="I37">
        <v>341</v>
      </c>
      <c r="J37">
        <v>382</v>
      </c>
    </row>
    <row r="38" spans="1:10" x14ac:dyDescent="0.2">
      <c r="A38" s="1" t="s">
        <v>30</v>
      </c>
      <c r="B38">
        <v>117848</v>
      </c>
      <c r="C38">
        <v>64</v>
      </c>
      <c r="D38">
        <v>48</v>
      </c>
      <c r="E38">
        <v>22136</v>
      </c>
      <c r="F38">
        <v>20477</v>
      </c>
      <c r="G38">
        <v>8407</v>
      </c>
      <c r="H38">
        <v>8201</v>
      </c>
      <c r="I38">
        <v>102</v>
      </c>
      <c r="J38">
        <v>106</v>
      </c>
    </row>
    <row r="39" spans="1:10" x14ac:dyDescent="0.2">
      <c r="A39" s="1" t="s">
        <v>31</v>
      </c>
      <c r="B39">
        <v>10589</v>
      </c>
      <c r="C39">
        <v>1618</v>
      </c>
      <c r="D39">
        <v>1525</v>
      </c>
      <c r="E39">
        <v>101</v>
      </c>
      <c r="F39">
        <v>99</v>
      </c>
      <c r="G39">
        <v>410</v>
      </c>
      <c r="H39">
        <v>404</v>
      </c>
      <c r="I39">
        <v>9</v>
      </c>
      <c r="J39">
        <v>24</v>
      </c>
    </row>
    <row r="40" spans="1:10" x14ac:dyDescent="0.2">
      <c r="A40" s="1" t="s">
        <v>32</v>
      </c>
      <c r="B40">
        <v>22371</v>
      </c>
      <c r="C40">
        <v>46</v>
      </c>
      <c r="D40">
        <v>44</v>
      </c>
      <c r="E40">
        <v>144</v>
      </c>
      <c r="F40">
        <v>171</v>
      </c>
      <c r="G40">
        <v>1929</v>
      </c>
      <c r="H40">
        <v>1892</v>
      </c>
      <c r="I40">
        <v>117</v>
      </c>
      <c r="J40">
        <v>140</v>
      </c>
    </row>
    <row r="41" spans="1:10" x14ac:dyDescent="0.2">
      <c r="A41" s="1" t="s">
        <v>33</v>
      </c>
      <c r="B41">
        <v>149235</v>
      </c>
      <c r="C41">
        <v>83</v>
      </c>
      <c r="D41">
        <v>76</v>
      </c>
      <c r="E41">
        <v>11690</v>
      </c>
      <c r="F41">
        <v>11719</v>
      </c>
      <c r="G41">
        <v>18058</v>
      </c>
      <c r="H41">
        <v>18830</v>
      </c>
      <c r="I41">
        <v>173</v>
      </c>
      <c r="J41">
        <v>176</v>
      </c>
    </row>
    <row r="42" spans="1:10" x14ac:dyDescent="0.2">
      <c r="A42" s="1" t="s">
        <v>34</v>
      </c>
      <c r="B42">
        <v>83826</v>
      </c>
      <c r="C42">
        <v>26</v>
      </c>
      <c r="D42">
        <v>22</v>
      </c>
      <c r="E42">
        <v>5548</v>
      </c>
      <c r="F42">
        <v>4952</v>
      </c>
      <c r="G42">
        <v>4613</v>
      </c>
      <c r="H42">
        <v>4585</v>
      </c>
      <c r="I42">
        <v>101</v>
      </c>
      <c r="J42">
        <v>92</v>
      </c>
    </row>
    <row r="43" spans="1:10" x14ac:dyDescent="0.2">
      <c r="A43" s="1" t="s">
        <v>35</v>
      </c>
      <c r="B43">
        <v>36957</v>
      </c>
      <c r="C43">
        <v>37</v>
      </c>
      <c r="D43">
        <v>67</v>
      </c>
      <c r="E43">
        <v>1012</v>
      </c>
      <c r="F43">
        <v>1089</v>
      </c>
      <c r="G43">
        <v>1848</v>
      </c>
      <c r="H43">
        <v>1912</v>
      </c>
      <c r="I43">
        <v>67</v>
      </c>
      <c r="J43">
        <v>72</v>
      </c>
    </row>
    <row r="44" spans="1:10" x14ac:dyDescent="0.2">
      <c r="A44" s="1" t="s">
        <v>36</v>
      </c>
      <c r="B44">
        <v>34305</v>
      </c>
      <c r="C44">
        <v>29</v>
      </c>
      <c r="D44">
        <v>24</v>
      </c>
      <c r="E44">
        <v>1065</v>
      </c>
      <c r="F44">
        <v>1122</v>
      </c>
      <c r="G44">
        <v>3062</v>
      </c>
      <c r="H44">
        <v>3052</v>
      </c>
      <c r="I44">
        <v>134</v>
      </c>
      <c r="J44">
        <v>173</v>
      </c>
    </row>
    <row r="45" spans="1:10" x14ac:dyDescent="0.2">
      <c r="A45" s="1" t="s">
        <v>37</v>
      </c>
      <c r="B45">
        <v>45683</v>
      </c>
      <c r="C45">
        <v>28</v>
      </c>
      <c r="D45">
        <v>32</v>
      </c>
      <c r="E45">
        <v>2360</v>
      </c>
      <c r="F45">
        <v>2368</v>
      </c>
      <c r="G45">
        <v>1187</v>
      </c>
      <c r="H45">
        <v>1271</v>
      </c>
      <c r="I45">
        <v>21</v>
      </c>
      <c r="J45">
        <v>31</v>
      </c>
    </row>
    <row r="46" spans="1:10" x14ac:dyDescent="0.2">
      <c r="A46" s="1" t="s">
        <v>38</v>
      </c>
      <c r="B46">
        <v>44539</v>
      </c>
      <c r="C46">
        <v>18</v>
      </c>
      <c r="D46">
        <v>14</v>
      </c>
      <c r="E46">
        <v>9738</v>
      </c>
      <c r="F46">
        <v>9344</v>
      </c>
      <c r="G46">
        <v>1193</v>
      </c>
      <c r="H46">
        <v>1251</v>
      </c>
      <c r="I46">
        <v>150</v>
      </c>
      <c r="J46">
        <v>144</v>
      </c>
    </row>
    <row r="47" spans="1:10" x14ac:dyDescent="0.2">
      <c r="A47" s="1" t="s">
        <v>39</v>
      </c>
      <c r="B47">
        <v>14072</v>
      </c>
      <c r="C47">
        <v>9</v>
      </c>
      <c r="D47">
        <v>10</v>
      </c>
      <c r="E47">
        <v>230</v>
      </c>
      <c r="F47">
        <v>268</v>
      </c>
      <c r="G47">
        <v>131</v>
      </c>
      <c r="H47">
        <v>167</v>
      </c>
      <c r="I47">
        <v>47</v>
      </c>
      <c r="J47">
        <v>59</v>
      </c>
    </row>
    <row r="48" spans="1:10" x14ac:dyDescent="0.2">
      <c r="A48" s="1" t="s">
        <v>40</v>
      </c>
      <c r="B48">
        <v>59318</v>
      </c>
      <c r="C48">
        <v>44</v>
      </c>
      <c r="D48">
        <v>34</v>
      </c>
      <c r="E48">
        <v>10023</v>
      </c>
      <c r="F48">
        <v>10157</v>
      </c>
      <c r="G48">
        <v>4117</v>
      </c>
      <c r="H48">
        <v>4283</v>
      </c>
      <c r="I48">
        <v>73</v>
      </c>
      <c r="J48">
        <v>60</v>
      </c>
    </row>
    <row r="49" spans="1:10" x14ac:dyDescent="0.2">
      <c r="A49" s="1" t="s">
        <v>41</v>
      </c>
      <c r="B49">
        <v>71811</v>
      </c>
      <c r="C49">
        <v>27</v>
      </c>
      <c r="D49">
        <v>47</v>
      </c>
      <c r="E49">
        <v>3341</v>
      </c>
      <c r="F49">
        <v>3285</v>
      </c>
      <c r="G49">
        <v>6109</v>
      </c>
      <c r="H49">
        <v>6254</v>
      </c>
      <c r="I49">
        <v>75</v>
      </c>
      <c r="J49">
        <v>77</v>
      </c>
    </row>
    <row r="50" spans="1:10" x14ac:dyDescent="0.2">
      <c r="A50" s="1" t="s">
        <v>42</v>
      </c>
      <c r="B50">
        <v>116465</v>
      </c>
      <c r="C50">
        <v>56</v>
      </c>
      <c r="D50">
        <v>45</v>
      </c>
      <c r="E50">
        <v>9115</v>
      </c>
      <c r="F50">
        <v>8940</v>
      </c>
      <c r="G50">
        <v>4054</v>
      </c>
      <c r="H50">
        <v>4019</v>
      </c>
      <c r="I50">
        <v>384</v>
      </c>
      <c r="J50">
        <v>377</v>
      </c>
    </row>
    <row r="51" spans="1:10" x14ac:dyDescent="0.2">
      <c r="A51" s="1" t="s">
        <v>43</v>
      </c>
      <c r="B51">
        <v>72172</v>
      </c>
      <c r="C51">
        <v>27</v>
      </c>
      <c r="D51">
        <v>25</v>
      </c>
      <c r="E51">
        <v>4100</v>
      </c>
      <c r="F51">
        <v>4314</v>
      </c>
      <c r="G51">
        <v>3041</v>
      </c>
      <c r="H51">
        <v>3234</v>
      </c>
      <c r="I51">
        <v>531</v>
      </c>
      <c r="J51">
        <v>596</v>
      </c>
    </row>
    <row r="52" spans="1:10" x14ac:dyDescent="0.2">
      <c r="A52" s="1" t="s">
        <v>44</v>
      </c>
      <c r="B52">
        <v>29788</v>
      </c>
      <c r="C52">
        <v>7</v>
      </c>
      <c r="D52">
        <v>6</v>
      </c>
      <c r="E52">
        <v>7649</v>
      </c>
      <c r="F52">
        <v>6948</v>
      </c>
      <c r="G52">
        <v>482</v>
      </c>
      <c r="H52">
        <v>485</v>
      </c>
      <c r="I52">
        <v>39</v>
      </c>
      <c r="J52">
        <v>26</v>
      </c>
    </row>
    <row r="53" spans="1:10" x14ac:dyDescent="0.2">
      <c r="A53" s="1" t="s">
        <v>45</v>
      </c>
      <c r="B53">
        <v>63753</v>
      </c>
      <c r="C53">
        <v>72</v>
      </c>
      <c r="D53">
        <v>80</v>
      </c>
      <c r="E53">
        <v>4756</v>
      </c>
      <c r="F53">
        <v>4799</v>
      </c>
      <c r="G53">
        <v>1852</v>
      </c>
      <c r="H53">
        <v>1869</v>
      </c>
      <c r="I53">
        <v>154</v>
      </c>
      <c r="J53">
        <v>128</v>
      </c>
    </row>
    <row r="54" spans="1:10" x14ac:dyDescent="0.2">
      <c r="A54" s="1" t="s">
        <v>46</v>
      </c>
      <c r="B54">
        <v>9794</v>
      </c>
      <c r="C54">
        <v>14</v>
      </c>
      <c r="D54">
        <v>13</v>
      </c>
      <c r="E54">
        <v>43</v>
      </c>
      <c r="F54">
        <v>59</v>
      </c>
      <c r="G54">
        <v>192</v>
      </c>
      <c r="H54">
        <v>200</v>
      </c>
      <c r="I54">
        <v>397</v>
      </c>
      <c r="J54">
        <v>465</v>
      </c>
    </row>
    <row r="55" spans="1:10" x14ac:dyDescent="0.2">
      <c r="A55" s="1" t="s">
        <v>47</v>
      </c>
      <c r="B55">
        <v>24441</v>
      </c>
      <c r="C55">
        <v>9</v>
      </c>
      <c r="D55">
        <v>22</v>
      </c>
      <c r="E55">
        <v>805</v>
      </c>
      <c r="F55">
        <v>910</v>
      </c>
      <c r="G55">
        <v>2103</v>
      </c>
      <c r="H55">
        <v>2297</v>
      </c>
      <c r="I55">
        <v>161</v>
      </c>
      <c r="J55">
        <v>212</v>
      </c>
    </row>
    <row r="56" spans="1:10" x14ac:dyDescent="0.2">
      <c r="A56" s="1" t="s">
        <v>48</v>
      </c>
      <c r="B56">
        <v>33847</v>
      </c>
      <c r="C56">
        <v>232</v>
      </c>
      <c r="D56">
        <v>239</v>
      </c>
      <c r="E56">
        <v>1704</v>
      </c>
      <c r="F56">
        <v>1779</v>
      </c>
      <c r="G56">
        <v>7046</v>
      </c>
      <c r="H56">
        <v>7061</v>
      </c>
      <c r="I56">
        <v>158</v>
      </c>
      <c r="J56">
        <v>150</v>
      </c>
    </row>
    <row r="57" spans="1:10" x14ac:dyDescent="0.2">
      <c r="A57" s="1" t="s">
        <v>49</v>
      </c>
      <c r="B57">
        <v>13296</v>
      </c>
      <c r="C57">
        <v>5</v>
      </c>
      <c r="D57">
        <v>7</v>
      </c>
      <c r="E57">
        <v>136</v>
      </c>
      <c r="F57">
        <v>130</v>
      </c>
      <c r="G57">
        <v>278</v>
      </c>
      <c r="H57">
        <v>274</v>
      </c>
      <c r="I57">
        <v>11</v>
      </c>
      <c r="J57">
        <v>17</v>
      </c>
    </row>
    <row r="58" spans="1:10" x14ac:dyDescent="0.2">
      <c r="A58" s="1" t="s">
        <v>50</v>
      </c>
      <c r="B58">
        <v>98898</v>
      </c>
      <c r="C58">
        <v>98</v>
      </c>
      <c r="D58">
        <v>88</v>
      </c>
      <c r="E58">
        <v>7364</v>
      </c>
      <c r="F58">
        <v>7229</v>
      </c>
      <c r="G58">
        <v>11933</v>
      </c>
      <c r="H58">
        <v>12044</v>
      </c>
      <c r="I58">
        <v>47</v>
      </c>
      <c r="J58">
        <v>61</v>
      </c>
    </row>
    <row r="59" spans="1:10" x14ac:dyDescent="0.2">
      <c r="A59" s="1" t="s">
        <v>51</v>
      </c>
      <c r="B59">
        <v>21581</v>
      </c>
      <c r="C59">
        <v>19</v>
      </c>
      <c r="D59">
        <v>8</v>
      </c>
      <c r="E59">
        <v>195</v>
      </c>
      <c r="F59">
        <v>204</v>
      </c>
      <c r="G59">
        <v>6538</v>
      </c>
      <c r="H59">
        <v>6474</v>
      </c>
      <c r="I59">
        <v>1099</v>
      </c>
      <c r="J59">
        <v>1084</v>
      </c>
    </row>
    <row r="60" spans="1:10" x14ac:dyDescent="0.2">
      <c r="A60" s="1" t="s">
        <v>52</v>
      </c>
      <c r="B60">
        <v>192299</v>
      </c>
      <c r="C60">
        <v>241</v>
      </c>
      <c r="D60">
        <v>248</v>
      </c>
      <c r="E60">
        <v>16338</v>
      </c>
      <c r="F60">
        <v>16120</v>
      </c>
      <c r="G60">
        <v>22754</v>
      </c>
      <c r="H60">
        <v>23064</v>
      </c>
      <c r="I60">
        <v>610</v>
      </c>
      <c r="J60">
        <v>584</v>
      </c>
    </row>
    <row r="61" spans="1:10" x14ac:dyDescent="0.2">
      <c r="A61" s="1" t="s">
        <v>53</v>
      </c>
      <c r="B61">
        <v>107251</v>
      </c>
      <c r="C61">
        <v>63</v>
      </c>
      <c r="D61">
        <v>40</v>
      </c>
      <c r="E61">
        <v>13574</v>
      </c>
      <c r="F61">
        <v>13135</v>
      </c>
      <c r="G61">
        <v>8011</v>
      </c>
      <c r="H61">
        <v>7753</v>
      </c>
      <c r="I61">
        <v>610</v>
      </c>
      <c r="J61">
        <v>576</v>
      </c>
    </row>
    <row r="62" spans="1:10" x14ac:dyDescent="0.2">
      <c r="A62" s="1" t="s">
        <v>54</v>
      </c>
      <c r="B62">
        <v>7587</v>
      </c>
      <c r="C62">
        <v>5</v>
      </c>
      <c r="D62">
        <v>9</v>
      </c>
      <c r="E62">
        <v>185</v>
      </c>
      <c r="F62">
        <v>175</v>
      </c>
      <c r="G62">
        <v>183</v>
      </c>
      <c r="H62">
        <v>176</v>
      </c>
      <c r="I62">
        <v>294</v>
      </c>
      <c r="J62">
        <v>329</v>
      </c>
    </row>
    <row r="63" spans="1:10" x14ac:dyDescent="0.2">
      <c r="A63" s="1" t="s">
        <v>55</v>
      </c>
      <c r="B63">
        <v>119459</v>
      </c>
      <c r="C63">
        <v>44</v>
      </c>
      <c r="D63">
        <v>46</v>
      </c>
      <c r="E63">
        <v>9235</v>
      </c>
      <c r="F63">
        <v>9018</v>
      </c>
      <c r="G63">
        <v>2811</v>
      </c>
      <c r="H63">
        <v>2790</v>
      </c>
      <c r="I63">
        <v>86</v>
      </c>
      <c r="J63">
        <v>67</v>
      </c>
    </row>
    <row r="64" spans="1:10" x14ac:dyDescent="0.2">
      <c r="A64" s="1" t="s">
        <v>56</v>
      </c>
      <c r="B64">
        <v>44143</v>
      </c>
      <c r="C64">
        <v>77</v>
      </c>
      <c r="D64">
        <v>61</v>
      </c>
      <c r="E64">
        <v>1857</v>
      </c>
      <c r="F64">
        <v>1978</v>
      </c>
      <c r="G64">
        <v>3368</v>
      </c>
      <c r="H64">
        <v>3481</v>
      </c>
      <c r="I64">
        <v>3100</v>
      </c>
      <c r="J64">
        <v>3216</v>
      </c>
    </row>
    <row r="65" spans="1:10" x14ac:dyDescent="0.2">
      <c r="A65" s="1" t="s">
        <v>57</v>
      </c>
      <c r="B65">
        <v>46686</v>
      </c>
      <c r="C65">
        <v>187</v>
      </c>
      <c r="D65">
        <v>153</v>
      </c>
      <c r="E65">
        <v>587</v>
      </c>
      <c r="F65">
        <v>710</v>
      </c>
      <c r="G65">
        <v>5139</v>
      </c>
      <c r="H65">
        <v>5459</v>
      </c>
      <c r="I65">
        <v>361</v>
      </c>
      <c r="J65">
        <v>344</v>
      </c>
    </row>
    <row r="66" spans="1:10" x14ac:dyDescent="0.2">
      <c r="A66" s="1" t="s">
        <v>58</v>
      </c>
      <c r="B66">
        <v>133036</v>
      </c>
      <c r="C66">
        <v>59</v>
      </c>
      <c r="D66">
        <v>46</v>
      </c>
      <c r="E66">
        <v>8833</v>
      </c>
      <c r="F66">
        <v>9098</v>
      </c>
      <c r="G66">
        <v>6689</v>
      </c>
      <c r="H66">
        <v>6565</v>
      </c>
      <c r="I66">
        <v>105</v>
      </c>
      <c r="J66">
        <v>108</v>
      </c>
    </row>
    <row r="67" spans="1:10" x14ac:dyDescent="0.2">
      <c r="A67" s="1" t="s">
        <v>59</v>
      </c>
      <c r="B67">
        <v>10903</v>
      </c>
      <c r="C67">
        <v>7</v>
      </c>
      <c r="D67">
        <v>7</v>
      </c>
      <c r="E67">
        <v>475</v>
      </c>
      <c r="F67">
        <v>482</v>
      </c>
      <c r="G67">
        <v>1301</v>
      </c>
      <c r="H67">
        <v>1378</v>
      </c>
      <c r="I67">
        <v>32</v>
      </c>
      <c r="J67">
        <v>36</v>
      </c>
    </row>
    <row r="68" spans="1:10" x14ac:dyDescent="0.2">
      <c r="A68" s="1" t="s">
        <v>60</v>
      </c>
      <c r="B68">
        <v>50233</v>
      </c>
      <c r="C68">
        <v>31</v>
      </c>
      <c r="D68">
        <v>34</v>
      </c>
      <c r="E68">
        <v>8382</v>
      </c>
      <c r="F68">
        <v>7877</v>
      </c>
      <c r="G68">
        <v>1996</v>
      </c>
      <c r="H68">
        <v>1856</v>
      </c>
      <c r="I68">
        <v>68</v>
      </c>
      <c r="J68">
        <v>73</v>
      </c>
    </row>
    <row r="69" spans="1:10" x14ac:dyDescent="0.2">
      <c r="A69" s="1" t="s">
        <v>61</v>
      </c>
      <c r="B69">
        <v>8568</v>
      </c>
      <c r="C69">
        <v>5</v>
      </c>
      <c r="D69">
        <v>1</v>
      </c>
      <c r="E69">
        <v>139</v>
      </c>
      <c r="F69">
        <v>132</v>
      </c>
      <c r="G69">
        <v>196</v>
      </c>
      <c r="H69">
        <v>180</v>
      </c>
      <c r="I69">
        <v>311</v>
      </c>
      <c r="J69">
        <v>314</v>
      </c>
    </row>
    <row r="70" spans="1:10" x14ac:dyDescent="0.2">
      <c r="A70" s="1" t="s">
        <v>62</v>
      </c>
      <c r="B70">
        <v>70086</v>
      </c>
      <c r="C70">
        <v>38</v>
      </c>
      <c r="D70">
        <v>29</v>
      </c>
      <c r="E70">
        <v>7851</v>
      </c>
      <c r="F70">
        <v>7723</v>
      </c>
      <c r="G70">
        <v>2896</v>
      </c>
      <c r="H70">
        <v>3204</v>
      </c>
      <c r="I70">
        <v>50</v>
      </c>
      <c r="J70">
        <v>62</v>
      </c>
    </row>
    <row r="71" spans="1:10" x14ac:dyDescent="0.2">
      <c r="A71" s="1" t="s">
        <v>63</v>
      </c>
      <c r="B71">
        <v>353271</v>
      </c>
      <c r="C71">
        <v>247</v>
      </c>
      <c r="D71">
        <v>282</v>
      </c>
      <c r="E71">
        <v>21741</v>
      </c>
      <c r="F71">
        <v>21683</v>
      </c>
      <c r="G71">
        <v>89492</v>
      </c>
      <c r="H71">
        <v>89229</v>
      </c>
      <c r="I71">
        <v>635</v>
      </c>
      <c r="J71">
        <v>678</v>
      </c>
    </row>
    <row r="72" spans="1:10" x14ac:dyDescent="0.2">
      <c r="A72" s="1" t="s">
        <v>64</v>
      </c>
      <c r="B72">
        <v>47275</v>
      </c>
      <c r="C72">
        <v>359</v>
      </c>
      <c r="D72">
        <v>398</v>
      </c>
      <c r="E72">
        <v>361</v>
      </c>
      <c r="F72">
        <v>409</v>
      </c>
      <c r="G72">
        <v>3861</v>
      </c>
      <c r="H72">
        <v>3987</v>
      </c>
      <c r="I72">
        <v>256</v>
      </c>
      <c r="J72">
        <v>270</v>
      </c>
    </row>
    <row r="73" spans="1:10" x14ac:dyDescent="0.2">
      <c r="A73" s="1" t="s">
        <v>65</v>
      </c>
      <c r="B73">
        <v>5816</v>
      </c>
      <c r="C73">
        <v>4</v>
      </c>
      <c r="D73">
        <v>2</v>
      </c>
      <c r="E73">
        <v>73</v>
      </c>
      <c r="F73">
        <v>72</v>
      </c>
      <c r="G73">
        <v>67</v>
      </c>
      <c r="H73">
        <v>60</v>
      </c>
      <c r="I73">
        <v>10</v>
      </c>
      <c r="J73">
        <v>9</v>
      </c>
    </row>
    <row r="74" spans="1:10" x14ac:dyDescent="0.2">
      <c r="A74" s="1" t="s">
        <v>66</v>
      </c>
      <c r="B74">
        <v>93748</v>
      </c>
      <c r="C74">
        <v>73</v>
      </c>
      <c r="D74">
        <v>67</v>
      </c>
      <c r="E74">
        <v>10116</v>
      </c>
      <c r="F74">
        <v>10175</v>
      </c>
      <c r="G74">
        <v>6392</v>
      </c>
      <c r="H74">
        <v>6682</v>
      </c>
      <c r="I74">
        <v>131</v>
      </c>
      <c r="J74">
        <v>113</v>
      </c>
    </row>
    <row r="75" spans="1:10" x14ac:dyDescent="0.2">
      <c r="A75" s="1" t="s">
        <v>67</v>
      </c>
      <c r="B75">
        <v>89231</v>
      </c>
      <c r="C75">
        <v>512</v>
      </c>
      <c r="D75">
        <v>495</v>
      </c>
      <c r="E75">
        <v>2064</v>
      </c>
      <c r="F75">
        <v>2261</v>
      </c>
      <c r="G75">
        <v>9356</v>
      </c>
      <c r="H75">
        <v>9834</v>
      </c>
      <c r="I75">
        <v>572</v>
      </c>
      <c r="J75">
        <v>575</v>
      </c>
    </row>
    <row r="76" spans="1:10" x14ac:dyDescent="0.2">
      <c r="A76" s="1" t="s">
        <v>68</v>
      </c>
      <c r="B76">
        <v>18017</v>
      </c>
      <c r="C76">
        <v>3</v>
      </c>
      <c r="D76">
        <v>6</v>
      </c>
      <c r="E76">
        <v>404</v>
      </c>
      <c r="F76">
        <v>445</v>
      </c>
      <c r="G76">
        <v>160</v>
      </c>
      <c r="H76">
        <v>146</v>
      </c>
      <c r="I76">
        <v>11</v>
      </c>
      <c r="J76">
        <v>6</v>
      </c>
    </row>
    <row r="77" spans="1:10" x14ac:dyDescent="0.2">
      <c r="A77" s="1" t="s">
        <v>69</v>
      </c>
      <c r="B77">
        <v>66532</v>
      </c>
      <c r="C77">
        <v>27</v>
      </c>
      <c r="D77">
        <v>27</v>
      </c>
      <c r="E77">
        <v>2572</v>
      </c>
      <c r="F77">
        <v>2827</v>
      </c>
      <c r="G77">
        <v>3446</v>
      </c>
      <c r="H77">
        <v>3638</v>
      </c>
      <c r="I77">
        <v>376</v>
      </c>
      <c r="J77">
        <v>386</v>
      </c>
    </row>
    <row r="78" spans="1:10" x14ac:dyDescent="0.2">
      <c r="A78" s="1" t="s">
        <v>70</v>
      </c>
      <c r="B78">
        <v>6425</v>
      </c>
      <c r="C78">
        <v>5</v>
      </c>
      <c r="D78">
        <v>7</v>
      </c>
      <c r="E78">
        <v>28</v>
      </c>
      <c r="F78">
        <v>45</v>
      </c>
      <c r="G78">
        <v>414</v>
      </c>
      <c r="H78">
        <v>466</v>
      </c>
      <c r="I78">
        <v>79</v>
      </c>
      <c r="J78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2020-08-11T06:07:38Z</dcterms:created>
  <dcterms:modified xsi:type="dcterms:W3CDTF">2020-08-12T22:22:52Z</dcterms:modified>
</cp:coreProperties>
</file>