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620" yWindow="380" windowWidth="11040" windowHeight="12920" tabRatio="500"/>
  </bookViews>
  <sheets>
    <sheet name="FiveStates" sheetId="1" r:id="rId1"/>
    <sheet name="ILonl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2" l="1"/>
  <c r="C32" i="2"/>
  <c r="C30" i="2"/>
  <c r="C29" i="2"/>
  <c r="C28" i="2"/>
  <c r="C19" i="2"/>
  <c r="C18" i="2"/>
  <c r="D32" i="2"/>
  <c r="D33" i="2"/>
  <c r="O18" i="2"/>
  <c r="O19" i="2"/>
  <c r="C20" i="2"/>
  <c r="D18" i="2"/>
  <c r="D19" i="2"/>
  <c r="D20" i="2"/>
  <c r="D28" i="2"/>
  <c r="D29" i="2"/>
  <c r="D30" i="2"/>
  <c r="C22" i="2"/>
  <c r="C23" i="2"/>
  <c r="C24" i="2"/>
  <c r="C25" i="2"/>
  <c r="C26" i="2"/>
  <c r="D22" i="2"/>
  <c r="D23" i="2"/>
  <c r="D24" i="2"/>
  <c r="D25" i="2"/>
  <c r="D26" i="2"/>
  <c r="G14" i="2"/>
  <c r="C31" i="2"/>
  <c r="C27" i="2"/>
  <c r="C21" i="2"/>
  <c r="C17" i="2"/>
  <c r="R22" i="2"/>
  <c r="R23" i="2"/>
  <c r="R24" i="2"/>
  <c r="R25" i="2"/>
  <c r="R26" i="2"/>
  <c r="Q22" i="2"/>
  <c r="Q23" i="2"/>
  <c r="Q24" i="2"/>
  <c r="Q25" i="2"/>
  <c r="Q26" i="2"/>
  <c r="R18" i="2"/>
  <c r="R19" i="2"/>
  <c r="R20" i="2"/>
  <c r="Q18" i="2"/>
  <c r="Q19" i="2"/>
  <c r="Q20" i="2"/>
  <c r="R33" i="2"/>
  <c r="R32" i="2"/>
  <c r="Q33" i="2"/>
  <c r="Q32" i="2"/>
  <c r="R29" i="2"/>
  <c r="R30" i="2"/>
  <c r="R28" i="2"/>
  <c r="Q29" i="2"/>
  <c r="Q30" i="2"/>
  <c r="Q28" i="2"/>
  <c r="Q31" i="2"/>
  <c r="Q27" i="2"/>
  <c r="Q21" i="2"/>
  <c r="Q17" i="2"/>
  <c r="P22" i="2"/>
  <c r="P23" i="2"/>
  <c r="P24" i="2"/>
  <c r="P25" i="2"/>
  <c r="P26" i="2"/>
  <c r="O22" i="2"/>
  <c r="O23" i="2"/>
  <c r="O24" i="2"/>
  <c r="O25" i="2"/>
  <c r="O26" i="2"/>
  <c r="P18" i="2"/>
  <c r="P19" i="2"/>
  <c r="P20" i="2"/>
  <c r="O20" i="2"/>
  <c r="O31" i="2"/>
  <c r="P33" i="2"/>
  <c r="P32" i="2"/>
  <c r="O33" i="2"/>
  <c r="O32" i="2"/>
  <c r="P29" i="2"/>
  <c r="P30" i="2"/>
  <c r="P28" i="2"/>
  <c r="O29" i="2"/>
  <c r="O30" i="2"/>
  <c r="O28" i="2"/>
  <c r="O27" i="2"/>
  <c r="O21" i="2"/>
  <c r="O17" i="2"/>
  <c r="N22" i="2"/>
  <c r="N23" i="2"/>
  <c r="N24" i="2"/>
  <c r="N25" i="2"/>
  <c r="N26" i="2"/>
  <c r="M22" i="2"/>
  <c r="M23" i="2"/>
  <c r="M24" i="2"/>
  <c r="M25" i="2"/>
  <c r="M26" i="2"/>
  <c r="N18" i="2"/>
  <c r="N19" i="2"/>
  <c r="N20" i="2"/>
  <c r="M18" i="2"/>
  <c r="M19" i="2"/>
  <c r="M20" i="2"/>
  <c r="N33" i="2"/>
  <c r="N32" i="2"/>
  <c r="M33" i="2"/>
  <c r="M32" i="2"/>
  <c r="N29" i="2"/>
  <c r="N30" i="2"/>
  <c r="N28" i="2"/>
  <c r="M29" i="2"/>
  <c r="M30" i="2"/>
  <c r="M28" i="2"/>
  <c r="M31" i="2"/>
  <c r="M27" i="2"/>
  <c r="M21" i="2"/>
  <c r="M17" i="2"/>
  <c r="L22" i="2"/>
  <c r="L23" i="2"/>
  <c r="L24" i="2"/>
  <c r="L25" i="2"/>
  <c r="L26" i="2"/>
  <c r="L18" i="2"/>
  <c r="L19" i="2"/>
  <c r="L20" i="2"/>
  <c r="K22" i="2"/>
  <c r="K23" i="2"/>
  <c r="K24" i="2"/>
  <c r="K25" i="2"/>
  <c r="K26" i="2"/>
  <c r="K18" i="2"/>
  <c r="K19" i="2"/>
  <c r="K20" i="2"/>
  <c r="L33" i="2"/>
  <c r="L32" i="2"/>
  <c r="K33" i="2"/>
  <c r="K32" i="2"/>
  <c r="L29" i="2"/>
  <c r="L30" i="2"/>
  <c r="L28" i="2"/>
  <c r="K29" i="2"/>
  <c r="K30" i="2"/>
  <c r="K28" i="2"/>
  <c r="K31" i="2"/>
  <c r="K27" i="2"/>
  <c r="K21" i="2"/>
  <c r="K17" i="2"/>
  <c r="J18" i="2"/>
  <c r="J19" i="2"/>
  <c r="J20" i="2"/>
  <c r="J22" i="2"/>
  <c r="J23" i="2"/>
  <c r="J24" i="2"/>
  <c r="J25" i="2"/>
  <c r="J26" i="2"/>
  <c r="I22" i="2"/>
  <c r="I23" i="2"/>
  <c r="I24" i="2"/>
  <c r="I25" i="2"/>
  <c r="I26" i="2"/>
  <c r="I18" i="2"/>
  <c r="I19" i="2"/>
  <c r="I20" i="2"/>
  <c r="J33" i="2"/>
  <c r="J32" i="2"/>
  <c r="I33" i="2"/>
  <c r="I32" i="2"/>
  <c r="J29" i="2"/>
  <c r="J30" i="2"/>
  <c r="J28" i="2"/>
  <c r="I29" i="2"/>
  <c r="I30" i="2"/>
  <c r="I28" i="2"/>
  <c r="I31" i="2"/>
  <c r="I27" i="2"/>
  <c r="I21" i="2"/>
  <c r="I17" i="2"/>
  <c r="H22" i="2"/>
  <c r="H23" i="2"/>
  <c r="H24" i="2"/>
  <c r="H25" i="2"/>
  <c r="H26" i="2"/>
  <c r="G22" i="2"/>
  <c r="G23" i="2"/>
  <c r="G24" i="2"/>
  <c r="G25" i="2"/>
  <c r="G26" i="2"/>
  <c r="H18" i="2"/>
  <c r="H19" i="2"/>
  <c r="H20" i="2"/>
  <c r="G18" i="2"/>
  <c r="G19" i="2"/>
  <c r="G20" i="2"/>
  <c r="H33" i="2"/>
  <c r="H32" i="2"/>
  <c r="H29" i="2"/>
  <c r="H30" i="2"/>
  <c r="H28" i="2"/>
  <c r="G33" i="2"/>
  <c r="G32" i="2"/>
  <c r="G29" i="2"/>
  <c r="G30" i="2"/>
  <c r="G28" i="2"/>
  <c r="G31" i="2"/>
  <c r="G27" i="2"/>
  <c r="G21" i="2"/>
  <c r="G17" i="2"/>
  <c r="F22" i="2"/>
  <c r="F23" i="2"/>
  <c r="F24" i="2"/>
  <c r="F25" i="2"/>
  <c r="F26" i="2"/>
  <c r="E22" i="2"/>
  <c r="E23" i="2"/>
  <c r="E24" i="2"/>
  <c r="E25" i="2"/>
  <c r="E26" i="2"/>
  <c r="F18" i="2"/>
  <c r="F19" i="2"/>
  <c r="F20" i="2"/>
  <c r="E18" i="2"/>
  <c r="E19" i="2"/>
  <c r="E20" i="2"/>
  <c r="F33" i="2"/>
  <c r="F32" i="2"/>
  <c r="F29" i="2"/>
  <c r="F30" i="2"/>
  <c r="F28" i="2"/>
  <c r="E33" i="2"/>
  <c r="E32" i="2"/>
  <c r="E29" i="2"/>
  <c r="E30" i="2"/>
  <c r="E28" i="2"/>
  <c r="E31" i="2"/>
  <c r="E27" i="2"/>
  <c r="E21" i="2"/>
  <c r="E17" i="2"/>
  <c r="C67" i="1"/>
  <c r="C68" i="1"/>
  <c r="C69" i="1"/>
  <c r="C66" i="1"/>
  <c r="C65" i="1"/>
  <c r="C62" i="1"/>
  <c r="C61" i="1"/>
  <c r="C60" i="1"/>
  <c r="C55" i="1"/>
  <c r="C56" i="1"/>
  <c r="C57" i="1"/>
  <c r="C54" i="1"/>
  <c r="C53" i="1"/>
  <c r="C50" i="1"/>
  <c r="C49" i="1"/>
  <c r="C48" i="1"/>
  <c r="C43" i="1"/>
  <c r="C44" i="1"/>
  <c r="C45" i="1"/>
  <c r="C42" i="1"/>
  <c r="C41" i="1"/>
  <c r="C38" i="1"/>
  <c r="C37" i="1"/>
  <c r="C36" i="1"/>
  <c r="C31" i="1"/>
  <c r="C32" i="1"/>
  <c r="C33" i="1"/>
  <c r="C30" i="1"/>
  <c r="C29" i="1"/>
  <c r="C26" i="1"/>
  <c r="C25" i="1"/>
  <c r="C70" i="1"/>
  <c r="C58" i="1"/>
  <c r="C46" i="1"/>
  <c r="C34" i="1"/>
  <c r="C24" i="1"/>
  <c r="C22" i="1"/>
  <c r="C19" i="1"/>
  <c r="C20" i="1"/>
  <c r="C21" i="1"/>
  <c r="C18" i="1"/>
  <c r="C17" i="1"/>
  <c r="C63" i="1"/>
  <c r="C51" i="1"/>
  <c r="C39" i="1"/>
  <c r="C27" i="1"/>
  <c r="C15" i="1"/>
  <c r="C13" i="1"/>
  <c r="C14" i="1"/>
  <c r="C12" i="1"/>
</calcChain>
</file>

<file path=xl/sharedStrings.xml><?xml version="1.0" encoding="utf-8"?>
<sst xmlns="http://schemas.openxmlformats.org/spreadsheetml/2006/main" count="220" uniqueCount="98">
  <si>
    <t>dhID</t>
  </si>
  <si>
    <t>chiID</t>
  </si>
  <si>
    <t>unique_id</t>
  </si>
  <si>
    <t>CandName</t>
  </si>
  <si>
    <t>party</t>
  </si>
  <si>
    <t>precinctsreportingpct</t>
  </si>
  <si>
    <t>votepct</t>
  </si>
  <si>
    <t>precinctsreportingpct_Ohio</t>
  </si>
  <si>
    <t>votepct_Ohio</t>
  </si>
  <si>
    <t>precinctsreportingpct_NC</t>
  </si>
  <si>
    <t>votepct_NC</t>
  </si>
  <si>
    <t>precinctsreportingpct_Missouri</t>
  </si>
  <si>
    <t>votepct_Missouri</t>
  </si>
  <si>
    <t>precinctsreportingpct_Florida</t>
  </si>
  <si>
    <t>votepct_Florida</t>
  </si>
  <si>
    <t>polid-1746</t>
  </si>
  <si>
    <t>Hillary Clinton</t>
  </si>
  <si>
    <t>Dem</t>
  </si>
  <si>
    <t>polid-1445</t>
  </si>
  <si>
    <t>Bernie Sanders</t>
  </si>
  <si>
    <t>polid-8639</t>
  </si>
  <si>
    <t>Donald Trump</t>
  </si>
  <si>
    <t>GOP</t>
  </si>
  <si>
    <t>polid-61815</t>
  </si>
  <si>
    <t>Ted Cruz</t>
  </si>
  <si>
    <t>polid-53044</t>
  </si>
  <si>
    <t>Marco Rubio</t>
  </si>
  <si>
    <t>polid-36679</t>
  </si>
  <si>
    <t>John Kasich</t>
  </si>
  <si>
    <t>DEM. % reporting</t>
  </si>
  <si>
    <t>Other</t>
  </si>
  <si>
    <t>ILLINOIS</t>
  </si>
  <si>
    <t>GOP % reporting</t>
  </si>
  <si>
    <t>OHIO</t>
  </si>
  <si>
    <t>N CAROLINA</t>
  </si>
  <si>
    <t>MISSOURI</t>
  </si>
  <si>
    <t>FLORIDA</t>
  </si>
  <si>
    <t>votecount</t>
  </si>
  <si>
    <t>totalvotes</t>
  </si>
  <si>
    <t>votecount_dupage</t>
  </si>
  <si>
    <t>votepct_dupage</t>
  </si>
  <si>
    <t>totalvotes_dupage</t>
  </si>
  <si>
    <t>votecount_kane</t>
  </si>
  <si>
    <t>votepct_kane</t>
  </si>
  <si>
    <t>totalvotes_kane</t>
  </si>
  <si>
    <t>votecount_lake</t>
  </si>
  <si>
    <t>votepct_lake</t>
  </si>
  <si>
    <t>totalvotes_lake</t>
  </si>
  <si>
    <t>votecount_mch</t>
  </si>
  <si>
    <t>votepct_mch</t>
  </si>
  <si>
    <t>totalvotes_mch</t>
  </si>
  <si>
    <t>votecount_will</t>
  </si>
  <si>
    <t>votepct_will</t>
  </si>
  <si>
    <t>totalvotes_will</t>
  </si>
  <si>
    <t>votecount_chi</t>
  </si>
  <si>
    <t>votepct_chi</t>
  </si>
  <si>
    <t>totalvotes_chi</t>
  </si>
  <si>
    <t>votecount_statewide</t>
  </si>
  <si>
    <t>votepct_statewide</t>
  </si>
  <si>
    <t>totalvotes_statewide</t>
  </si>
  <si>
    <t>polid-51631</t>
  </si>
  <si>
    <t>Tammy Duckworth</t>
  </si>
  <si>
    <t>polid-64570</t>
  </si>
  <si>
    <t>Andrea Zopp</t>
  </si>
  <si>
    <t>polid-64571</t>
  </si>
  <si>
    <t>Napoleon Harris</t>
  </si>
  <si>
    <t>polid-1277</t>
  </si>
  <si>
    <t>Mark Kirk</t>
  </si>
  <si>
    <t>polid-64572</t>
  </si>
  <si>
    <t>James Marter</t>
  </si>
  <si>
    <t>Percent of precincts reporting:</t>
  </si>
  <si>
    <t>Suburban Cook</t>
  </si>
  <si>
    <t>DuPage</t>
  </si>
  <si>
    <t>Kane</t>
  </si>
  <si>
    <t>Lake</t>
  </si>
  <si>
    <t>McHenry</t>
  </si>
  <si>
    <t>Will</t>
  </si>
  <si>
    <t>Chicago</t>
  </si>
  <si>
    <t>State totals</t>
  </si>
  <si>
    <t>Votes</t>
  </si>
  <si>
    <t>pct.</t>
  </si>
  <si>
    <t>DUPAGE</t>
  </si>
  <si>
    <t>KANE</t>
  </si>
  <si>
    <t xml:space="preserve">LAKE </t>
  </si>
  <si>
    <t>MCHENRY</t>
  </si>
  <si>
    <t>WILL</t>
  </si>
  <si>
    <t>CHICAGO</t>
  </si>
  <si>
    <t>STATEWIDE</t>
  </si>
  <si>
    <t>precntstotal</t>
  </si>
  <si>
    <t>SubCook prrep</t>
  </si>
  <si>
    <t>#chi precents:</t>
  </si>
  <si>
    <t>% counted</t>
  </si>
  <si>
    <t>winner take all</t>
  </si>
  <si>
    <t>Proportional</t>
  </si>
  <si>
    <t>Winner take all, with conditions</t>
  </si>
  <si>
    <t>Winner take all</t>
  </si>
  <si>
    <t>Mixed</t>
  </si>
  <si>
    <t>Delegates at stake: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</si>
</sst>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ourie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164" fontId="0" fillId="0" borderId="0" xfId="0" applyNumberFormat="1"/>
    <xf numFmtId="164" fontId="0" fillId="2" borderId="0" xfId="0" applyNumberFormat="1" applyFill="1"/>
    <xf numFmtId="3" fontId="0" fillId="2" borderId="0" xfId="0" applyNumberFormat="1" applyFill="1"/>
    <xf numFmtId="3" fontId="0" fillId="0" borderId="0" xfId="0" applyNumberFormat="1"/>
    <xf numFmtId="0" fontId="4" fillId="0" borderId="0" xfId="0" applyFont="1" applyAlignment="1">
      <alignment vertical="center"/>
    </xf>
    <xf numFmtId="1" fontId="0" fillId="2" borderId="0" xfId="0" applyNumberFormat="1" applyFill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pane ySplit="7" topLeftCell="A8" activePane="bottomLeft" state="frozen"/>
      <selection pane="bottomLeft" activeCell="F47" sqref="F47"/>
    </sheetView>
  </sheetViews>
  <sheetFormatPr baseColWidth="10" defaultRowHeight="15" x14ac:dyDescent="0"/>
  <cols>
    <col min="1" max="1" width="11.33203125" bestFit="1" customWidth="1"/>
    <col min="2" max="2" width="17.6640625" bestFit="1" customWidth="1"/>
    <col min="3" max="3" width="11" bestFit="1" customWidth="1"/>
    <col min="4" max="4" width="13.5" bestFit="1" customWidth="1"/>
    <col min="5" max="5" width="5.5" bestFit="1" customWidth="1"/>
    <col min="6" max="6" width="6.5" customWidth="1"/>
    <col min="7" max="7" width="7.5" bestFit="1" customWidth="1"/>
    <col min="8" max="8" width="8.5" customWidth="1"/>
    <col min="9" max="9" width="12.33203125" bestFit="1" customWidth="1"/>
    <col min="10" max="10" width="7.83203125" customWidth="1"/>
    <col min="12" max="12" width="10.5" customWidth="1"/>
    <col min="13" max="13" width="11.33203125" customWidth="1"/>
    <col min="14" max="14" width="11" customWidth="1"/>
    <col min="15" max="15" width="14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>
        <v>10001</v>
      </c>
      <c r="C2" t="s">
        <v>15</v>
      </c>
      <c r="D2" t="s">
        <v>16</v>
      </c>
      <c r="E2" t="s">
        <v>17</v>
      </c>
      <c r="F2">
        <v>0.1</v>
      </c>
      <c r="G2">
        <v>0.2</v>
      </c>
      <c r="H2">
        <v>0.8</v>
      </c>
      <c r="I2">
        <v>0.9</v>
      </c>
      <c r="J2">
        <v>0.15</v>
      </c>
      <c r="K2">
        <v>0.16</v>
      </c>
      <c r="L2">
        <v>0.22</v>
      </c>
      <c r="M2">
        <v>0.23</v>
      </c>
      <c r="N2">
        <v>0.28999999999999998</v>
      </c>
      <c r="O2">
        <v>0.3</v>
      </c>
    </row>
    <row r="3" spans="1:15">
      <c r="A3">
        <v>1</v>
      </c>
      <c r="B3">
        <v>10006</v>
      </c>
      <c r="C3" t="s">
        <v>18</v>
      </c>
      <c r="D3" t="s">
        <v>19</v>
      </c>
      <c r="E3" t="s">
        <v>17</v>
      </c>
      <c r="F3">
        <v>0.1</v>
      </c>
      <c r="G3">
        <v>0.3</v>
      </c>
      <c r="H3">
        <v>0.8</v>
      </c>
      <c r="I3">
        <v>0.1</v>
      </c>
      <c r="J3">
        <v>0.15</v>
      </c>
      <c r="K3">
        <v>0.17</v>
      </c>
      <c r="L3">
        <v>0.22</v>
      </c>
      <c r="M3">
        <v>0.24</v>
      </c>
      <c r="N3">
        <v>0.28999999999999998</v>
      </c>
      <c r="O3">
        <v>0.31</v>
      </c>
    </row>
    <row r="4" spans="1:15">
      <c r="A4">
        <v>2</v>
      </c>
      <c r="B4">
        <v>163003</v>
      </c>
      <c r="C4" t="s">
        <v>20</v>
      </c>
      <c r="D4" t="s">
        <v>21</v>
      </c>
      <c r="E4" t="s">
        <v>22</v>
      </c>
      <c r="F4">
        <v>0.1</v>
      </c>
      <c r="G4">
        <v>0.4</v>
      </c>
      <c r="H4">
        <v>0.8</v>
      </c>
      <c r="I4">
        <v>0.11</v>
      </c>
      <c r="J4">
        <v>0.15</v>
      </c>
      <c r="K4">
        <v>0.18</v>
      </c>
      <c r="L4">
        <v>0.22</v>
      </c>
      <c r="M4">
        <v>0.25</v>
      </c>
      <c r="N4">
        <v>0.28999999999999998</v>
      </c>
      <c r="O4">
        <v>0.32</v>
      </c>
    </row>
    <row r="5" spans="1:15">
      <c r="A5">
        <v>2</v>
      </c>
      <c r="B5">
        <v>163004</v>
      </c>
      <c r="C5" t="s">
        <v>23</v>
      </c>
      <c r="D5" t="s">
        <v>24</v>
      </c>
      <c r="E5" t="s">
        <v>22</v>
      </c>
      <c r="F5">
        <v>0.1</v>
      </c>
      <c r="G5">
        <v>0.5</v>
      </c>
      <c r="H5">
        <v>0.8</v>
      </c>
      <c r="I5">
        <v>0.12</v>
      </c>
      <c r="J5">
        <v>0.15</v>
      </c>
      <c r="K5">
        <v>0.19</v>
      </c>
      <c r="L5">
        <v>0.22</v>
      </c>
      <c r="M5">
        <v>0.26</v>
      </c>
      <c r="N5">
        <v>0.28999999999999998</v>
      </c>
      <c r="O5">
        <v>0.33</v>
      </c>
    </row>
    <row r="6" spans="1:15">
      <c r="A6">
        <v>2</v>
      </c>
      <c r="B6">
        <v>163005</v>
      </c>
      <c r="C6" t="s">
        <v>25</v>
      </c>
      <c r="D6" t="s">
        <v>26</v>
      </c>
      <c r="E6" t="s">
        <v>22</v>
      </c>
      <c r="F6">
        <v>0.1</v>
      </c>
      <c r="G6">
        <v>0.6</v>
      </c>
      <c r="H6">
        <v>0.8</v>
      </c>
      <c r="I6">
        <v>0.13</v>
      </c>
      <c r="J6">
        <v>0.15</v>
      </c>
      <c r="K6">
        <v>0.2</v>
      </c>
      <c r="L6">
        <v>0.22</v>
      </c>
      <c r="M6">
        <v>0.27</v>
      </c>
      <c r="N6">
        <v>0.28999999999999998</v>
      </c>
      <c r="O6">
        <v>0.34</v>
      </c>
    </row>
    <row r="7" spans="1:15">
      <c r="A7">
        <v>2</v>
      </c>
      <c r="B7">
        <v>163010</v>
      </c>
      <c r="C7" t="s">
        <v>27</v>
      </c>
      <c r="D7" t="s">
        <v>28</v>
      </c>
      <c r="E7" t="s">
        <v>22</v>
      </c>
      <c r="F7">
        <v>0.1</v>
      </c>
      <c r="G7">
        <v>0.7</v>
      </c>
      <c r="H7">
        <v>0.8</v>
      </c>
      <c r="I7">
        <v>0.14000000000000001</v>
      </c>
      <c r="J7">
        <v>0.15</v>
      </c>
      <c r="K7">
        <v>0.21</v>
      </c>
      <c r="L7">
        <v>0.22</v>
      </c>
      <c r="M7">
        <v>0.28000000000000003</v>
      </c>
      <c r="N7">
        <v>0.28999999999999998</v>
      </c>
      <c r="O7">
        <v>0.35</v>
      </c>
    </row>
    <row r="11" spans="1:15">
      <c r="A11" s="2" t="s">
        <v>31</v>
      </c>
      <c r="B11" s="2" t="s">
        <v>97</v>
      </c>
      <c r="C11" s="2">
        <v>156</v>
      </c>
      <c r="D11" t="s">
        <v>96</v>
      </c>
    </row>
    <row r="12" spans="1:15">
      <c r="B12" t="s">
        <v>29</v>
      </c>
      <c r="C12" s="4">
        <f>F2</f>
        <v>0.1</v>
      </c>
    </row>
    <row r="13" spans="1:15">
      <c r="B13" t="s">
        <v>16</v>
      </c>
      <c r="C13" s="4">
        <f>G2</f>
        <v>0.2</v>
      </c>
    </row>
    <row r="14" spans="1:15">
      <c r="B14" t="s">
        <v>19</v>
      </c>
      <c r="C14" s="4">
        <f>G3</f>
        <v>0.3</v>
      </c>
    </row>
    <row r="15" spans="1:15">
      <c r="B15" t="s">
        <v>30</v>
      </c>
      <c r="C15" s="4">
        <f>SUM(1-(C13+C14))</f>
        <v>0.5</v>
      </c>
    </row>
    <row r="16" spans="1:15">
      <c r="B16" s="2" t="s">
        <v>97</v>
      </c>
      <c r="C16" s="9">
        <v>69</v>
      </c>
      <c r="D16" t="s">
        <v>94</v>
      </c>
    </row>
    <row r="17" spans="1:4">
      <c r="B17" t="s">
        <v>32</v>
      </c>
      <c r="C17" s="4">
        <f>F4</f>
        <v>0.1</v>
      </c>
    </row>
    <row r="18" spans="1:4">
      <c r="B18" t="s">
        <v>21</v>
      </c>
      <c r="C18" s="4">
        <f>G4</f>
        <v>0.4</v>
      </c>
    </row>
    <row r="19" spans="1:4">
      <c r="B19" t="s">
        <v>24</v>
      </c>
      <c r="C19" s="4">
        <f t="shared" ref="C19:C21" si="0">G5</f>
        <v>0.5</v>
      </c>
    </row>
    <row r="20" spans="1:4">
      <c r="B20" t="s">
        <v>26</v>
      </c>
      <c r="C20" s="4">
        <f t="shared" si="0"/>
        <v>0.6</v>
      </c>
    </row>
    <row r="21" spans="1:4">
      <c r="B21" t="s">
        <v>28</v>
      </c>
      <c r="C21" s="4">
        <f t="shared" si="0"/>
        <v>0.7</v>
      </c>
    </row>
    <row r="22" spans="1:4">
      <c r="B22" t="s">
        <v>30</v>
      </c>
      <c r="C22" s="4">
        <f>SUM(1-SUM(C18:C21))</f>
        <v>-1.2000000000000002</v>
      </c>
    </row>
    <row r="23" spans="1:4">
      <c r="A23" s="2" t="s">
        <v>33</v>
      </c>
      <c r="B23" s="2" t="s">
        <v>97</v>
      </c>
      <c r="C23" s="2">
        <v>143</v>
      </c>
      <c r="D23" t="s">
        <v>96</v>
      </c>
    </row>
    <row r="24" spans="1:4">
      <c r="B24" t="s">
        <v>29</v>
      </c>
      <c r="C24" s="4">
        <f>H2</f>
        <v>0.8</v>
      </c>
    </row>
    <row r="25" spans="1:4">
      <c r="B25" t="s">
        <v>16</v>
      </c>
      <c r="C25" s="4">
        <f>I2</f>
        <v>0.9</v>
      </c>
    </row>
    <row r="26" spans="1:4">
      <c r="B26" t="s">
        <v>19</v>
      </c>
      <c r="C26" s="4">
        <f>I3</f>
        <v>0.1</v>
      </c>
    </row>
    <row r="27" spans="1:4">
      <c r="B27" t="s">
        <v>30</v>
      </c>
      <c r="C27" s="4">
        <f>SUM(1-(C25+C26))</f>
        <v>0</v>
      </c>
    </row>
    <row r="28" spans="1:4">
      <c r="B28" s="2" t="s">
        <v>97</v>
      </c>
      <c r="C28" s="2">
        <v>66</v>
      </c>
      <c r="D28" t="s">
        <v>95</v>
      </c>
    </row>
    <row r="29" spans="1:4">
      <c r="B29" t="s">
        <v>32</v>
      </c>
      <c r="C29" s="4">
        <f>H4</f>
        <v>0.8</v>
      </c>
    </row>
    <row r="30" spans="1:4">
      <c r="B30" t="s">
        <v>21</v>
      </c>
      <c r="C30" s="4">
        <f>I4</f>
        <v>0.11</v>
      </c>
    </row>
    <row r="31" spans="1:4">
      <c r="B31" t="s">
        <v>24</v>
      </c>
      <c r="C31" s="4">
        <f t="shared" ref="C31:C33" si="1">I5</f>
        <v>0.12</v>
      </c>
    </row>
    <row r="32" spans="1:4">
      <c r="B32" t="s">
        <v>26</v>
      </c>
      <c r="C32" s="4">
        <f t="shared" si="1"/>
        <v>0.13</v>
      </c>
    </row>
    <row r="33" spans="1:4">
      <c r="B33" t="s">
        <v>28</v>
      </c>
      <c r="C33" s="4">
        <f t="shared" si="1"/>
        <v>0.14000000000000001</v>
      </c>
    </row>
    <row r="34" spans="1:4">
      <c r="B34" t="s">
        <v>30</v>
      </c>
      <c r="C34" s="4">
        <f>SUM(1-SUM(C30:C33))</f>
        <v>0.5</v>
      </c>
    </row>
    <row r="35" spans="1:4">
      <c r="A35" s="2" t="s">
        <v>34</v>
      </c>
      <c r="B35" s="2" t="s">
        <v>97</v>
      </c>
      <c r="C35" s="2">
        <v>107</v>
      </c>
      <c r="D35" t="s">
        <v>96</v>
      </c>
    </row>
    <row r="36" spans="1:4">
      <c r="B36" t="s">
        <v>29</v>
      </c>
      <c r="C36" s="4">
        <f>J2</f>
        <v>0.15</v>
      </c>
    </row>
    <row r="37" spans="1:4">
      <c r="B37" t="s">
        <v>16</v>
      </c>
      <c r="C37" s="4">
        <f>K2</f>
        <v>0.16</v>
      </c>
    </row>
    <row r="38" spans="1:4">
      <c r="B38" t="s">
        <v>19</v>
      </c>
      <c r="C38" s="4">
        <f>K3</f>
        <v>0.17</v>
      </c>
    </row>
    <row r="39" spans="1:4">
      <c r="B39" t="s">
        <v>30</v>
      </c>
      <c r="C39" s="4">
        <f>SUM(1-(C37+C38))</f>
        <v>0.66999999999999993</v>
      </c>
    </row>
    <row r="40" spans="1:4">
      <c r="B40" s="2" t="s">
        <v>97</v>
      </c>
      <c r="C40" s="2">
        <v>72</v>
      </c>
      <c r="D40" t="s">
        <v>93</v>
      </c>
    </row>
    <row r="41" spans="1:4">
      <c r="B41" t="s">
        <v>32</v>
      </c>
      <c r="C41" s="4">
        <f>J4</f>
        <v>0.15</v>
      </c>
    </row>
    <row r="42" spans="1:4">
      <c r="B42" t="s">
        <v>21</v>
      </c>
      <c r="C42" s="4">
        <f>K4</f>
        <v>0.18</v>
      </c>
    </row>
    <row r="43" spans="1:4">
      <c r="B43" t="s">
        <v>24</v>
      </c>
      <c r="C43" s="4">
        <f t="shared" ref="C43:C45" si="2">K5</f>
        <v>0.19</v>
      </c>
    </row>
    <row r="44" spans="1:4">
      <c r="B44" t="s">
        <v>26</v>
      </c>
      <c r="C44" s="4">
        <f t="shared" si="2"/>
        <v>0.2</v>
      </c>
    </row>
    <row r="45" spans="1:4">
      <c r="B45" t="s">
        <v>28</v>
      </c>
      <c r="C45" s="4">
        <f t="shared" si="2"/>
        <v>0.21</v>
      </c>
    </row>
    <row r="46" spans="1:4">
      <c r="B46" t="s">
        <v>30</v>
      </c>
      <c r="C46" s="4">
        <f>SUM(1-SUM(C42:C45))</f>
        <v>0.21999999999999997</v>
      </c>
    </row>
    <row r="47" spans="1:4">
      <c r="A47" s="3" t="s">
        <v>35</v>
      </c>
      <c r="B47" s="3" t="s">
        <v>97</v>
      </c>
      <c r="C47" s="2">
        <v>71</v>
      </c>
    </row>
    <row r="48" spans="1:4">
      <c r="A48" s="1"/>
      <c r="B48" s="1" t="s">
        <v>29</v>
      </c>
      <c r="C48" s="4">
        <f>L2</f>
        <v>0.22</v>
      </c>
    </row>
    <row r="49" spans="1:4">
      <c r="A49" s="1"/>
      <c r="B49" t="s">
        <v>16</v>
      </c>
      <c r="C49" s="4">
        <f>M2</f>
        <v>0.23</v>
      </c>
    </row>
    <row r="50" spans="1:4">
      <c r="A50" s="1"/>
      <c r="B50" t="s">
        <v>19</v>
      </c>
      <c r="C50" s="4">
        <f>M3</f>
        <v>0.24</v>
      </c>
    </row>
    <row r="51" spans="1:4">
      <c r="A51" s="1"/>
      <c r="B51" s="1" t="s">
        <v>30</v>
      </c>
      <c r="C51" s="4">
        <f>SUM(1-(C49+C50))</f>
        <v>0.53</v>
      </c>
    </row>
    <row r="52" spans="1:4">
      <c r="A52" s="1"/>
      <c r="B52" s="3" t="s">
        <v>97</v>
      </c>
      <c r="C52" s="2">
        <v>52</v>
      </c>
      <c r="D52" t="s">
        <v>95</v>
      </c>
    </row>
    <row r="53" spans="1:4">
      <c r="A53" s="1"/>
      <c r="B53" s="1" t="s">
        <v>32</v>
      </c>
      <c r="C53" s="4">
        <f>L4</f>
        <v>0.22</v>
      </c>
    </row>
    <row r="54" spans="1:4">
      <c r="A54" s="1"/>
      <c r="B54" s="1" t="s">
        <v>21</v>
      </c>
      <c r="C54" s="4">
        <f>M4</f>
        <v>0.25</v>
      </c>
    </row>
    <row r="55" spans="1:4">
      <c r="A55" s="1"/>
      <c r="B55" s="1" t="s">
        <v>24</v>
      </c>
      <c r="C55" s="4">
        <f t="shared" ref="C55:C57" si="3">M5</f>
        <v>0.26</v>
      </c>
    </row>
    <row r="56" spans="1:4">
      <c r="A56" s="1"/>
      <c r="B56" t="s">
        <v>26</v>
      </c>
      <c r="C56" s="4">
        <f t="shared" si="3"/>
        <v>0.27</v>
      </c>
    </row>
    <row r="57" spans="1:4">
      <c r="A57" s="1"/>
      <c r="B57" t="s">
        <v>28</v>
      </c>
      <c r="C57" s="4">
        <f t="shared" si="3"/>
        <v>0.28000000000000003</v>
      </c>
    </row>
    <row r="58" spans="1:4">
      <c r="A58" s="1"/>
      <c r="B58" s="1" t="s">
        <v>30</v>
      </c>
      <c r="C58" s="4">
        <f>SUM(1-SUM(C54:C57))</f>
        <v>-6.0000000000000053E-2</v>
      </c>
    </row>
    <row r="59" spans="1:4">
      <c r="A59" s="3" t="s">
        <v>36</v>
      </c>
      <c r="B59" s="3" t="s">
        <v>97</v>
      </c>
      <c r="C59" s="2">
        <v>214</v>
      </c>
      <c r="D59" t="s">
        <v>96</v>
      </c>
    </row>
    <row r="60" spans="1:4">
      <c r="A60" s="1"/>
      <c r="B60" s="1" t="s">
        <v>29</v>
      </c>
      <c r="C60" s="4">
        <f>N2</f>
        <v>0.28999999999999998</v>
      </c>
    </row>
    <row r="61" spans="1:4">
      <c r="A61" s="1"/>
      <c r="B61" t="s">
        <v>16</v>
      </c>
      <c r="C61" s="4">
        <f>O2</f>
        <v>0.3</v>
      </c>
    </row>
    <row r="62" spans="1:4">
      <c r="A62" s="1"/>
      <c r="B62" t="s">
        <v>19</v>
      </c>
      <c r="C62" s="4">
        <f>O3</f>
        <v>0.31</v>
      </c>
    </row>
    <row r="63" spans="1:4">
      <c r="A63" s="1"/>
      <c r="B63" s="1" t="s">
        <v>30</v>
      </c>
      <c r="C63" s="4">
        <f>SUM(1-(C61+C62))</f>
        <v>0.39</v>
      </c>
    </row>
    <row r="64" spans="1:4">
      <c r="A64" s="1"/>
      <c r="B64" s="3" t="s">
        <v>97</v>
      </c>
      <c r="C64" s="2">
        <v>99</v>
      </c>
      <c r="D64" t="s">
        <v>92</v>
      </c>
    </row>
    <row r="65" spans="1:3">
      <c r="A65" s="1"/>
      <c r="B65" s="1" t="s">
        <v>32</v>
      </c>
      <c r="C65" s="4">
        <f>N4</f>
        <v>0.28999999999999998</v>
      </c>
    </row>
    <row r="66" spans="1:3">
      <c r="A66" s="1"/>
      <c r="B66" s="1" t="s">
        <v>21</v>
      </c>
      <c r="C66" s="4">
        <f>O4</f>
        <v>0.32</v>
      </c>
    </row>
    <row r="67" spans="1:3">
      <c r="A67" s="1"/>
      <c r="B67" s="1" t="s">
        <v>24</v>
      </c>
      <c r="C67" s="4">
        <f t="shared" ref="C67:C69" si="4">O5</f>
        <v>0.33</v>
      </c>
    </row>
    <row r="68" spans="1:3">
      <c r="A68" s="1"/>
      <c r="B68" t="s">
        <v>26</v>
      </c>
      <c r="C68" s="4">
        <f t="shared" si="4"/>
        <v>0.34</v>
      </c>
    </row>
    <row r="69" spans="1:3">
      <c r="A69" s="1"/>
      <c r="B69" t="s">
        <v>28</v>
      </c>
      <c r="C69" s="4">
        <f t="shared" si="4"/>
        <v>0.35</v>
      </c>
    </row>
    <row r="70" spans="1:3">
      <c r="A70" s="1"/>
      <c r="B70" s="1" t="s">
        <v>30</v>
      </c>
      <c r="C70" s="4">
        <f>SUM(1-SUM(C66:C69))</f>
        <v>-0.33999999999999986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workbookViewId="0">
      <pane ySplit="1" topLeftCell="A9" activePane="bottomLeft" state="frozen"/>
      <selection pane="bottomLeft" activeCell="T29" sqref="T29"/>
    </sheetView>
  </sheetViews>
  <sheetFormatPr baseColWidth="10" defaultRowHeight="15" x14ac:dyDescent="0"/>
  <cols>
    <col min="1" max="1" width="6.6640625" customWidth="1"/>
    <col min="2" max="2" width="16.6640625" bestFit="1" customWidth="1"/>
    <col min="3" max="3" width="13.6640625" bestFit="1" customWidth="1"/>
    <col min="4" max="4" width="16.6640625" bestFit="1" customWidth="1"/>
    <col min="5" max="5" width="7.5" bestFit="1" customWidth="1"/>
    <col min="6" max="6" width="13.6640625" customWidth="1"/>
    <col min="7" max="7" width="9.5" bestFit="1" customWidth="1"/>
    <col min="8" max="8" width="7.5" bestFit="1" customWidth="1"/>
    <col min="9" max="9" width="9.5" bestFit="1" customWidth="1"/>
    <col min="10" max="10" width="8.1640625" bestFit="1" customWidth="1"/>
    <col min="11" max="11" width="9" customWidth="1"/>
    <col min="12" max="12" width="14.5" bestFit="1" customWidth="1"/>
    <col min="13" max="13" width="8.6640625" customWidth="1"/>
    <col min="14" max="14" width="6.1640625" bestFit="1" customWidth="1"/>
    <col min="15" max="15" width="9.1640625" customWidth="1"/>
    <col min="16" max="16" width="8" customWidth="1"/>
    <col min="17" max="17" width="9.5" customWidth="1"/>
    <col min="18" max="18" width="6.1640625" customWidth="1"/>
    <col min="19" max="19" width="9.83203125" customWidth="1"/>
    <col min="20" max="20" width="11.83203125" bestFit="1" customWidth="1"/>
    <col min="21" max="21" width="9.6640625" customWidth="1"/>
    <col min="22" max="22" width="9.5" bestFit="1" customWidth="1"/>
    <col min="23" max="23" width="9.83203125" customWidth="1"/>
    <col min="24" max="24" width="12" bestFit="1" customWidth="1"/>
    <col min="25" max="25" width="9.1640625" customWidth="1"/>
    <col min="26" max="26" width="5.1640625" bestFit="1" customWidth="1"/>
    <col min="27" max="27" width="8.83203125" customWidth="1"/>
    <col min="28" max="28" width="7" customWidth="1"/>
    <col min="29" max="29" width="8.1640625" customWidth="1"/>
    <col min="30" max="30" width="8.83203125" bestFit="1" customWidth="1"/>
    <col min="31" max="31" width="13.1640625" customWidth="1"/>
    <col min="32" max="32" width="10.83203125" bestFit="1" customWidth="1"/>
    <col min="33" max="33" width="12.83203125" bestFit="1" customWidth="1"/>
    <col min="34" max="34" width="10.6640625" bestFit="1" customWidth="1"/>
    <col min="35" max="35" width="18.5" bestFit="1" customWidth="1"/>
    <col min="36" max="36" width="16.5" bestFit="1" customWidth="1"/>
    <col min="37" max="37" width="18.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89</v>
      </c>
      <c r="G1" t="s">
        <v>37</v>
      </c>
      <c r="H1" t="s">
        <v>88</v>
      </c>
      <c r="I1" t="s">
        <v>38</v>
      </c>
      <c r="J1" s="2" t="s">
        <v>81</v>
      </c>
      <c r="K1" t="s">
        <v>39</v>
      </c>
      <c r="L1" t="s">
        <v>40</v>
      </c>
      <c r="M1" t="s">
        <v>41</v>
      </c>
      <c r="N1" s="2" t="s">
        <v>82</v>
      </c>
      <c r="O1" t="s">
        <v>42</v>
      </c>
      <c r="P1" t="s">
        <v>43</v>
      </c>
      <c r="Q1" t="s">
        <v>44</v>
      </c>
      <c r="R1" s="2" t="s">
        <v>83</v>
      </c>
      <c r="S1" t="s">
        <v>45</v>
      </c>
      <c r="T1" t="s">
        <v>46</v>
      </c>
      <c r="U1" t="s">
        <v>47</v>
      </c>
      <c r="V1" s="2" t="s">
        <v>84</v>
      </c>
      <c r="W1" t="s">
        <v>48</v>
      </c>
      <c r="X1" t="s">
        <v>49</v>
      </c>
      <c r="Y1" t="s">
        <v>50</v>
      </c>
      <c r="Z1" s="2" t="s">
        <v>85</v>
      </c>
      <c r="AA1" t="s">
        <v>51</v>
      </c>
      <c r="AB1" t="s">
        <v>52</v>
      </c>
      <c r="AC1" t="s">
        <v>53</v>
      </c>
      <c r="AD1" s="2" t="s">
        <v>86</v>
      </c>
      <c r="AE1" t="s">
        <v>54</v>
      </c>
      <c r="AF1" t="s">
        <v>55</v>
      </c>
      <c r="AG1" t="s">
        <v>56</v>
      </c>
      <c r="AH1" s="2" t="s">
        <v>87</v>
      </c>
      <c r="AI1" t="s">
        <v>57</v>
      </c>
      <c r="AJ1" t="s">
        <v>58</v>
      </c>
      <c r="AK1" t="s">
        <v>59</v>
      </c>
    </row>
    <row r="2" spans="1:37" s="2" customFormat="1">
      <c r="A2" s="2">
        <v>1</v>
      </c>
      <c r="B2" s="2">
        <v>10001</v>
      </c>
      <c r="C2" s="2" t="s">
        <v>15</v>
      </c>
      <c r="D2" s="2" t="s">
        <v>16</v>
      </c>
      <c r="E2" s="2" t="s">
        <v>17</v>
      </c>
      <c r="F2" s="2">
        <v>300</v>
      </c>
      <c r="G2" s="2">
        <v>2</v>
      </c>
      <c r="H2" s="2">
        <v>3668</v>
      </c>
      <c r="I2" s="2">
        <v>24</v>
      </c>
      <c r="J2" s="2">
        <v>0.1</v>
      </c>
      <c r="K2" s="2">
        <v>2</v>
      </c>
      <c r="L2" s="2">
        <v>0.13</v>
      </c>
      <c r="M2" s="2">
        <v>24</v>
      </c>
      <c r="N2" s="2">
        <v>0.1</v>
      </c>
      <c r="O2" s="2">
        <v>2</v>
      </c>
      <c r="P2" s="2">
        <v>0.13</v>
      </c>
      <c r="Q2" s="2">
        <v>24</v>
      </c>
      <c r="R2" s="2">
        <v>0.1</v>
      </c>
      <c r="S2" s="2">
        <v>2</v>
      </c>
      <c r="T2" s="2">
        <v>0.13</v>
      </c>
      <c r="U2" s="2">
        <v>24</v>
      </c>
      <c r="V2" s="2">
        <v>0.1</v>
      </c>
      <c r="W2" s="2">
        <v>2</v>
      </c>
      <c r="X2" s="2">
        <v>0.13</v>
      </c>
      <c r="Y2" s="2">
        <v>24</v>
      </c>
      <c r="Z2" s="2">
        <v>0.1</v>
      </c>
      <c r="AA2" s="2">
        <v>2</v>
      </c>
      <c r="AB2" s="2">
        <v>0.13</v>
      </c>
      <c r="AC2" s="2">
        <v>24</v>
      </c>
      <c r="AD2" s="2">
        <v>0.1</v>
      </c>
      <c r="AE2" s="2">
        <v>1</v>
      </c>
      <c r="AF2" s="2">
        <v>0.11</v>
      </c>
      <c r="AG2" s="2">
        <v>14</v>
      </c>
      <c r="AH2" s="2">
        <v>0.1</v>
      </c>
      <c r="AI2" s="2">
        <v>2</v>
      </c>
      <c r="AJ2" s="2">
        <v>0.13</v>
      </c>
      <c r="AK2" s="2">
        <v>24</v>
      </c>
    </row>
    <row r="3" spans="1:37">
      <c r="A3">
        <v>1</v>
      </c>
      <c r="B3">
        <v>10006</v>
      </c>
      <c r="C3" t="s">
        <v>18</v>
      </c>
      <c r="D3" t="s">
        <v>19</v>
      </c>
      <c r="E3" t="s">
        <v>17</v>
      </c>
      <c r="F3" s="2">
        <v>300</v>
      </c>
      <c r="G3">
        <v>3</v>
      </c>
      <c r="H3" s="2">
        <v>3668</v>
      </c>
      <c r="I3">
        <v>24</v>
      </c>
      <c r="J3" s="2">
        <v>0.1</v>
      </c>
      <c r="K3">
        <v>3</v>
      </c>
      <c r="L3">
        <v>0.14000000000000001</v>
      </c>
      <c r="M3">
        <v>24</v>
      </c>
      <c r="N3" s="2">
        <v>0.1</v>
      </c>
      <c r="O3">
        <v>3</v>
      </c>
      <c r="P3">
        <v>0.14000000000000001</v>
      </c>
      <c r="Q3">
        <v>24</v>
      </c>
      <c r="R3" s="2">
        <v>0.1</v>
      </c>
      <c r="S3">
        <v>3</v>
      </c>
      <c r="T3">
        <v>0.14000000000000001</v>
      </c>
      <c r="U3">
        <v>24</v>
      </c>
      <c r="V3" s="2">
        <v>0.1</v>
      </c>
      <c r="W3">
        <v>3</v>
      </c>
      <c r="X3">
        <v>0.14000000000000001</v>
      </c>
      <c r="Y3">
        <v>24</v>
      </c>
      <c r="Z3" s="2">
        <v>0.1</v>
      </c>
      <c r="AA3">
        <v>3</v>
      </c>
      <c r="AB3">
        <v>0.14000000000000001</v>
      </c>
      <c r="AC3">
        <v>24</v>
      </c>
      <c r="AD3" s="2">
        <v>0.1</v>
      </c>
      <c r="AE3">
        <v>2</v>
      </c>
      <c r="AF3">
        <v>0.12</v>
      </c>
      <c r="AG3">
        <v>14</v>
      </c>
      <c r="AH3" s="2">
        <v>0.1</v>
      </c>
      <c r="AI3">
        <v>3</v>
      </c>
      <c r="AJ3">
        <v>0.14000000000000001</v>
      </c>
      <c r="AK3">
        <v>24</v>
      </c>
    </row>
    <row r="4" spans="1:37" s="2" customFormat="1">
      <c r="A4" s="2">
        <v>2</v>
      </c>
      <c r="B4" s="2">
        <v>163003</v>
      </c>
      <c r="C4" s="2" t="s">
        <v>20</v>
      </c>
      <c r="D4" s="2" t="s">
        <v>21</v>
      </c>
      <c r="E4" s="2" t="s">
        <v>22</v>
      </c>
      <c r="F4" s="2">
        <v>300</v>
      </c>
      <c r="G4" s="2">
        <v>4</v>
      </c>
      <c r="H4" s="2">
        <v>3668</v>
      </c>
      <c r="I4" s="2">
        <v>25</v>
      </c>
      <c r="J4" s="2">
        <v>0.1</v>
      </c>
      <c r="K4" s="2">
        <v>4</v>
      </c>
      <c r="L4" s="2">
        <v>0.15</v>
      </c>
      <c r="M4" s="2">
        <v>25</v>
      </c>
      <c r="N4" s="2">
        <v>0.1</v>
      </c>
      <c r="O4" s="2">
        <v>4</v>
      </c>
      <c r="P4" s="2">
        <v>0.15</v>
      </c>
      <c r="Q4" s="2">
        <v>25</v>
      </c>
      <c r="R4" s="2">
        <v>0.1</v>
      </c>
      <c r="S4" s="2">
        <v>4</v>
      </c>
      <c r="T4" s="2">
        <v>0.15</v>
      </c>
      <c r="U4" s="2">
        <v>25</v>
      </c>
      <c r="V4" s="2">
        <v>0.1</v>
      </c>
      <c r="W4" s="2">
        <v>4</v>
      </c>
      <c r="X4" s="2">
        <v>0.15</v>
      </c>
      <c r="Y4" s="2">
        <v>25</v>
      </c>
      <c r="Z4" s="2">
        <v>0.1</v>
      </c>
      <c r="AA4" s="2">
        <v>4</v>
      </c>
      <c r="AB4" s="2">
        <v>0.15</v>
      </c>
      <c r="AC4" s="2">
        <v>25</v>
      </c>
      <c r="AD4" s="2">
        <v>0.1</v>
      </c>
      <c r="AE4" s="2">
        <v>3</v>
      </c>
      <c r="AF4" s="2">
        <v>0.13</v>
      </c>
      <c r="AG4" s="2">
        <v>25</v>
      </c>
      <c r="AH4" s="2">
        <v>0.1</v>
      </c>
      <c r="AI4" s="2">
        <v>4</v>
      </c>
      <c r="AJ4" s="2">
        <v>0.15</v>
      </c>
      <c r="AK4" s="2">
        <v>25</v>
      </c>
    </row>
    <row r="5" spans="1:37">
      <c r="A5">
        <v>2</v>
      </c>
      <c r="B5">
        <v>163004</v>
      </c>
      <c r="C5" t="s">
        <v>23</v>
      </c>
      <c r="D5" t="s">
        <v>24</v>
      </c>
      <c r="E5" t="s">
        <v>22</v>
      </c>
      <c r="F5" s="2">
        <v>300</v>
      </c>
      <c r="G5">
        <v>5</v>
      </c>
      <c r="H5" s="2">
        <v>3668</v>
      </c>
      <c r="I5">
        <v>25</v>
      </c>
      <c r="J5" s="2">
        <v>0.1</v>
      </c>
      <c r="K5">
        <v>5</v>
      </c>
      <c r="L5">
        <v>0.16</v>
      </c>
      <c r="M5">
        <v>25</v>
      </c>
      <c r="N5" s="2">
        <v>0.1</v>
      </c>
      <c r="O5">
        <v>5</v>
      </c>
      <c r="P5">
        <v>0.16</v>
      </c>
      <c r="Q5">
        <v>25</v>
      </c>
      <c r="R5" s="2">
        <v>0.1</v>
      </c>
      <c r="S5">
        <v>5</v>
      </c>
      <c r="T5">
        <v>0.16</v>
      </c>
      <c r="U5">
        <v>25</v>
      </c>
      <c r="V5" s="2">
        <v>0.1</v>
      </c>
      <c r="W5">
        <v>5</v>
      </c>
      <c r="X5">
        <v>0.16</v>
      </c>
      <c r="Y5">
        <v>25</v>
      </c>
      <c r="Z5" s="2">
        <v>0.1</v>
      </c>
      <c r="AA5">
        <v>5</v>
      </c>
      <c r="AB5">
        <v>0.16</v>
      </c>
      <c r="AC5">
        <v>25</v>
      </c>
      <c r="AD5" s="2">
        <v>0.1</v>
      </c>
      <c r="AE5">
        <v>4</v>
      </c>
      <c r="AF5">
        <v>0.14000000000000001</v>
      </c>
      <c r="AG5">
        <v>25</v>
      </c>
      <c r="AH5" s="2">
        <v>0.1</v>
      </c>
      <c r="AI5">
        <v>5</v>
      </c>
      <c r="AJ5">
        <v>0.16</v>
      </c>
      <c r="AK5">
        <v>25</v>
      </c>
    </row>
    <row r="6" spans="1:37">
      <c r="A6">
        <v>2</v>
      </c>
      <c r="B6">
        <v>163005</v>
      </c>
      <c r="C6" t="s">
        <v>25</v>
      </c>
      <c r="D6" t="s">
        <v>26</v>
      </c>
      <c r="E6" t="s">
        <v>22</v>
      </c>
      <c r="F6" s="2">
        <v>300</v>
      </c>
      <c r="G6">
        <v>6</v>
      </c>
      <c r="H6" s="2">
        <v>3668</v>
      </c>
      <c r="I6">
        <v>25</v>
      </c>
      <c r="J6" s="2">
        <v>0.1</v>
      </c>
      <c r="K6">
        <v>6</v>
      </c>
      <c r="L6">
        <v>0.17</v>
      </c>
      <c r="M6">
        <v>25</v>
      </c>
      <c r="N6" s="2">
        <v>0.1</v>
      </c>
      <c r="O6">
        <v>6</v>
      </c>
      <c r="P6">
        <v>0.17</v>
      </c>
      <c r="Q6">
        <v>25</v>
      </c>
      <c r="R6" s="2">
        <v>0.1</v>
      </c>
      <c r="S6">
        <v>6</v>
      </c>
      <c r="T6">
        <v>0.17</v>
      </c>
      <c r="U6">
        <v>25</v>
      </c>
      <c r="V6" s="2">
        <v>0.1</v>
      </c>
      <c r="W6">
        <v>6</v>
      </c>
      <c r="X6">
        <v>0.17</v>
      </c>
      <c r="Y6">
        <v>25</v>
      </c>
      <c r="Z6" s="2">
        <v>0.1</v>
      </c>
      <c r="AA6">
        <v>6</v>
      </c>
      <c r="AB6">
        <v>0.17</v>
      </c>
      <c r="AC6">
        <v>25</v>
      </c>
      <c r="AD6" s="2">
        <v>0.1</v>
      </c>
      <c r="AE6">
        <v>5</v>
      </c>
      <c r="AF6">
        <v>0.15</v>
      </c>
      <c r="AG6">
        <v>25</v>
      </c>
      <c r="AH6" s="2">
        <v>0.1</v>
      </c>
      <c r="AI6">
        <v>6</v>
      </c>
      <c r="AJ6">
        <v>0.17</v>
      </c>
      <c r="AK6">
        <v>25</v>
      </c>
    </row>
    <row r="7" spans="1:37">
      <c r="A7">
        <v>2</v>
      </c>
      <c r="B7">
        <v>163010</v>
      </c>
      <c r="C7" t="s">
        <v>27</v>
      </c>
      <c r="D7" t="s">
        <v>28</v>
      </c>
      <c r="E7" t="s">
        <v>22</v>
      </c>
      <c r="F7" s="2">
        <v>300</v>
      </c>
      <c r="G7">
        <v>7</v>
      </c>
      <c r="H7" s="2">
        <v>3668</v>
      </c>
      <c r="I7">
        <v>25</v>
      </c>
      <c r="J7" s="2">
        <v>0.1</v>
      </c>
      <c r="K7">
        <v>7</v>
      </c>
      <c r="L7">
        <v>0.18</v>
      </c>
      <c r="M7">
        <v>25</v>
      </c>
      <c r="N7" s="2">
        <v>0.1</v>
      </c>
      <c r="O7">
        <v>7</v>
      </c>
      <c r="P7">
        <v>0.18</v>
      </c>
      <c r="Q7">
        <v>25</v>
      </c>
      <c r="R7" s="2">
        <v>0.1</v>
      </c>
      <c r="S7">
        <v>7</v>
      </c>
      <c r="T7">
        <v>0.18</v>
      </c>
      <c r="U7">
        <v>25</v>
      </c>
      <c r="V7" s="2">
        <v>0.1</v>
      </c>
      <c r="W7">
        <v>7</v>
      </c>
      <c r="X7">
        <v>0.18</v>
      </c>
      <c r="Y7">
        <v>25</v>
      </c>
      <c r="Z7" s="2">
        <v>0.1</v>
      </c>
      <c r="AA7">
        <v>7</v>
      </c>
      <c r="AB7">
        <v>0.18</v>
      </c>
      <c r="AC7">
        <v>25</v>
      </c>
      <c r="AD7" s="2">
        <v>0.1</v>
      </c>
      <c r="AE7">
        <v>6</v>
      </c>
      <c r="AF7">
        <v>0.16</v>
      </c>
      <c r="AG7">
        <v>25</v>
      </c>
      <c r="AH7" s="2">
        <v>0.1</v>
      </c>
      <c r="AI7">
        <v>7</v>
      </c>
      <c r="AJ7">
        <v>0.18</v>
      </c>
      <c r="AK7">
        <v>25</v>
      </c>
    </row>
    <row r="8" spans="1:37" s="2" customFormat="1">
      <c r="A8" s="2">
        <v>22</v>
      </c>
      <c r="B8" s="2">
        <v>11002</v>
      </c>
      <c r="C8" s="2" t="s">
        <v>60</v>
      </c>
      <c r="D8" s="2" t="s">
        <v>61</v>
      </c>
      <c r="E8" s="2" t="s">
        <v>17</v>
      </c>
      <c r="F8" s="2">
        <v>300</v>
      </c>
      <c r="G8" s="2">
        <v>8</v>
      </c>
      <c r="H8" s="2">
        <v>3668</v>
      </c>
      <c r="I8" s="2">
        <v>26</v>
      </c>
      <c r="J8" s="2">
        <v>0.1</v>
      </c>
      <c r="K8" s="2">
        <v>8</v>
      </c>
      <c r="L8" s="2">
        <v>0.19</v>
      </c>
      <c r="M8" s="2">
        <v>26</v>
      </c>
      <c r="N8" s="2">
        <v>0.1</v>
      </c>
      <c r="O8" s="2">
        <v>8</v>
      </c>
      <c r="P8" s="2">
        <v>0.19</v>
      </c>
      <c r="Q8" s="2">
        <v>26</v>
      </c>
      <c r="R8" s="2">
        <v>0.1</v>
      </c>
      <c r="S8" s="2">
        <v>8</v>
      </c>
      <c r="T8" s="2">
        <v>0.19</v>
      </c>
      <c r="U8" s="2">
        <v>26</v>
      </c>
      <c r="V8" s="2">
        <v>0.1</v>
      </c>
      <c r="W8" s="2">
        <v>8</v>
      </c>
      <c r="X8" s="2">
        <v>0.19</v>
      </c>
      <c r="Y8" s="2">
        <v>26</v>
      </c>
      <c r="Z8" s="2">
        <v>0.1</v>
      </c>
      <c r="AA8" s="2">
        <v>8</v>
      </c>
      <c r="AB8" s="2">
        <v>0.19</v>
      </c>
      <c r="AC8" s="2">
        <v>26</v>
      </c>
      <c r="AD8" s="2">
        <v>0.1</v>
      </c>
      <c r="AE8" s="2">
        <v>7</v>
      </c>
      <c r="AF8" s="2">
        <v>0.17</v>
      </c>
      <c r="AG8" s="2">
        <v>16</v>
      </c>
      <c r="AH8" s="2">
        <v>0.1</v>
      </c>
      <c r="AI8" s="2">
        <v>8</v>
      </c>
      <c r="AJ8" s="2">
        <v>0.19</v>
      </c>
      <c r="AK8" s="2">
        <v>26</v>
      </c>
    </row>
    <row r="9" spans="1:37">
      <c r="A9">
        <v>22</v>
      </c>
      <c r="B9">
        <v>11001</v>
      </c>
      <c r="C9" t="s">
        <v>62</v>
      </c>
      <c r="D9" t="s">
        <v>63</v>
      </c>
      <c r="E9" t="s">
        <v>17</v>
      </c>
      <c r="F9" s="2">
        <v>300</v>
      </c>
      <c r="G9">
        <v>9</v>
      </c>
      <c r="H9" s="2">
        <v>3668</v>
      </c>
      <c r="I9">
        <v>26</v>
      </c>
      <c r="J9" s="2">
        <v>0.1</v>
      </c>
      <c r="K9">
        <v>9</v>
      </c>
      <c r="L9">
        <v>0.2</v>
      </c>
      <c r="M9">
        <v>26</v>
      </c>
      <c r="N9" s="2">
        <v>0.1</v>
      </c>
      <c r="O9">
        <v>9</v>
      </c>
      <c r="P9">
        <v>0.2</v>
      </c>
      <c r="Q9">
        <v>26</v>
      </c>
      <c r="R9" s="2">
        <v>0.1</v>
      </c>
      <c r="S9">
        <v>9</v>
      </c>
      <c r="T9">
        <v>0.2</v>
      </c>
      <c r="U9">
        <v>26</v>
      </c>
      <c r="V9" s="2">
        <v>0.1</v>
      </c>
      <c r="W9">
        <v>9</v>
      </c>
      <c r="X9">
        <v>0.2</v>
      </c>
      <c r="Y9">
        <v>26</v>
      </c>
      <c r="Z9" s="2">
        <v>0.1</v>
      </c>
      <c r="AA9">
        <v>9</v>
      </c>
      <c r="AB9">
        <v>0.2</v>
      </c>
      <c r="AC9">
        <v>26</v>
      </c>
      <c r="AD9" s="2">
        <v>0.1</v>
      </c>
      <c r="AE9">
        <v>8</v>
      </c>
      <c r="AF9">
        <v>0.18</v>
      </c>
      <c r="AG9">
        <v>16</v>
      </c>
      <c r="AH9" s="2">
        <v>0.1</v>
      </c>
      <c r="AI9">
        <v>9</v>
      </c>
      <c r="AJ9">
        <v>0.2</v>
      </c>
      <c r="AK9">
        <v>26</v>
      </c>
    </row>
    <row r="10" spans="1:37">
      <c r="A10">
        <v>22</v>
      </c>
      <c r="B10">
        <v>11003</v>
      </c>
      <c r="C10" t="s">
        <v>64</v>
      </c>
      <c r="D10" t="s">
        <v>65</v>
      </c>
      <c r="E10" t="s">
        <v>17</v>
      </c>
      <c r="F10" s="2">
        <v>300</v>
      </c>
      <c r="G10">
        <v>10</v>
      </c>
      <c r="H10" s="2">
        <v>3668</v>
      </c>
      <c r="I10">
        <v>26</v>
      </c>
      <c r="J10" s="2">
        <v>0.1</v>
      </c>
      <c r="K10">
        <v>10</v>
      </c>
      <c r="L10">
        <v>0.21</v>
      </c>
      <c r="M10">
        <v>26</v>
      </c>
      <c r="N10" s="2">
        <v>0.1</v>
      </c>
      <c r="O10">
        <v>10</v>
      </c>
      <c r="P10">
        <v>0.21</v>
      </c>
      <c r="Q10">
        <v>26</v>
      </c>
      <c r="R10" s="2">
        <v>0.1</v>
      </c>
      <c r="S10">
        <v>10</v>
      </c>
      <c r="T10">
        <v>0.21</v>
      </c>
      <c r="U10">
        <v>26</v>
      </c>
      <c r="V10" s="2">
        <v>0.1</v>
      </c>
      <c r="W10">
        <v>10</v>
      </c>
      <c r="X10">
        <v>0.21</v>
      </c>
      <c r="Y10">
        <v>26</v>
      </c>
      <c r="Z10" s="2">
        <v>0.1</v>
      </c>
      <c r="AA10">
        <v>10</v>
      </c>
      <c r="AB10">
        <v>0.21</v>
      </c>
      <c r="AC10">
        <v>26</v>
      </c>
      <c r="AD10" s="2">
        <v>0.1</v>
      </c>
      <c r="AE10">
        <v>9</v>
      </c>
      <c r="AF10">
        <v>0.19</v>
      </c>
      <c r="AG10">
        <v>16</v>
      </c>
      <c r="AH10" s="2">
        <v>0.1</v>
      </c>
      <c r="AI10">
        <v>10</v>
      </c>
      <c r="AJ10">
        <v>0.21</v>
      </c>
      <c r="AK10">
        <v>26</v>
      </c>
    </row>
    <row r="11" spans="1:37" s="2" customFormat="1">
      <c r="A11" s="2">
        <v>23</v>
      </c>
      <c r="B11" s="2">
        <v>164002</v>
      </c>
      <c r="C11" s="2" t="s">
        <v>66</v>
      </c>
      <c r="D11" s="2" t="s">
        <v>67</v>
      </c>
      <c r="E11" s="2" t="s">
        <v>22</v>
      </c>
      <c r="F11" s="2">
        <v>300</v>
      </c>
      <c r="G11" s="2">
        <v>11</v>
      </c>
      <c r="H11" s="2">
        <v>3668</v>
      </c>
      <c r="I11" s="2">
        <v>27</v>
      </c>
      <c r="J11" s="2">
        <v>0.1</v>
      </c>
      <c r="K11" s="2">
        <v>11</v>
      </c>
      <c r="L11" s="2">
        <v>0.22</v>
      </c>
      <c r="M11" s="2">
        <v>27</v>
      </c>
      <c r="N11" s="2">
        <v>0.1</v>
      </c>
      <c r="O11" s="2">
        <v>11</v>
      </c>
      <c r="P11" s="2">
        <v>0.22</v>
      </c>
      <c r="Q11" s="2">
        <v>27</v>
      </c>
      <c r="R11" s="2">
        <v>0.1</v>
      </c>
      <c r="S11" s="2">
        <v>11</v>
      </c>
      <c r="T11" s="2">
        <v>0.22</v>
      </c>
      <c r="U11" s="2">
        <v>27</v>
      </c>
      <c r="V11" s="2">
        <v>0.1</v>
      </c>
      <c r="W11" s="2">
        <v>11</v>
      </c>
      <c r="X11" s="2">
        <v>0.22</v>
      </c>
      <c r="Y11" s="2">
        <v>27</v>
      </c>
      <c r="Z11" s="2">
        <v>0.1</v>
      </c>
      <c r="AA11" s="2">
        <v>11</v>
      </c>
      <c r="AB11" s="2">
        <v>0.22</v>
      </c>
      <c r="AC11" s="2">
        <v>27</v>
      </c>
      <c r="AD11" s="2">
        <v>0.1</v>
      </c>
      <c r="AE11" s="2">
        <v>10</v>
      </c>
      <c r="AF11" s="2">
        <v>0.2</v>
      </c>
      <c r="AG11" s="2">
        <v>17</v>
      </c>
      <c r="AH11" s="2">
        <v>0.1</v>
      </c>
      <c r="AI11" s="2">
        <v>11</v>
      </c>
      <c r="AJ11" s="2">
        <v>0.22</v>
      </c>
      <c r="AK11" s="2">
        <v>27</v>
      </c>
    </row>
    <row r="12" spans="1:37">
      <c r="A12">
        <v>23</v>
      </c>
      <c r="B12">
        <v>164001</v>
      </c>
      <c r="C12" t="s">
        <v>68</v>
      </c>
      <c r="D12" t="s">
        <v>69</v>
      </c>
      <c r="E12" t="s">
        <v>22</v>
      </c>
      <c r="F12" s="2">
        <v>300</v>
      </c>
      <c r="G12">
        <v>12</v>
      </c>
      <c r="H12" s="2">
        <v>3668</v>
      </c>
      <c r="I12">
        <v>27</v>
      </c>
      <c r="J12" s="2">
        <v>0.1</v>
      </c>
      <c r="K12">
        <v>12</v>
      </c>
      <c r="L12">
        <v>0.23</v>
      </c>
      <c r="M12">
        <v>27</v>
      </c>
      <c r="N12" s="2">
        <v>0.1</v>
      </c>
      <c r="O12">
        <v>12</v>
      </c>
      <c r="P12">
        <v>0.23</v>
      </c>
      <c r="Q12">
        <v>27</v>
      </c>
      <c r="R12" s="2">
        <v>0.1</v>
      </c>
      <c r="S12">
        <v>12</v>
      </c>
      <c r="T12">
        <v>0.23</v>
      </c>
      <c r="U12">
        <v>27</v>
      </c>
      <c r="V12" s="2">
        <v>0.1</v>
      </c>
      <c r="W12">
        <v>12</v>
      </c>
      <c r="X12">
        <v>0.23</v>
      </c>
      <c r="Y12">
        <v>27</v>
      </c>
      <c r="Z12" s="2">
        <v>0.1</v>
      </c>
      <c r="AA12">
        <v>12</v>
      </c>
      <c r="AB12">
        <v>0.23</v>
      </c>
      <c r="AC12">
        <v>27</v>
      </c>
      <c r="AD12" s="2">
        <v>0.1</v>
      </c>
      <c r="AE12">
        <v>11</v>
      </c>
      <c r="AF12">
        <v>0.21</v>
      </c>
      <c r="AG12">
        <v>17</v>
      </c>
      <c r="AH12" s="2">
        <v>0.1</v>
      </c>
      <c r="AI12">
        <v>12</v>
      </c>
      <c r="AJ12">
        <v>0.23</v>
      </c>
      <c r="AK12">
        <v>27</v>
      </c>
    </row>
    <row r="14" spans="1:37">
      <c r="C14" t="s">
        <v>90</v>
      </c>
      <c r="D14" s="8">
        <v>2069</v>
      </c>
      <c r="F14" t="s">
        <v>91</v>
      </c>
      <c r="G14">
        <f>SUM(AD2*D14)</f>
        <v>206.9</v>
      </c>
    </row>
    <row r="15" spans="1:37">
      <c r="C15" t="s">
        <v>71</v>
      </c>
      <c r="E15" t="s">
        <v>72</v>
      </c>
      <c r="G15" t="s">
        <v>73</v>
      </c>
      <c r="I15" t="s">
        <v>74</v>
      </c>
      <c r="K15" t="s">
        <v>75</v>
      </c>
      <c r="M15" t="s">
        <v>76</v>
      </c>
      <c r="O15" t="s">
        <v>77</v>
      </c>
      <c r="Q15" t="s">
        <v>78</v>
      </c>
    </row>
    <row r="16" spans="1:37">
      <c r="C16" t="s">
        <v>79</v>
      </c>
      <c r="D16" t="s">
        <v>80</v>
      </c>
      <c r="E16" t="s">
        <v>79</v>
      </c>
      <c r="F16" t="s">
        <v>80</v>
      </c>
      <c r="G16" t="s">
        <v>79</v>
      </c>
      <c r="H16" t="s">
        <v>80</v>
      </c>
      <c r="I16" t="s">
        <v>79</v>
      </c>
      <c r="J16" t="s">
        <v>80</v>
      </c>
      <c r="K16" t="s">
        <v>79</v>
      </c>
      <c r="L16" t="s">
        <v>80</v>
      </c>
      <c r="M16" t="s">
        <v>79</v>
      </c>
      <c r="N16" t="s">
        <v>80</v>
      </c>
      <c r="O16" t="s">
        <v>79</v>
      </c>
      <c r="P16" t="s">
        <v>80</v>
      </c>
      <c r="Q16" t="s">
        <v>79</v>
      </c>
      <c r="R16" t="s">
        <v>80</v>
      </c>
    </row>
    <row r="17" spans="1:18" s="5" customFormat="1">
      <c r="A17" s="5" t="s">
        <v>70</v>
      </c>
      <c r="B17" s="6"/>
      <c r="C17" s="5">
        <f>SUM((F2-G14)/(H2-D14))</f>
        <v>5.8223889931207001E-2</v>
      </c>
      <c r="D17" s="6"/>
      <c r="E17" s="5">
        <f>J2</f>
        <v>0.1</v>
      </c>
      <c r="F17" s="6"/>
      <c r="G17" s="5">
        <f>N2</f>
        <v>0.1</v>
      </c>
      <c r="H17" s="6"/>
      <c r="I17" s="5">
        <f>R2</f>
        <v>0.1</v>
      </c>
      <c r="J17" s="6"/>
      <c r="K17" s="5">
        <f>V2</f>
        <v>0.1</v>
      </c>
      <c r="L17" s="6"/>
      <c r="M17" s="5">
        <f>Z2</f>
        <v>0.1</v>
      </c>
      <c r="N17" s="6"/>
      <c r="O17" s="5">
        <f>AD2</f>
        <v>0.1</v>
      </c>
      <c r="Q17" s="5">
        <f>AH2</f>
        <v>0.1</v>
      </c>
    </row>
    <row r="18" spans="1:18">
      <c r="B18" t="s">
        <v>16</v>
      </c>
      <c r="C18" s="7">
        <f>SUM(G2-AE2)</f>
        <v>1</v>
      </c>
      <c r="D18" s="4">
        <f t="shared" ref="D18:D19" si="0">SUM(C18/SUM($C$18:$C$20))</f>
        <v>0.1</v>
      </c>
      <c r="E18" s="7">
        <f>K2</f>
        <v>2</v>
      </c>
      <c r="F18" s="4">
        <f>L2</f>
        <v>0.13</v>
      </c>
      <c r="G18" s="7">
        <f>O2</f>
        <v>2</v>
      </c>
      <c r="H18" s="4">
        <f>P2</f>
        <v>0.13</v>
      </c>
      <c r="I18" s="7">
        <f>S2</f>
        <v>2</v>
      </c>
      <c r="J18" s="4">
        <f>T2</f>
        <v>0.13</v>
      </c>
      <c r="K18" s="7">
        <f>W2</f>
        <v>2</v>
      </c>
      <c r="L18" s="4">
        <f>X2</f>
        <v>0.13</v>
      </c>
      <c r="M18" s="7">
        <f>AA2</f>
        <v>2</v>
      </c>
      <c r="N18" s="4">
        <f>AB2</f>
        <v>0.13</v>
      </c>
      <c r="O18" s="7">
        <f>AE2</f>
        <v>1</v>
      </c>
      <c r="P18" s="4">
        <f>AF2</f>
        <v>0.11</v>
      </c>
      <c r="Q18" s="7">
        <f>AI2</f>
        <v>2</v>
      </c>
      <c r="R18" s="4">
        <f>AJ2</f>
        <v>0.13</v>
      </c>
    </row>
    <row r="19" spans="1:18">
      <c r="B19" t="s">
        <v>19</v>
      </c>
      <c r="C19" s="7">
        <f>SUM(G3-AE3)</f>
        <v>1</v>
      </c>
      <c r="D19" s="4">
        <f t="shared" si="0"/>
        <v>0.1</v>
      </c>
      <c r="E19" s="7">
        <f>K3</f>
        <v>3</v>
      </c>
      <c r="F19" s="4">
        <f>L3</f>
        <v>0.14000000000000001</v>
      </c>
      <c r="G19" s="7">
        <f>O3</f>
        <v>3</v>
      </c>
      <c r="H19" s="4">
        <f>P3</f>
        <v>0.14000000000000001</v>
      </c>
      <c r="I19" s="7">
        <f>S3</f>
        <v>3</v>
      </c>
      <c r="J19" s="4">
        <f>T3</f>
        <v>0.14000000000000001</v>
      </c>
      <c r="K19" s="7">
        <f>W3</f>
        <v>3</v>
      </c>
      <c r="L19" s="4">
        <f>X3</f>
        <v>0.14000000000000001</v>
      </c>
      <c r="M19" s="7">
        <f>AA3</f>
        <v>3</v>
      </c>
      <c r="N19" s="4">
        <f>AB3</f>
        <v>0.14000000000000001</v>
      </c>
      <c r="O19" s="7">
        <f>AE3</f>
        <v>2</v>
      </c>
      <c r="P19" s="4">
        <f>AF3</f>
        <v>0.12</v>
      </c>
      <c r="Q19" s="7">
        <f>AI3</f>
        <v>3</v>
      </c>
      <c r="R19" s="4">
        <f>AJ3</f>
        <v>0.14000000000000001</v>
      </c>
    </row>
    <row r="20" spans="1:18">
      <c r="B20" t="s">
        <v>30</v>
      </c>
      <c r="C20" s="7">
        <f>SUM(SUM(I2-AG2)-SUM(C18:C19))</f>
        <v>8</v>
      </c>
      <c r="D20" s="4">
        <f>SUM(C20/SUM($C$18:$C$20))</f>
        <v>0.8</v>
      </c>
      <c r="E20" s="7">
        <f>SUM(M2-SUM(E18:E19))</f>
        <v>19</v>
      </c>
      <c r="F20" s="4">
        <f>SUM(1-SUM(F18:F19))</f>
        <v>0.73</v>
      </c>
      <c r="G20" s="7">
        <f>SUM(Q2-SUM(G18:G19))</f>
        <v>19</v>
      </c>
      <c r="H20" s="4">
        <f>SUM(1-SUM(H18:H19))</f>
        <v>0.73</v>
      </c>
      <c r="I20" s="7">
        <f>SUM(U2-SUM(I18:I19))</f>
        <v>19</v>
      </c>
      <c r="J20" s="4">
        <f>SUM(1-SUM(J18:J19))</f>
        <v>0.73</v>
      </c>
      <c r="K20" s="7">
        <f>SUM(Y2-SUM(K18:K19))</f>
        <v>19</v>
      </c>
      <c r="L20" s="4">
        <f>SUM(1-SUM(L18:L19))</f>
        <v>0.73</v>
      </c>
      <c r="M20" s="7">
        <f>SUM(AC2-SUM(M18:M19))</f>
        <v>19</v>
      </c>
      <c r="N20" s="4">
        <f>SUM(1-SUM(N18:N19))</f>
        <v>0.73</v>
      </c>
      <c r="O20" s="7">
        <f>SUM(AG2-SUM(O18:O19))</f>
        <v>11</v>
      </c>
      <c r="P20" s="4">
        <f>SUM(1-SUM(P18:P19))</f>
        <v>0.77</v>
      </c>
      <c r="Q20" s="7">
        <f>SUM(AK2-SUM(Q18:Q19))</f>
        <v>19</v>
      </c>
      <c r="R20" s="4">
        <f>SUM(1-SUM(R18:R19))</f>
        <v>0.73</v>
      </c>
    </row>
    <row r="21" spans="1:18" s="5" customFormat="1">
      <c r="A21" s="5" t="s">
        <v>70</v>
      </c>
      <c r="B21" s="6"/>
      <c r="C21" s="5">
        <f>SUM((F2-G14)/(H2-D14))</f>
        <v>5.8223889931207001E-2</v>
      </c>
      <c r="D21" s="6"/>
      <c r="E21" s="5">
        <f>J4</f>
        <v>0.1</v>
      </c>
      <c r="F21" s="6"/>
      <c r="G21" s="5">
        <f>N4</f>
        <v>0.1</v>
      </c>
      <c r="H21" s="6"/>
      <c r="I21" s="5">
        <f>R4</f>
        <v>0.1</v>
      </c>
      <c r="J21" s="6"/>
      <c r="K21" s="5">
        <f>V4</f>
        <v>0.1</v>
      </c>
      <c r="L21" s="6"/>
      <c r="M21" s="5">
        <f>Z4</f>
        <v>0.1</v>
      </c>
      <c r="N21" s="6"/>
      <c r="O21" s="5">
        <f>AD4</f>
        <v>0.1</v>
      </c>
      <c r="P21" s="6"/>
      <c r="Q21" s="5">
        <f>AH4</f>
        <v>0.1</v>
      </c>
    </row>
    <row r="22" spans="1:18">
      <c r="B22" t="s">
        <v>21</v>
      </c>
      <c r="C22" s="7">
        <f>SUM(G4-AE4)</f>
        <v>1</v>
      </c>
      <c r="D22" s="4" t="e">
        <f t="shared" ref="D22:D25" si="1">SUM(C22/SUM($C$22:$C$26))</f>
        <v>#DIV/0!</v>
      </c>
      <c r="E22" s="7">
        <f>K4</f>
        <v>4</v>
      </c>
      <c r="F22" s="4">
        <f>L4</f>
        <v>0.15</v>
      </c>
      <c r="G22" s="7">
        <f>O4</f>
        <v>4</v>
      </c>
      <c r="H22" s="4">
        <f>P4</f>
        <v>0.15</v>
      </c>
      <c r="I22" s="7">
        <f>S4</f>
        <v>4</v>
      </c>
      <c r="J22" s="4">
        <f>T4</f>
        <v>0.15</v>
      </c>
      <c r="K22" s="7">
        <f>W4</f>
        <v>4</v>
      </c>
      <c r="L22" s="4">
        <f>X4</f>
        <v>0.15</v>
      </c>
      <c r="M22" s="7">
        <f>AA4</f>
        <v>4</v>
      </c>
      <c r="N22" s="4">
        <f>AB4</f>
        <v>0.15</v>
      </c>
      <c r="O22" s="7">
        <f>AE4</f>
        <v>3</v>
      </c>
      <c r="P22" s="4">
        <f>AF4</f>
        <v>0.13</v>
      </c>
      <c r="Q22" s="7">
        <f>AI4</f>
        <v>4</v>
      </c>
      <c r="R22" s="4">
        <f>AJ4</f>
        <v>0.15</v>
      </c>
    </row>
    <row r="23" spans="1:18">
      <c r="B23" t="s">
        <v>24</v>
      </c>
      <c r="C23" s="7">
        <f t="shared" ref="C23:C25" si="2">SUM(G5-AE5)</f>
        <v>1</v>
      </c>
      <c r="D23" s="4" t="e">
        <f t="shared" si="1"/>
        <v>#DIV/0!</v>
      </c>
      <c r="E23" s="7">
        <f t="shared" ref="E23:E25" si="3">K5</f>
        <v>5</v>
      </c>
      <c r="F23" s="4">
        <f t="shared" ref="F23:F25" si="4">L5</f>
        <v>0.16</v>
      </c>
      <c r="G23" s="7">
        <f t="shared" ref="G23:G25" si="5">O5</f>
        <v>5</v>
      </c>
      <c r="H23" s="4">
        <f t="shared" ref="H23:H25" si="6">P5</f>
        <v>0.16</v>
      </c>
      <c r="I23" s="7">
        <f t="shared" ref="I23:I25" si="7">S5</f>
        <v>5</v>
      </c>
      <c r="J23" s="4">
        <f t="shared" ref="J23:J25" si="8">T5</f>
        <v>0.16</v>
      </c>
      <c r="K23" s="7">
        <f t="shared" ref="K23:K25" si="9">W5</f>
        <v>5</v>
      </c>
      <c r="L23" s="4">
        <f t="shared" ref="L23:L25" si="10">X5</f>
        <v>0.16</v>
      </c>
      <c r="M23" s="7">
        <f t="shared" ref="M23:M25" si="11">AA5</f>
        <v>5</v>
      </c>
      <c r="N23" s="4">
        <f t="shared" ref="N23:N25" si="12">AB5</f>
        <v>0.16</v>
      </c>
      <c r="O23" s="7">
        <f t="shared" ref="O23:O25" si="13">AE5</f>
        <v>4</v>
      </c>
      <c r="P23" s="4">
        <f t="shared" ref="P23:P25" si="14">AF5</f>
        <v>0.14000000000000001</v>
      </c>
      <c r="Q23" s="7">
        <f t="shared" ref="Q23:Q25" si="15">AI5</f>
        <v>5</v>
      </c>
      <c r="R23" s="4">
        <f t="shared" ref="R23:R25" si="16">AJ5</f>
        <v>0.16</v>
      </c>
    </row>
    <row r="24" spans="1:18">
      <c r="B24" t="s">
        <v>26</v>
      </c>
      <c r="C24" s="7">
        <f t="shared" si="2"/>
        <v>1</v>
      </c>
      <c r="D24" s="4" t="e">
        <f t="shared" si="1"/>
        <v>#DIV/0!</v>
      </c>
      <c r="E24" s="7">
        <f t="shared" si="3"/>
        <v>6</v>
      </c>
      <c r="F24" s="4">
        <f t="shared" si="4"/>
        <v>0.17</v>
      </c>
      <c r="G24" s="7">
        <f t="shared" si="5"/>
        <v>6</v>
      </c>
      <c r="H24" s="4">
        <f t="shared" si="6"/>
        <v>0.17</v>
      </c>
      <c r="I24" s="7">
        <f t="shared" si="7"/>
        <v>6</v>
      </c>
      <c r="J24" s="4">
        <f t="shared" si="8"/>
        <v>0.17</v>
      </c>
      <c r="K24" s="7">
        <f t="shared" si="9"/>
        <v>6</v>
      </c>
      <c r="L24" s="4">
        <f t="shared" si="10"/>
        <v>0.17</v>
      </c>
      <c r="M24" s="7">
        <f t="shared" si="11"/>
        <v>6</v>
      </c>
      <c r="N24" s="4">
        <f t="shared" si="12"/>
        <v>0.17</v>
      </c>
      <c r="O24" s="7">
        <f t="shared" si="13"/>
        <v>5</v>
      </c>
      <c r="P24" s="4">
        <f t="shared" si="14"/>
        <v>0.15</v>
      </c>
      <c r="Q24" s="7">
        <f t="shared" si="15"/>
        <v>6</v>
      </c>
      <c r="R24" s="4">
        <f t="shared" si="16"/>
        <v>0.17</v>
      </c>
    </row>
    <row r="25" spans="1:18">
      <c r="B25" t="s">
        <v>28</v>
      </c>
      <c r="C25" s="7">
        <f t="shared" si="2"/>
        <v>1</v>
      </c>
      <c r="D25" s="4" t="e">
        <f t="shared" si="1"/>
        <v>#DIV/0!</v>
      </c>
      <c r="E25" s="7">
        <f t="shared" si="3"/>
        <v>7</v>
      </c>
      <c r="F25" s="4">
        <f t="shared" si="4"/>
        <v>0.18</v>
      </c>
      <c r="G25" s="7">
        <f t="shared" si="5"/>
        <v>7</v>
      </c>
      <c r="H25" s="4">
        <f t="shared" si="6"/>
        <v>0.18</v>
      </c>
      <c r="I25" s="7">
        <f t="shared" si="7"/>
        <v>7</v>
      </c>
      <c r="J25" s="4">
        <f t="shared" si="8"/>
        <v>0.18</v>
      </c>
      <c r="K25" s="7">
        <f t="shared" si="9"/>
        <v>7</v>
      </c>
      <c r="L25" s="4">
        <f t="shared" si="10"/>
        <v>0.18</v>
      </c>
      <c r="M25" s="7">
        <f t="shared" si="11"/>
        <v>7</v>
      </c>
      <c r="N25" s="4">
        <f t="shared" si="12"/>
        <v>0.18</v>
      </c>
      <c r="O25" s="7">
        <f t="shared" si="13"/>
        <v>6</v>
      </c>
      <c r="P25" s="4">
        <f t="shared" si="14"/>
        <v>0.16</v>
      </c>
      <c r="Q25" s="7">
        <f t="shared" si="15"/>
        <v>7</v>
      </c>
      <c r="R25" s="4">
        <f t="shared" si="16"/>
        <v>0.18</v>
      </c>
    </row>
    <row r="26" spans="1:18">
      <c r="B26" t="s">
        <v>30</v>
      </c>
      <c r="C26" s="7">
        <f>SUM((I4-AG4)-SUM(C22:C25))</f>
        <v>-4</v>
      </c>
      <c r="D26" s="4" t="e">
        <f>SUM(C26/SUM($C$22:$C$26))</f>
        <v>#DIV/0!</v>
      </c>
      <c r="E26" s="7">
        <f>SUM(M4-SUM(E22:E25))</f>
        <v>3</v>
      </c>
      <c r="F26" s="4">
        <f>SUM(1-SUM(F22:F25))</f>
        <v>0.34000000000000008</v>
      </c>
      <c r="G26" s="7">
        <f>SUM(Q4-SUM(G22:G25))</f>
        <v>3</v>
      </c>
      <c r="H26" s="4">
        <f>SUM(1-SUM(H22:H25))</f>
        <v>0.34000000000000008</v>
      </c>
      <c r="I26" s="7">
        <f>SUM(U4-SUM(I22:I25))</f>
        <v>3</v>
      </c>
      <c r="J26" s="4">
        <f>SUM(1-SUM(J22:J25))</f>
        <v>0.34000000000000008</v>
      </c>
      <c r="K26" s="7">
        <f>SUM(Y4-SUM(K22:K25))</f>
        <v>3</v>
      </c>
      <c r="L26" s="4">
        <f>SUM(1-SUM(L22:L25))</f>
        <v>0.34000000000000008</v>
      </c>
      <c r="M26" s="7">
        <f>SUM(AC4-SUM(M22:M25))</f>
        <v>3</v>
      </c>
      <c r="N26" s="4">
        <f>SUM(1-SUM(N22:N25))</f>
        <v>0.34000000000000008</v>
      </c>
      <c r="O26" s="7">
        <f>SUM(AG4-SUM(O22:O25))</f>
        <v>7</v>
      </c>
      <c r="P26" s="4">
        <f>SUM(1-SUM(P22:P25))</f>
        <v>0.41999999999999993</v>
      </c>
      <c r="Q26" s="7">
        <f>SUM(AK4-SUM(Q22:Q25))</f>
        <v>3</v>
      </c>
      <c r="R26" s="4">
        <f>SUM(1-SUM(R22:R25))</f>
        <v>0.34000000000000008</v>
      </c>
    </row>
    <row r="27" spans="1:18" s="5" customFormat="1">
      <c r="A27" s="5" t="s">
        <v>70</v>
      </c>
      <c r="B27" s="6"/>
      <c r="C27" s="5">
        <f>SUM((F2-G14)/(H2-D14))</f>
        <v>5.8223889931207001E-2</v>
      </c>
      <c r="D27" s="6"/>
      <c r="E27" s="5">
        <f>J8</f>
        <v>0.1</v>
      </c>
      <c r="F27" s="6"/>
      <c r="G27" s="5">
        <f>N8</f>
        <v>0.1</v>
      </c>
      <c r="H27" s="6"/>
      <c r="I27" s="5">
        <f>R8</f>
        <v>0.1</v>
      </c>
      <c r="J27" s="6"/>
      <c r="K27" s="5">
        <f>V8</f>
        <v>0.1</v>
      </c>
      <c r="L27" s="6"/>
      <c r="M27" s="5">
        <f>Z8</f>
        <v>0.1</v>
      </c>
      <c r="N27" s="6"/>
      <c r="O27" s="5">
        <f>AD8</f>
        <v>0.1</v>
      </c>
      <c r="P27" s="6"/>
      <c r="Q27" s="5">
        <f>AH8</f>
        <v>0.1</v>
      </c>
    </row>
    <row r="28" spans="1:18">
      <c r="B28" t="s">
        <v>61</v>
      </c>
      <c r="C28" s="7">
        <f>SUM(G8-AE8)</f>
        <v>1</v>
      </c>
      <c r="D28" s="4">
        <f t="shared" ref="D28:D29" si="17">SUM(C28/SUM($C$28:$C$30))</f>
        <v>0.33333333333333331</v>
      </c>
      <c r="E28" s="7">
        <f>K8</f>
        <v>8</v>
      </c>
      <c r="F28" s="4">
        <f>L8</f>
        <v>0.19</v>
      </c>
      <c r="G28" s="7">
        <f>O8</f>
        <v>8</v>
      </c>
      <c r="H28" s="4">
        <f>P8</f>
        <v>0.19</v>
      </c>
      <c r="I28" s="7">
        <f>S8</f>
        <v>8</v>
      </c>
      <c r="J28" s="4">
        <f>T8</f>
        <v>0.19</v>
      </c>
      <c r="K28" s="7">
        <f>W8</f>
        <v>8</v>
      </c>
      <c r="L28" s="4">
        <f>X8</f>
        <v>0.19</v>
      </c>
      <c r="M28" s="7">
        <f>AA8</f>
        <v>8</v>
      </c>
      <c r="N28" s="4">
        <f>AB8</f>
        <v>0.19</v>
      </c>
      <c r="O28" s="7">
        <f>AE8</f>
        <v>7</v>
      </c>
      <c r="P28" s="4">
        <f>AF8</f>
        <v>0.17</v>
      </c>
      <c r="Q28" s="7">
        <f>AI8</f>
        <v>8</v>
      </c>
      <c r="R28" s="4">
        <f>AJ8</f>
        <v>0.19</v>
      </c>
    </row>
    <row r="29" spans="1:18">
      <c r="B29" t="s">
        <v>63</v>
      </c>
      <c r="C29" s="7">
        <f>SUM(G9-AE9)</f>
        <v>1</v>
      </c>
      <c r="D29" s="4">
        <f t="shared" si="17"/>
        <v>0.33333333333333331</v>
      </c>
      <c r="E29" s="7">
        <f t="shared" ref="E29:E30" si="18">K9</f>
        <v>9</v>
      </c>
      <c r="F29" s="4">
        <f t="shared" ref="F29:F30" si="19">L9</f>
        <v>0.2</v>
      </c>
      <c r="G29" s="7">
        <f t="shared" ref="G29:G30" si="20">O9</f>
        <v>9</v>
      </c>
      <c r="H29" s="4">
        <f t="shared" ref="H29:H30" si="21">P9</f>
        <v>0.2</v>
      </c>
      <c r="I29" s="7">
        <f t="shared" ref="I29:I30" si="22">S9</f>
        <v>9</v>
      </c>
      <c r="J29" s="4">
        <f t="shared" ref="J29:J30" si="23">T9</f>
        <v>0.2</v>
      </c>
      <c r="K29" s="7">
        <f t="shared" ref="K29:K30" si="24">W9</f>
        <v>9</v>
      </c>
      <c r="L29" s="4">
        <f t="shared" ref="L29:L30" si="25">X9</f>
        <v>0.2</v>
      </c>
      <c r="M29" s="7">
        <f t="shared" ref="M29:M30" si="26">AA9</f>
        <v>9</v>
      </c>
      <c r="N29" s="4">
        <f t="shared" ref="N29:N30" si="27">AB9</f>
        <v>0.2</v>
      </c>
      <c r="O29" s="7">
        <f t="shared" ref="O29:O30" si="28">AE9</f>
        <v>8</v>
      </c>
      <c r="P29" s="4">
        <f t="shared" ref="P29:P30" si="29">AF9</f>
        <v>0.18</v>
      </c>
      <c r="Q29" s="7">
        <f t="shared" ref="Q29:Q30" si="30">AI9</f>
        <v>9</v>
      </c>
      <c r="R29" s="4">
        <f t="shared" ref="R29:R30" si="31">AJ9</f>
        <v>0.2</v>
      </c>
    </row>
    <row r="30" spans="1:18">
      <c r="B30" t="s">
        <v>65</v>
      </c>
      <c r="C30" s="7">
        <f>SUM(G10-AE10)</f>
        <v>1</v>
      </c>
      <c r="D30" s="4">
        <f>SUM(C30/SUM($C$28:$C$30))</f>
        <v>0.33333333333333331</v>
      </c>
      <c r="E30" s="7">
        <f t="shared" si="18"/>
        <v>10</v>
      </c>
      <c r="F30" s="4">
        <f t="shared" si="19"/>
        <v>0.21</v>
      </c>
      <c r="G30" s="7">
        <f t="shared" si="20"/>
        <v>10</v>
      </c>
      <c r="H30" s="4">
        <f t="shared" si="21"/>
        <v>0.21</v>
      </c>
      <c r="I30" s="7">
        <f t="shared" si="22"/>
        <v>10</v>
      </c>
      <c r="J30" s="4">
        <f t="shared" si="23"/>
        <v>0.21</v>
      </c>
      <c r="K30" s="7">
        <f t="shared" si="24"/>
        <v>10</v>
      </c>
      <c r="L30" s="4">
        <f t="shared" si="25"/>
        <v>0.21</v>
      </c>
      <c r="M30" s="7">
        <f t="shared" si="26"/>
        <v>10</v>
      </c>
      <c r="N30" s="4">
        <f t="shared" si="27"/>
        <v>0.21</v>
      </c>
      <c r="O30" s="7">
        <f t="shared" si="28"/>
        <v>9</v>
      </c>
      <c r="P30" s="4">
        <f t="shared" si="29"/>
        <v>0.19</v>
      </c>
      <c r="Q30" s="7">
        <f t="shared" si="30"/>
        <v>10</v>
      </c>
      <c r="R30" s="4">
        <f t="shared" si="31"/>
        <v>0.21</v>
      </c>
    </row>
    <row r="31" spans="1:18" s="5" customFormat="1">
      <c r="A31" s="5" t="s">
        <v>70</v>
      </c>
      <c r="B31" s="6"/>
      <c r="C31" s="5">
        <f>SUM((F2-G14)/(H2-D14))</f>
        <v>5.8223889931207001E-2</v>
      </c>
      <c r="D31" s="6"/>
      <c r="E31" s="5">
        <f>J11</f>
        <v>0.1</v>
      </c>
      <c r="F31" s="6"/>
      <c r="G31" s="5">
        <f>N11</f>
        <v>0.1</v>
      </c>
      <c r="H31" s="6"/>
      <c r="I31" s="5">
        <f>R11</f>
        <v>0.1</v>
      </c>
      <c r="J31" s="6"/>
      <c r="K31" s="5">
        <f>V11</f>
        <v>0.1</v>
      </c>
      <c r="L31" s="6"/>
      <c r="M31" s="5">
        <f>Z11</f>
        <v>0.1</v>
      </c>
      <c r="N31" s="6"/>
      <c r="O31" s="5">
        <f>AD11</f>
        <v>0.1</v>
      </c>
      <c r="P31" s="6"/>
      <c r="Q31" s="5">
        <f>AH11</f>
        <v>0.1</v>
      </c>
    </row>
    <row r="32" spans="1:18">
      <c r="B32" t="s">
        <v>67</v>
      </c>
      <c r="C32" s="7">
        <f>SUM(G11-AE11)</f>
        <v>1</v>
      </c>
      <c r="D32" s="4">
        <f>SUM(C32/SUM($C$32:$C$33))</f>
        <v>0.5</v>
      </c>
      <c r="E32" s="7">
        <f>K11</f>
        <v>11</v>
      </c>
      <c r="F32" s="4">
        <f>L11</f>
        <v>0.22</v>
      </c>
      <c r="G32" s="7">
        <f>O11</f>
        <v>11</v>
      </c>
      <c r="H32" s="4">
        <f>P11</f>
        <v>0.22</v>
      </c>
      <c r="I32" s="7">
        <f>S11</f>
        <v>11</v>
      </c>
      <c r="J32" s="4">
        <f>T11</f>
        <v>0.22</v>
      </c>
      <c r="K32" s="7">
        <f>W11</f>
        <v>11</v>
      </c>
      <c r="L32" s="4">
        <f>X11</f>
        <v>0.22</v>
      </c>
      <c r="M32" s="7">
        <f>AA11</f>
        <v>11</v>
      </c>
      <c r="N32" s="4">
        <f>AB11</f>
        <v>0.22</v>
      </c>
      <c r="O32" s="7">
        <f>AE11</f>
        <v>10</v>
      </c>
      <c r="P32" s="4">
        <f>AF11</f>
        <v>0.2</v>
      </c>
      <c r="Q32" s="7">
        <f>AI11</f>
        <v>11</v>
      </c>
      <c r="R32" s="4">
        <f>AJ11</f>
        <v>0.22</v>
      </c>
    </row>
    <row r="33" spans="2:18">
      <c r="B33" t="s">
        <v>69</v>
      </c>
      <c r="C33" s="7">
        <f>SUM(G12-AE12)</f>
        <v>1</v>
      </c>
      <c r="D33" s="4">
        <f>SUM(C33/SUM($C$32:$C$33))</f>
        <v>0.5</v>
      </c>
      <c r="E33" s="7">
        <f>K12</f>
        <v>12</v>
      </c>
      <c r="F33" s="4">
        <f>L12</f>
        <v>0.23</v>
      </c>
      <c r="G33" s="7">
        <f>O12</f>
        <v>12</v>
      </c>
      <c r="H33" s="4">
        <f>P12</f>
        <v>0.23</v>
      </c>
      <c r="I33" s="7">
        <f>S12</f>
        <v>12</v>
      </c>
      <c r="J33" s="4">
        <f>T12</f>
        <v>0.23</v>
      </c>
      <c r="K33" s="7">
        <f>W12</f>
        <v>12</v>
      </c>
      <c r="L33" s="4">
        <f>X12</f>
        <v>0.23</v>
      </c>
      <c r="M33" s="7">
        <f>AA12</f>
        <v>12</v>
      </c>
      <c r="N33" s="4">
        <f>AB12</f>
        <v>0.23</v>
      </c>
      <c r="O33" s="7">
        <f>AE12</f>
        <v>11</v>
      </c>
      <c r="P33" s="4">
        <f>AF12</f>
        <v>0.21</v>
      </c>
      <c r="Q33" s="7">
        <f>AI12</f>
        <v>12</v>
      </c>
      <c r="R33" s="4">
        <f>AJ12</f>
        <v>0.23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FiveStates</vt:lpstr>
      <vt:lpstr>ILonly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2016-03-15T16:23:13Z</dcterms:created>
  <dcterms:modified xsi:type="dcterms:W3CDTF">2016-03-15T21:33:13Z</dcterms:modified>
</cp:coreProperties>
</file>