
<file path=[Content_Types].xml><?xml version="1.0" encoding="utf-8"?>
<Types xmlns="http://schemas.openxmlformats.org/package/2006/content-types">
  <Default Extension="bin" ContentType="application/vnd.openxmlformats-officedocument.spreadsheetml.customProperty"/>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1570" windowHeight="8160" activeTab="1"/>
  </bookViews>
  <sheets>
    <sheet name="2013-12-12-SubmissionContest111" sheetId="1" r:id="rId1"/>
    <sheet name="2013-12-12-SubmissionContes (2" sheetId="2" r:id="rId2"/>
    <sheet name="ESRI_ATTRIBUTES_SHEET" sheetId="3" state="veryHidden" r:id="rId3"/>
    <sheet name="ESRI_SHAPES_SHEET" sheetId="4" state="veryHidden" r:id="rId4"/>
  </sheets>
  <definedNames>
    <definedName name="columnsRange_cc621684b3b3450c81d5266e61f2cc81" hidden="1">ESRI_ATTRIBUTES_SHEET!$A$1:$H$12</definedName>
  </definedNames>
  <calcPr calcId="145621"/>
</workbook>
</file>

<file path=xl/calcChain.xml><?xml version="1.0" encoding="utf-8"?>
<calcChain xmlns="http://schemas.openxmlformats.org/spreadsheetml/2006/main">
  <c r="F28" i="4" l="1"/>
  <c r="A28" i="4"/>
  <c r="B2" i="4"/>
  <c r="C2" i="4" s="1"/>
  <c r="B3" i="4"/>
  <c r="C3" i="4" s="1"/>
  <c r="D3" i="4" s="1"/>
  <c r="B4" i="4"/>
  <c r="C4" i="4" s="1"/>
  <c r="D4" i="4" s="1"/>
  <c r="B5" i="4"/>
  <c r="B6" i="4"/>
  <c r="B7" i="4"/>
  <c r="C7" i="4" s="1"/>
  <c r="D7" i="4" s="1"/>
  <c r="B8" i="4"/>
  <c r="C8" i="4" s="1"/>
  <c r="D8" i="4" s="1"/>
  <c r="B9" i="4"/>
  <c r="C9" i="4" s="1"/>
  <c r="D9" i="4" s="1"/>
  <c r="B10" i="4"/>
  <c r="C10" i="4" s="1"/>
  <c r="D10" i="4" s="1"/>
  <c r="B11" i="4"/>
  <c r="B12" i="4"/>
  <c r="B13" i="4"/>
  <c r="C13" i="4" s="1"/>
  <c r="B14" i="4"/>
  <c r="B15" i="4"/>
  <c r="C15" i="4" s="1"/>
  <c r="D15" i="4" s="1"/>
  <c r="B16" i="4"/>
  <c r="C16" i="4" s="1"/>
  <c r="D16" i="4" s="1"/>
  <c r="B17" i="4"/>
  <c r="C17" i="4" s="1"/>
  <c r="D17" i="4" s="1"/>
  <c r="B18" i="4"/>
  <c r="C18" i="4" s="1"/>
  <c r="D18" i="4" s="1"/>
  <c r="B19" i="4"/>
  <c r="C19" i="4" s="1"/>
  <c r="D19" i="4" s="1"/>
  <c r="B20" i="4"/>
  <c r="C20" i="4" s="1"/>
  <c r="D20" i="4" s="1"/>
  <c r="B21" i="4"/>
  <c r="B22" i="4"/>
  <c r="B23" i="4"/>
  <c r="C23" i="4" s="1"/>
  <c r="D23" i="4" s="1"/>
  <c r="B24" i="4"/>
  <c r="C24" i="4" s="1"/>
  <c r="D24" i="4" s="1"/>
  <c r="B25" i="4"/>
  <c r="C25" i="4" s="1"/>
  <c r="D25" i="4" s="1"/>
  <c r="B26" i="4"/>
  <c r="C26" i="4" s="1"/>
  <c r="D26" i="4" s="1"/>
  <c r="B27" i="4"/>
  <c r="A2" i="4"/>
  <c r="A3" i="4"/>
  <c r="A4" i="4"/>
  <c r="A5" i="4"/>
  <c r="A6" i="4"/>
  <c r="A7" i="4"/>
  <c r="A8" i="4"/>
  <c r="A9" i="4"/>
  <c r="A10" i="4"/>
  <c r="A11" i="4"/>
  <c r="A12" i="4"/>
  <c r="A13" i="4"/>
  <c r="A14" i="4"/>
  <c r="A15" i="4"/>
  <c r="A16" i="4"/>
  <c r="A17" i="4"/>
  <c r="A18" i="4"/>
  <c r="A19" i="4"/>
  <c r="A20" i="4"/>
  <c r="A21" i="4"/>
  <c r="A22" i="4"/>
  <c r="A23" i="4"/>
  <c r="A24" i="4"/>
  <c r="A25" i="4"/>
  <c r="A26" i="4"/>
  <c r="A27" i="4"/>
  <c r="E2" i="4"/>
  <c r="E3" i="4"/>
  <c r="E4" i="4"/>
  <c r="E5" i="4"/>
  <c r="E6" i="4"/>
  <c r="E7" i="4"/>
  <c r="E8" i="4"/>
  <c r="E9" i="4"/>
  <c r="E10" i="4"/>
  <c r="E11" i="4"/>
  <c r="E12" i="4"/>
  <c r="E13" i="4"/>
  <c r="E14" i="4"/>
  <c r="E15" i="4"/>
  <c r="E16" i="4"/>
  <c r="E17" i="4"/>
  <c r="E18" i="4"/>
  <c r="E19" i="4"/>
  <c r="E20" i="4"/>
  <c r="E21" i="4"/>
  <c r="E22" i="4"/>
  <c r="E23" i="4"/>
  <c r="E24" i="4"/>
  <c r="E25" i="4"/>
  <c r="E26" i="4"/>
  <c r="E27" i="4"/>
  <c r="B12" i="3"/>
  <c r="E12" i="3"/>
  <c r="B11" i="3"/>
  <c r="E11" i="3"/>
  <c r="A11" i="3"/>
  <c r="B10" i="3"/>
  <c r="E10" i="3"/>
  <c r="A10" i="3"/>
  <c r="B9" i="3"/>
  <c r="E9" i="3"/>
  <c r="A9" i="3"/>
  <c r="B8" i="3"/>
  <c r="E8" i="3"/>
  <c r="A8" i="3"/>
  <c r="B7" i="3"/>
  <c r="E7" i="3"/>
  <c r="A7" i="3"/>
  <c r="B6" i="3"/>
  <c r="E6" i="3"/>
  <c r="A6" i="3"/>
  <c r="B5" i="3"/>
  <c r="E5" i="3"/>
  <c r="A5" i="3"/>
  <c r="B4" i="3"/>
  <c r="E4" i="3"/>
  <c r="A4" i="3"/>
  <c r="B3" i="3"/>
  <c r="E3" i="3"/>
  <c r="A3" i="3"/>
  <c r="D2" i="4" l="1"/>
  <c r="C5" i="4"/>
  <c r="C21" i="4"/>
  <c r="D21" i="4" s="1"/>
  <c r="C12" i="4"/>
  <c r="D12" i="4" s="1"/>
  <c r="D13" i="4"/>
  <c r="C27" i="4"/>
  <c r="D27" i="4" s="1"/>
  <c r="C11" i="4"/>
  <c r="D11" i="4" s="1"/>
  <c r="C22" i="4"/>
  <c r="D22" i="4" s="1"/>
  <c r="C14" i="4"/>
  <c r="D14" i="4" s="1"/>
  <c r="C6" i="4"/>
  <c r="D6" i="4" s="1"/>
  <c r="C28" i="4" l="1"/>
  <c r="D5" i="4"/>
  <c r="D28" i="4" s="1"/>
</calcChain>
</file>

<file path=xl/sharedStrings.xml><?xml version="1.0" encoding="utf-8"?>
<sst xmlns="http://schemas.openxmlformats.org/spreadsheetml/2006/main" count="564" uniqueCount="306">
  <si>
    <t>SubmissionID</t>
  </si>
  <si>
    <t>Title</t>
  </si>
  <si>
    <t>Description</t>
  </si>
  <si>
    <t>PublicName</t>
  </si>
  <si>
    <t>Email</t>
  </si>
  <si>
    <t>Phone</t>
  </si>
  <si>
    <t>FirstName</t>
  </si>
  <si>
    <t>LastName</t>
  </si>
  <si>
    <t>Address1</t>
  </si>
  <si>
    <t>City</t>
  </si>
  <si>
    <t>State</t>
  </si>
  <si>
    <t>PostalCode</t>
  </si>
  <si>
    <t>Christmas On Tiffany</t>
  </si>
  <si>
    <t>Enjoy the magic of 18,000 lights synchronized to music from the warmth of your car. We have 15 songs separated into three shows that can be seen daily at 6, 7, and 8 PM. You can find more information about our display as well as a couple preview videos at:_x000D_
_x000D_
http://www.ChristmasOnTiffany.com_x000D_
_x000D_
Thanks to all the folks who have seen the shows and have voted. We invite you to come out and see all three shows. Stop by and bring the whole family. _x000D_
_x000D_
Start a new tradition....share the magic.</t>
  </si>
  <si>
    <t>Toddm1919</t>
  </si>
  <si>
    <t>toddm1919@aol.com</t>
  </si>
  <si>
    <t>Todd</t>
  </si>
  <si>
    <t>Mickley</t>
  </si>
  <si>
    <t>2049 Tiffany Dr.</t>
  </si>
  <si>
    <t>Schaumburg</t>
  </si>
  <si>
    <t>IL</t>
  </si>
  <si>
    <t>Cook</t>
  </si>
  <si>
    <t>Inspiring Lights</t>
  </si>
  <si>
    <t>Stop by with your family and enjoy our Icicle Lighting,Twinkling Trees and Shimmering Bushes with individually Decorated Windows._x000D_
Don't forget to wave to our 8ft Santa and 8Ft Snowman while enjoying our Animated Reindeers surrounded by a Horse and Carriage._x000D_
Take a drive and enjoy our Festive Holiday Lighting. _x000D_
_x000D_
_x000D_
The Woodman Family_x000D_
Arlington Heights IL</t>
  </si>
  <si>
    <t>Johnw2613</t>
  </si>
  <si>
    <t>melissa-john13@comcast.net</t>
  </si>
  <si>
    <t>630-562-6880</t>
  </si>
  <si>
    <t>John</t>
  </si>
  <si>
    <t>Woodman</t>
  </si>
  <si>
    <t>120 E. Berkley Dr.</t>
  </si>
  <si>
    <t>Arlington Heights</t>
  </si>
  <si>
    <t>Christmas Lights On Walnut Road in Wauconda</t>
  </si>
  <si>
    <t xml:space="preserve">For 2013, I programmed 46 Light-O-Rama channels to control to 8,600 LED lights with about Â½ mile of extensions cords synchronized to 14 songs! With a total of 9,355 total lights!_x000D_
_x000D_
Remember to tune to 88.7 FM in your car!_x000D_
_x000D_
Hre is my light schedule starting on Thanksgiving night and ending on Christmas:_x000D_
Sunday â€“ Thursday 6:00 PM CST â€“ 9:00 PM CST_x000D_
Friday and Saturday 6:00 PM CST â€“ 9:30 PM CST_x000D_
_x000D_
Here is the song line up (I am putting the quick intro in between some songs so everyone could see it):_x000D_
_x000D_
Fire it up Dad! Intro_x000D_
Christmas Vacation Theme Song_x000D_
You're a Mean One Mister Grinch by Thurl Ravenscroft_x000D_
Christmas Coca-Cola Song_x000D_
Hot Chocolate from Polar Express_x000D_
_x000D_
Christmas Light Intro_x000D_
Blackhawks Song - Chelsea Dagger by the Fratellis_x000D_
Music Box Dancer by Frank Mills_x000D_
Party Rock Anthem by LMFAO_x000D_
_x000D_
Fire it up Dad! Intro _x000D_
The Harlem Shake by Baauer_x000D_
The Fox (What Does the Fox Say?) by Ylvis_x000D_
Amazing Grace by DJ Yule_x000D_
_x000D_
Christmas Light Intro_x000D_
Mad Russianâ€™s Christmas by Trans-Siberian Orchestra_x000D_
Nutrocker by Trans by Trans-Siberian Orchestra_x000D_
Wizards in Winter by Trans-Siberian Orchestra_x000D_
Feliz Navidad by JosÃ© Feliciano_x000D_
_x000D_
_x000D_
_x000D_
Visit me on Facebook and â€œLIKEâ€ my page:_x000D_
_x000D_
 https://www.facebook.com/ChristmasLightsOnWalnutRd_x000D_
_x000D_
_x000D_
</t>
  </si>
  <si>
    <t>Mark</t>
  </si>
  <si>
    <t>drums114@hotmail.com</t>
  </si>
  <si>
    <t>847-312-3702</t>
  </si>
  <si>
    <t>Tarkowski</t>
  </si>
  <si>
    <t>653 Walnut Rd.</t>
  </si>
  <si>
    <t>Wauconda</t>
  </si>
  <si>
    <t>Bluestem Lane Christmas Walk</t>
  </si>
  <si>
    <t xml:space="preserve">Take a walk down a 450 ft path and enjoy the Holiday music and thousands of lights and characters celebrating the Christmas Spirit. See the 45ft lit Christmas tree, the synchronized light show._x000D_
 A donation bin is on site for those who want to donate to the local food pantry._x000D_
</t>
  </si>
  <si>
    <t>Sparks Christmas</t>
  </si>
  <si>
    <t>garran@sparkseng.com</t>
  </si>
  <si>
    <t>630-920-6332</t>
  </si>
  <si>
    <t>Garran</t>
  </si>
  <si>
    <t>Sparks</t>
  </si>
  <si>
    <t>943 Bluestem Lane</t>
  </si>
  <si>
    <t>Batavia</t>
  </si>
  <si>
    <t>Kane</t>
  </si>
  <si>
    <t>Winter Lights!</t>
  </si>
  <si>
    <t>Four (much bigger than I thought) evergreens in the front yard. 60 boxes of lights - 3 week ends= Priceless!</t>
  </si>
  <si>
    <t>Kathleen</t>
  </si>
  <si>
    <t>kcpmasterpiece@comcast.net</t>
  </si>
  <si>
    <t>847-367-5106</t>
  </si>
  <si>
    <t>Peters</t>
  </si>
  <si>
    <t>15675 West Timber Lane</t>
  </si>
  <si>
    <t>Libertyville</t>
  </si>
  <si>
    <t>Lake</t>
  </si>
  <si>
    <t>The MIsura Family Lights Display</t>
  </si>
  <si>
    <t>Our thirteen year old son Colin is behind the holiday lights display! He does all the lights and decorations by himself. Every year he likes to be creative and do something a little bit different. He loves to see the joy in people's faces as they slow down and drive by the house and look at his display. He always says to me that "It is all about giving at the holidays, not receiving."</t>
  </si>
  <si>
    <t>The Misura Family</t>
  </si>
  <si>
    <t>klmisura@comcast.net</t>
  </si>
  <si>
    <t>630-879-2016</t>
  </si>
  <si>
    <t>Karen</t>
  </si>
  <si>
    <t>Misura</t>
  </si>
  <si>
    <t>1649 Derby Dr</t>
  </si>
  <si>
    <t>Rago Holiday Lights</t>
  </si>
  <si>
    <t>Lenny &amp; Deana</t>
  </si>
  <si>
    <t>Rago</t>
  </si>
  <si>
    <t>Larkdale Light show, Lenny Dean and Joey Rago with help from friends and neighbors put out 65 different objects.</t>
  </si>
  <si>
    <t>Rago Family</t>
  </si>
  <si>
    <t>twinny0929@aol.com</t>
  </si>
  <si>
    <t>847-927-6200</t>
  </si>
  <si>
    <t>404 Larkdale lane</t>
  </si>
  <si>
    <t>Mount Prospect</t>
  </si>
  <si>
    <t>Johnson Family Christmas Display</t>
  </si>
  <si>
    <t xml:space="preserve">We live in Streamwood. Each year we build a large outdoor Christmas display, with 10 hand built display cases with various moving figures, small lit villages, and moving parts, and "Letters to Santa" mailbox. We have a large manger display case. A large train case, with a G-scale train and small village surrounding the train, with a button that allows people to operate the train. A tunnel of lights covering our sidewalk with 3,000 lights. Thousands of lights and illuminated figures--a display to walk through. Thank you for considering our home._x000D_
_x000D_
Tom and Wendy Johnson and Family_x000D_
7 Dover Court_x000D_
Streamwood, IL 60107_x000D_
(630) 830-2475_x000D_
_x000D_
</t>
  </si>
  <si>
    <t>Johnson Family</t>
  </si>
  <si>
    <t>tomjohnson317@sbcglobal.net</t>
  </si>
  <si>
    <t>Thomas</t>
  </si>
  <si>
    <t>Johnson</t>
  </si>
  <si>
    <t>7 Dover Court</t>
  </si>
  <si>
    <t>Streamwood</t>
  </si>
  <si>
    <t>Addison Holiday LIghts</t>
  </si>
  <si>
    <t>A holiday light show perfectly choreographed to music. There are six songs and almost 30,000 lights in this show. The show rums from 5-10 P.M. each night through January 5th. We are 3 blocks east of Rohlwing Road and just south of Army Trail Road in Addison.</t>
  </si>
  <si>
    <t>Addison Lights</t>
  </si>
  <si>
    <t>kcollins63@aol.com</t>
  </si>
  <si>
    <t>Joe</t>
  </si>
  <si>
    <t>Vitti</t>
  </si>
  <si>
    <t>3N474 Linda Lane</t>
  </si>
  <si>
    <t>Addison</t>
  </si>
  <si>
    <t>Dupage</t>
  </si>
  <si>
    <t>Where is that Santa?</t>
  </si>
  <si>
    <t>Impatiently waiting reindeer looking for Santa's arrival</t>
  </si>
  <si>
    <t>Helen</t>
  </si>
  <si>
    <t>regaldean@aol.com</t>
  </si>
  <si>
    <t>847-727-1378</t>
  </si>
  <si>
    <t>Dvorak</t>
  </si>
  <si>
    <t>137 South Hills Dr.</t>
  </si>
  <si>
    <t>Barrington</t>
  </si>
  <si>
    <t>Lights On Sienna</t>
  </si>
  <si>
    <t>Lights on Sienna is a animated light display on Elgin's west side featuring thousands of bright LED lights, over 100 figurines, a 15ft tall dancing mega tree, eight leaping arches, and over 112 channels of computer controlled lights all sequenced to music. We are collecting donations for the Anderson Animal Shelter through our collection bin at the end of the driveway. Stop by and check us out! The display will be on weekdays from 4:30pm to 10pm and until 11pm on Friday, Saturdays, Christmas Eve, Christmas Day, and New Years Eve.</t>
  </si>
  <si>
    <t>Matt Cook</t>
  </si>
  <si>
    <t>mcook@mwdwebdesign.com</t>
  </si>
  <si>
    <t>Matt</t>
  </si>
  <si>
    <t>234 Sienna Drive</t>
  </si>
  <si>
    <t>Elgin</t>
  </si>
  <si>
    <t>Christmas</t>
  </si>
  <si>
    <t>Overall photo showing front center view of 360 Degree Christmas display with thousands of lights, dozens of lit trees, and more than 100 Christmas figures. Nativity scene surrounded by 20 foot pines decorated with red and green lights is the focal point of display that covers a full acre.</t>
  </si>
  <si>
    <t>Joe Junia</t>
  </si>
  <si>
    <t>juniajj@yahoo.com</t>
  </si>
  <si>
    <t>847-540-8074</t>
  </si>
  <si>
    <t>Junia</t>
  </si>
  <si>
    <t>35 Carlisle Rd</t>
  </si>
  <si>
    <t>Hawthorn Woods</t>
  </si>
  <si>
    <t>Schaus Family Holiday Wonderland</t>
  </si>
  <si>
    <t>Schaus Family Holiday Wonderland is located in Itasca IL we have been doing for over 10 year and have grown since we started this year was one year where the display grew and has nativity scene north pole scene and all inflatable and rest of blow molds and arches and fence lined with soldiers and driveway lined in color lights the picture i am showing in main front with most of inflatables an few blow molds and nativity  colored lights</t>
  </si>
  <si>
    <t>Jon Schaus</t>
  </si>
  <si>
    <t>goofyjds72092@yahoo.com</t>
  </si>
  <si>
    <t>jon</t>
  </si>
  <si>
    <t>schas</t>
  </si>
  <si>
    <t>510 n arlington hts. rd.</t>
  </si>
  <si>
    <t>itasca</t>
  </si>
  <si>
    <t>Buffalo Grove Christmas House</t>
  </si>
  <si>
    <t>At 508 Caren Drive in Buffalo Grove some 3000 lights decorate this house, along with blow molds, icicles and window decorations. The Andrews' family has always put up a pleasant display during the holidays.</t>
  </si>
  <si>
    <t>Buffalo Grove, IL</t>
  </si>
  <si>
    <t>Jandrwz@yahoo.com</t>
  </si>
  <si>
    <t>Jon</t>
  </si>
  <si>
    <t>Andrews</t>
  </si>
  <si>
    <t>508 caren drive</t>
  </si>
  <si>
    <t>Buffalo Grove</t>
  </si>
  <si>
    <t>Schaumburg Christmas Lights in Motion</t>
  </si>
  <si>
    <t>Over 35,000 lights adorn the house and yard. Tune your car radio to 102.1 and enjoy a light show on 96 separate channels during 5 different holiday songs. Merry Christmas to all!</t>
  </si>
  <si>
    <t>Heather Schluckbier</t>
  </si>
  <si>
    <t>heather@schluckbier.com</t>
  </si>
  <si>
    <t>Heather</t>
  </si>
  <si>
    <t>Schluckbier</t>
  </si>
  <si>
    <t>503 S Dartmouth Ln</t>
  </si>
  <si>
    <t>Outrageous Christmas Lights</t>
  </si>
  <si>
    <t>Outrageous Christmas Lights is a 30,000 light display synchronized to music with 64 channels of computer animation. The music can be heard via 88.5 fm when you visit the display. The display is located off of Randell Rd on South St in Elgin, IL The display features 7 chasing driveway arches, 4 leaping arches, 2 giant 9 ft candy canes, 9 strobe lights, and 60 plastic figures. For more info see are facebook page www.facebook.com/ outrageous christmas lights</t>
  </si>
  <si>
    <t>Michael Angel</t>
  </si>
  <si>
    <t>dodgeman3898@hotmail.com</t>
  </si>
  <si>
    <t>815-501-3274</t>
  </si>
  <si>
    <t>Michael</t>
  </si>
  <si>
    <t>Angel</t>
  </si>
  <si>
    <t>2195 South St</t>
  </si>
  <si>
    <t>Christmas Lights that Never Come Down</t>
  </si>
  <si>
    <t>The Christmas Light on this manger has been burning for over 2000 years. This image shines in the heart of anyone having a TRUE Christmas. Since these lights still glow, this image is submitted for the 2013 Daily Herald Annual Holiday Light Competition.</t>
  </si>
  <si>
    <t>RICK SKIBA</t>
  </si>
  <si>
    <t>richard.henri@comcast.net</t>
  </si>
  <si>
    <t>847-359-2342</t>
  </si>
  <si>
    <t>RICK</t>
  </si>
  <si>
    <t>SKIBA</t>
  </si>
  <si>
    <t>1226 EAST KENILWORTH</t>
  </si>
  <si>
    <t>PALATINE</t>
  </si>
  <si>
    <t>Our Holiday Home</t>
  </si>
  <si>
    <t>We tried to keep it low key yet tasteful hoping that our neighbors enjoy our Holiday display._x000D_
_x000D_
Mike &amp; Carol Zochowski_x000D_
Elgin, IL</t>
  </si>
  <si>
    <t>Zochowski</t>
  </si>
  <si>
    <t>mzouch@wowway.com</t>
  </si>
  <si>
    <t>133 Tefft Ave</t>
  </si>
  <si>
    <t>"All dressed in white!"</t>
  </si>
  <si>
    <t>All white..only white..all the time. Boring? Maybe...classic..I'll take it mr griswald! Lol</t>
  </si>
  <si>
    <t>"Bucky"</t>
  </si>
  <si>
    <t>Krb@ttskyline.com</t>
  </si>
  <si>
    <t>630-816-8209</t>
  </si>
  <si>
    <t>Ken</t>
  </si>
  <si>
    <t>Buckman</t>
  </si>
  <si>
    <t>197 wrenwood circle</t>
  </si>
  <si>
    <t>Tune to 89.9 to Listen to the Synchronized Display</t>
  </si>
  <si>
    <t xml:space="preserve">Our animatronic snowmen, announcer Jack with news correspondent Crystal, host a one hour radio program daily 4:30 to 11 â€˜til midnight on the weekends and longer on the holidays which repeats throughout the night playing over 20 songs on 89.9 WGSG Radio 4 Making Memories located at 39W641 Bealer Circle, Geneva on a double corner lot.  LightUPGeneva.com is a computer controlled animated light display featuring, 640 channels controlling over 140,000 lights, synchronized to music which is broadcast over 89.9 radio. There are over 85,000 lights on the 240 live trees and shrubs alone. The mega trees are 20 and 22 feet tall and have 10,000 lights. The 40 candy canes individually controlled. The arches each have over 8 channels controlling 32 strands of lights each; thatâ€™s 15,000 lights! There are a total of over 140,000 thousand lights. If you laid the lights out on the ground, end-to-end- they would stretch out for a little over 9 miles. We have another 14 miles of connecting wires to the controllers. _x000D_
</t>
  </si>
  <si>
    <t>LightUpGeneva.com</t>
  </si>
  <si>
    <t>gsg@foreverpowerwind.com</t>
  </si>
  <si>
    <t>Joyce</t>
  </si>
  <si>
    <t>Papiech</t>
  </si>
  <si>
    <t>39W641 Bealer Circle</t>
  </si>
  <si>
    <t>Geneva</t>
  </si>
  <si>
    <t>Burbank Music and Light Show</t>
  </si>
  <si>
    <t>The spectacular 30-minute holiday music and light show, located at 6436 West 85th Place in Burbank, runs nightly, on the hour, from 7pm-10pm. The show can be listened to in the viewer's car when the radio is tuned to 88.3 FM. The dazzling display of lights features a 20-foot cosmic color ribbon tree and concentric star, a 12-foot rgb light spiral tree, 14 wire light frames, 12 mini trees, 10 mini stars, 3 arches/fans, 4 singing Christmas trees, a singing and joke-telling Santa, a virtual Santa, a pink Santa pig, candy canes, strobe lights, and wall wash flood lights. The brilliant display, consisting of over 25,000 light-emitting diode/rgb lights, is synchronized to classic holiday songs and humorous parodies.</t>
  </si>
  <si>
    <t>The Laff Family</t>
  </si>
  <si>
    <t>jessicalaff@msn.com</t>
  </si>
  <si>
    <t>708-599-8984</t>
  </si>
  <si>
    <t>Dennis</t>
  </si>
  <si>
    <t>Laff</t>
  </si>
  <si>
    <t>6436 West 85th Place</t>
  </si>
  <si>
    <t>Burbank</t>
  </si>
  <si>
    <t>Enjoy Christmas</t>
  </si>
  <si>
    <t>Multi colored lights on the front and side of the house. Multi colored lights on the side fence. Wreath on the front. Multiple yard figures. Nativity. 2 wooden boxes on south side of driveway with moving Santa's inside.</t>
  </si>
  <si>
    <t>Chuck</t>
  </si>
  <si>
    <t>dzaztrmedic@wowway.com</t>
  </si>
  <si>
    <t>Heeg</t>
  </si>
  <si>
    <t>1700 N Chicago Ave</t>
  </si>
  <si>
    <t>Joy of Christmas</t>
  </si>
  <si>
    <t>A combination of lights and traditional Christmas things include 8 reindeer, 4 Christmas trees and lighted presents, lighted shrubs and birch tree, 2 snowmen, train, lighted garland around doors and windows with lighted wreaths and garland</t>
  </si>
  <si>
    <t>Vera</t>
  </si>
  <si>
    <t>gjs01@sbcglobal.net</t>
  </si>
  <si>
    <t>Schechtel</t>
  </si>
  <si>
    <t>1981 Broadsmore</t>
  </si>
  <si>
    <t>Algonquin</t>
  </si>
  <si>
    <t>Stahl Family Christmas Spectacular</t>
  </si>
  <si>
    <t>Our family tradition has been continuing to delight young and old alike for over 15 years! Every year our family works together to create a winter wonderland. With thousands of lights, and over 50 characters, we spend Thanksgiving weekend as a family decorating like busy little elves. And to add a special twist, every year we add a character that does not belong in the Christmas scene. One of these things is not like the others! Can you spot him? Hint: he's out of this world! Have a very Merry Christmas &amp; a Happy New Year! Please vote for the Stahl Family! Thank you!</t>
  </si>
  <si>
    <t>The Stahl Family</t>
  </si>
  <si>
    <t>stangula2002@yahoo.com</t>
  </si>
  <si>
    <t>847-363-5570</t>
  </si>
  <si>
    <t>Dean</t>
  </si>
  <si>
    <t>Stahl</t>
  </si>
  <si>
    <t>738 Tartans Drive</t>
  </si>
  <si>
    <t>West Dundee</t>
  </si>
  <si>
    <t>McLoud Wonderland</t>
  </si>
  <si>
    <t>â€˜Twas the spring before Christmas and all through the house,_x000D_
Not a creature was thinking of winter, except for Rob McLoud._x000D_
The summer clothes were airing by the windows with care,_x000D_
In hopes that the sun would finally be there._x000D_
_x000D_
While the rest of the house was dreaming of warm,_x000D_
Rob plans his lights; itâ€™s part of his charm._x000D_
Getting the best of off-season deals_x000D_
Makes his head spin and turns all his wheels._x000D_
_x000D_
After the summer, for most, comes the fall,_x000D_
But Rob cannot move beyond winter at all._x000D_
He looks at his boxes and boxes of things_x000D_
And in his mind puts out all his winter bling._x000D_
_x000D_
Tens of thousands of lights all over the house_x000D_
Now LED to save a few bucks._x000D_
But we still get a lovely card from ComEd_x000D_
Reminding us of the bill season of dread._x000D_
_x000D_
Does this stop Rob from doing his stuff?_x000D_
Never! He says, thereâ€™s canâ€™t be too much._x000D_
Not remembering the year a plane tried to land on the roof,_x000D_
And his wife had to run waving it off._x000D_
_x000D_
Rob puts out the section of festival fun_x000D_
With a carousel, see-saw, and Ferris wheel that run!_x000D_
Overseen by Santa and Frosty themselves,_x000D_
And I think there may even be a few elves!_x000D_
_x000D_
Candy canes and trees and toy soldiers that guard,_x000D_
Trees that dance and light and sing aloud._x000D_
To top it all off, take a look at the roof,_x000D_
And see the big â€˜Mâ€™ to have definite proof._x000D_
_x000D_
The McLoud house in Gurnee is best in the state_x000D_
Rob doesnâ€™t even take an after-Christmas break._x000D_
Always looking for ways to add and improve_x000D_
Itâ€™s obvious to all heâ€™s got in the groove.</t>
  </si>
  <si>
    <t>Rob McLoud</t>
  </si>
  <si>
    <t>kmd815@yahoo.com</t>
  </si>
  <si>
    <t>Rob</t>
  </si>
  <si>
    <t>McLoud</t>
  </si>
  <si>
    <t>1884 Pine Meadow Ct.</t>
  </si>
  <si>
    <t>Gurnee</t>
  </si>
  <si>
    <t>Wheaton Christmas Lights</t>
  </si>
  <si>
    <t>This animated light display is back this year with over 35,000 lights. This bright, very colorful 7minute show will keep everyone of all ages entertained. It contains 178 channels of DMX controlled lights. We are collecting donations for MDA again this year. The display will be on weekdays from 4:45pm to 10:30pm and until 11pm on Friday, and Saturdays. We have extended hours until 12:30 on Christmas Eve, Christmas Day, and New Years Eve. We are located at 913 E Evergreen St Wheaton IL 60187. Tune your radio to 89.9 and enjoy.</t>
  </si>
  <si>
    <t>Robert Pechous</t>
  </si>
  <si>
    <t>rpechous@outlook.com</t>
  </si>
  <si>
    <t>Robert</t>
  </si>
  <si>
    <t>Pechous</t>
  </si>
  <si>
    <t>913 E Evergreen St</t>
  </si>
  <si>
    <t>Wheaton</t>
  </si>
  <si>
    <t>County</t>
  </si>
  <si>
    <t>Palatine</t>
  </si>
  <si>
    <t>Address</t>
  </si>
  <si>
    <t>Zip</t>
  </si>
  <si>
    <t>Excel Layer</t>
  </si>
  <si>
    <t>ColumnIndex</t>
  </si>
  <si>
    <t>Name</t>
  </si>
  <si>
    <t>Alias</t>
  </si>
  <si>
    <t>VisibleOnMapTip</t>
  </si>
  <si>
    <t>ChangeIndicator</t>
  </si>
  <si>
    <t>LookupColumn</t>
  </si>
  <si>
    <t>ColumnId</t>
  </si>
  <si>
    <t>FieldType</t>
  </si>
  <si>
    <t>b4d8aa4c55b24395b7c051206996d8f2</t>
  </si>
  <si>
    <t>7aa2396170534bae84c76920b1e14709</t>
  </si>
  <si>
    <t>3ee17c2dd39949d29d200533de9409a8</t>
  </si>
  <si>
    <t>d1e74c1b2053420bb03e356528173c00</t>
  </si>
  <si>
    <t>0758ba4f311645c19fc17491e72254f0</t>
  </si>
  <si>
    <t>186b19da84d14e6c8d1eb8d394f49366</t>
  </si>
  <si>
    <t>4002589dbce74a97a2d9badf79387377</t>
  </si>
  <si>
    <t>d9f3340006ad42eca4c843265bc572be</t>
  </si>
  <si>
    <t>f1268aea2d574d13ad287891651d902b</t>
  </si>
  <si>
    <t>Visible</t>
  </si>
  <si>
    <t>AddressIsDifferent</t>
  </si>
  <si>
    <t>GraphicAction</t>
  </si>
  <si>
    <t>Geocode</t>
  </si>
  <si>
    <t>RowId</t>
  </si>
  <si>
    <t>GraphicExists</t>
  </si>
  <si>
    <t>Shape</t>
  </si>
  <si>
    <t>Integer</t>
  </si>
  <si>
    <t>String</t>
  </si>
  <si>
    <t>2049 Tiffany Dr.,Schaumburg,IL,60194</t>
  </si>
  <si>
    <t>shape___{"__type":"point:#ESRI.ArcGIS.Client.Geometry","spatialReference":{"wkid":102100},"x":-9810748.19587214,"y":5164846.4774128562,"z":NaN,"m":NaN}</t>
  </si>
  <si>
    <t>120 E. Berkley Dr.,Arlington Heights,IL,60004</t>
  </si>
  <si>
    <t>shape___{"__type":"point:#ESRI.ArcGIS.Client.Geometry","spatialReference":{"wkid":102100},"x":-9794013.5127761811,"y":5179720.6902756961,"z":NaN,"m":NaN}</t>
  </si>
  <si>
    <t>653 Walnut Rd.,Wauconda,IL,60084</t>
  </si>
  <si>
    <t>shape___{"__type":"point:#ESRI.ArcGIS.Client.Geometry","spatialReference":{"wkid":102100},"x":-9813600.1840830632,"y":5201116.10018403,"z":NaN,"m":NaN}</t>
  </si>
  <si>
    <t>943 Bluestem Lane,Batavia,IL,60510</t>
  </si>
  <si>
    <t>shape___{"__type":"point:#ESRI.ArcGIS.Client.Geometry","spatialReference":{"wkid":102100},"x":-9827689.9090646543,"y":5137039.3579700319,"z":NaN,"m":NaN}</t>
  </si>
  <si>
    <t>15675 West Timber Lane,Libertyville,IL,60048</t>
  </si>
  <si>
    <t>shape___{"__type":"point:#ESRI.ArcGIS.Client.Geometry","spatialReference":{"wkid":102100},"x":-9789222.3162151445,"y":5205368.1319504473,"z":NaN,"m":NaN}</t>
  </si>
  <si>
    <t>1649 Derby Dr,Batavia,IL,60510</t>
  </si>
  <si>
    <t>shape___{"__type":"point:#ESRI.ArcGIS.Client.Geometry","spatialReference":{"wkid":102100},"x":-9829841.66328076,"y":5135106.0392305059,"z":NaN,"m":NaN}</t>
  </si>
  <si>
    <t>404 Larkdale lane,Mount Prospect,IL,60056</t>
  </si>
  <si>
    <t>shape___{"__type":"point:#ESRI.ArcGIS.Client.Geometry","spatialReference":{"wkid":102100},"x":-9789666.5203905087,"y":5173369.6241616644,"z":NaN,"m":NaN}</t>
  </si>
  <si>
    <t>7 Dover Court,Streamwood,IL,60107</t>
  </si>
  <si>
    <t>shape___{"__type":"point:#ESRI.ArcGIS.Client.Geometry","spatialReference":{"wkid":102100},"x":-9817958.3361363672,"y":5166438.1685109595,"z":NaN,"m":NaN}</t>
  </si>
  <si>
    <t>3N474 Linda Lane,Addison,IL,60101</t>
  </si>
  <si>
    <t>shape___{"__type":"point:#ESRI.ArcGIS.Client.Geometry","spatialReference":{"wkid":102100},"x":-9798889.3685892,"y":5150218.3763510492,"z":NaN,"m":NaN}</t>
  </si>
  <si>
    <t>137 South Hills Dr.,Barrington,IL,60010</t>
  </si>
  <si>
    <t>shape___{"__type":"point:#ESRI.ArcGIS.Client.Geometry","spatialReference":{"wkid":102100},"x":-9813595.6945679989,"y":5195120.3780502388,"z":NaN,"m":NaN}</t>
  </si>
  <si>
    <t>234 Sienna Drive,Elgin,IL,60123</t>
  </si>
  <si>
    <t>shape___{"__type":"point:#ESRI.ArcGIS.Client.Geometry","spatialReference":{"wkid":102100},"x":-9833004.3250435311,"y":5167410.8939392557,"z":NaN,"m":NaN}</t>
  </si>
  <si>
    <t>35 Carlisle Rd,Hawthorn Woods,IL,60047</t>
  </si>
  <si>
    <t>shape___{"__type":"point:#ESRI.ArcGIS.Client.Geometry","spatialReference":{"wkid":102100},"x":-9800590.2484773789,"y":5195018.17460124,"z":NaN,"m":NaN}</t>
  </si>
  <si>
    <t>510 n arlington hts. rd.,itasca,IL,60143</t>
  </si>
  <si>
    <t>shape___{"__type":"point:#ESRI.ArcGIS.Client.Geometry","spatialReference":{"wkid":102100},"x":-9796881.1501697972,"y":5157389.603663451,"z":NaN,"m":NaN}</t>
  </si>
  <si>
    <t>508 caren drive,Buffalo Grove,IL,60089</t>
  </si>
  <si>
    <t>shape___{"__type":"point:#ESRI.ArcGIS.Client.Geometry","spatialReference":{"wkid":102100},"x":-9792664.3533870187,"y":5187747.9281610008,"z":NaN,"m":NaN}</t>
  </si>
  <si>
    <t>503 S Dartmouth Ln,Schaumburg,IL,60193</t>
  </si>
  <si>
    <t>shape___{"__type":"point:#ESRI.ArcGIS.Client.Geometry","spatialReference":{"wkid":102100},"x":-9808898.0079377033,"y":5163503.8405431584,"z":NaN,"m":NaN}</t>
  </si>
  <si>
    <t>2195 South St,Elgin,IL,60123</t>
  </si>
  <si>
    <t>shape___{"__type":"point:#ESRI.ArcGIS.Client.Geometry","spatialReference":{"wkid":102100},"x":-9832978.6706876438,"y":5164764.1112451917,"z":NaN,"m":NaN}</t>
  </si>
  <si>
    <t>1226 EAST KENILWORTH,Palatine,IL,60074</t>
  </si>
  <si>
    <t>shape___{"__type":"point:#ESRI.ArcGIS.Client.Geometry","spatialReference":{"wkid":102100},"x":-9798425.8186448086,"y":5176939.0104220081,"z":NaN,"m":NaN}</t>
  </si>
  <si>
    <t>133 Tefft Ave,Elgin,IL,60120</t>
  </si>
  <si>
    <t>shape___{"__type":"point:#ESRI.ArcGIS.Client.Geometry","spatialReference":{"wkid":102100},"x":-9824835.7402162254,"y":5166962.6887760907,"z":NaN,"m":NaN}</t>
  </si>
  <si>
    <t>197 wrenwood circle,Elgin,IL,60124</t>
  </si>
  <si>
    <t>shape___{"__type":"point:#ESRI.ArcGIS.Client.Geometry","spatialReference":{"wkid":102100},"x":-9838745.1154889017,"y":5165950.9794757133,"z":NaN,"m":NaN}</t>
  </si>
  <si>
    <t>39W641 Bealer Circle,Geneva,IL,60134</t>
  </si>
  <si>
    <t>shape___{"__type":"point:#ESRI.ArcGIS.Client.Geometry","spatialReference":{"wkid":102100},"x":-9839264.87153475,"y":5140687.3882829621,"z":NaN,"m":NaN}</t>
  </si>
  <si>
    <t>6436 West 85th Place,Burbank,IL,60459</t>
  </si>
  <si>
    <t>shape___{"__type":"point:#ESRI.ArcGIS.Client.Geometry","spatialReference":{"wkid":102100},"x":-9771808.6922052465,"y":5121600.2361551942,"z":NaN,"m":NaN}</t>
  </si>
  <si>
    <t>1700 N Chicago Ave,Arlington Heights,IL,60004</t>
  </si>
  <si>
    <t>shape___{"__type":"point:#ESRI.ArcGIS.Client.Geometry","spatialReference":{"wkid":102100},"x":-9796363.4464100823,"y":5176956.3705090461,"z":NaN,"m":NaN}</t>
  </si>
  <si>
    <t>1981 Broadsmore,Algonquin,IL,60102</t>
  </si>
  <si>
    <t>shape___{"__type":"point:#ESRI.ArcGIS.Client.Geometry","spatialReference":{"wkid":102100},"x":-9832294.5986131039,"y":5181797.4036700819,"z":NaN,"m":NaN}</t>
  </si>
  <si>
    <t>738 Tartans Drive,West Dundee,IL,60118</t>
  </si>
  <si>
    <t>shape___{"__type":"point:#ESRI.ArcGIS.Client.Geometry","spatialReference":{"wkid":102100},"x":-9830125.5279822834,"y":5176656.40037943,"z":NaN,"m":NaN}</t>
  </si>
  <si>
    <t>1884 Pine Meadow Ct.,Gurnee,IL,60031</t>
  </si>
  <si>
    <t>shape___{"__type":"point:#ESRI.ArcGIS.Client.Geometry","spatialReference":{"wkid":102100},"x":-9788121.3619984183,"y":5219171.2101550866,"z":NaN,"m":NaN}</t>
  </si>
  <si>
    <t>913 E Evergreen St,Wheaton,IL,60187</t>
  </si>
  <si>
    <t>shape___{"__type":"point:#ESRI.ArcGIS.Client.Geometry","spatialReference":{"wkid":102100},"x":-9806459.0538881309,"y":5140046.161309774,"z":NaN,"m":NaN}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</si>
</sst>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quot;Shape&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Alignment="1">
      <alignment wrapText="1"/>
    </xf>
    <xf numFmtId="49"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 &quot;Shape&quot;"/>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7</xdr:col>
      <xdr:colOff>666750</xdr:colOff>
      <xdr:row>8</xdr:row>
      <xdr:rowOff>0</xdr:rowOff>
    </xdr:from>
    <xdr:to>
      <xdr:col>10</xdr:col>
      <xdr:colOff>1733550</xdr:colOff>
      <xdr:row>24</xdr:row>
      <xdr:rowOff>133350</xdr:rowOff>
    </xdr:to>
    <xdr:pic>
      <xdr:nvPicPr>
        <xdr:cNvPr id="3" name="{E7E6C8FF-5F58-4FD2-A552-653842B58D4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77350" y="1524000"/>
          <a:ext cx="4448175" cy="3181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74985</xdr:colOff>
      <xdr:row>8</xdr:row>
      <xdr:rowOff>126965</xdr:rowOff>
    </xdr:to>
    <xdr:sp macro="" textlink="">
      <xdr:nvSpPr>
        <xdr:cNvPr id="2" name="EsriDoNotEdit"/>
        <xdr:cNvSpPr/>
      </xdr:nvSpPr>
      <xdr:spPr>
        <a:xfrm>
          <a:off x="0" y="0"/>
          <a:ext cx="6170985"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a:rPr>
            <a:t>DO NOT EDIT</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a:rPr>
            <a:t>For Esri use only</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560760</xdr:colOff>
      <xdr:row>8</xdr:row>
      <xdr:rowOff>126965</xdr:rowOff>
    </xdr:to>
    <xdr:sp macro="" textlink="">
      <xdr:nvSpPr>
        <xdr:cNvPr id="2" name="EsriDoNotEdit"/>
        <xdr:cNvSpPr/>
      </xdr:nvSpPr>
      <xdr:spPr>
        <a:xfrm>
          <a:off x="0" y="0"/>
          <a:ext cx="6170985"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a:rPr>
            <a:t>DO NOT EDIT</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a:rPr>
            <a:t>For Esri use only</a:t>
          </a:r>
        </a:p>
      </xdr:txBody>
    </xdr:sp>
    <xdr:clientData/>
  </xdr:twoCellAnchor>
</xdr:wsDr>
</file>

<file path=xl/tables/table1.xml><?xml version="1.0" encoding="utf-8"?>
<table xmlns="http://schemas.openxmlformats.org/spreadsheetml/2006/main" id="1" name="36a1bb74-992d-47b8-ac3d-def203a43515" displayName="_36a1bb74_992d_47b8_ac3d_def203a43515" ref="A1:H28" totalsRowCount="1">
  <autoFilter ref="A1:H27"/>
  <tableColumns count="8">
    <tableColumn id="1" name="Visible" totalsRowFunction="custom">
      <calculatedColumnFormula>IF(SUBTOTAL(103, '2013-12-12-SubmissionContes (2'!$A2:$I2) &gt; 0, 1, 0)</calculatedColumnFormula>
      <totalsRowFormula>SUM($A$2:$A$27)</totalsRowFormula>
    </tableColumn>
    <tableColumn id="2" name="AddressIsDifferent">
      <calculatedColumnFormula>IF(SUBSTITUTE($G2, "'", "")&lt;&gt;SUBSTITUTE(CONCATENATE('2013-12-12-SubmissionContes (2'!$E2,",",'2013-12-12-SubmissionContes (2'!$F2,",",'2013-12-12-SubmissionContes (2'!$G2,",",'2013-12-12-SubmissionContes (2'!$H2), "'", ""), 1, 0)</calculatedColumnFormula>
    </tableColumn>
    <tableColumn id="3" name="GraphicAction" totalsRowFunction="custom">
      <calculatedColumnFormula>IF(AND($F2 &lt;&gt; 1, NOT(ISBLANK($H2)), $A2=1, $B2 = 0), 1, IF(AND($F2 = 1, OR($A2 = 0, $B2 = 1)), 2, 0))</calculatedColumnFormula>
      <totalsRowFormula>SUM($C$2:$C$27)</totalsRowFormula>
    </tableColumn>
    <tableColumn id="4" name="Geocode" totalsRowFunction="custom">
      <calculatedColumnFormula>IF(AND($B2 = 1, $A2 = 1, $C2 = 0),1,0)</calculatedColumnFormula>
      <totalsRowFormula>SUM($D$2:$D$27)</totalsRowFormula>
    </tableColumn>
    <tableColumn id="5" name="RowId">
      <calculatedColumnFormula>ROW('2013-12-12-SubmissionContes (2'!$A2:$I2)</calculatedColumnFormula>
    </tableColumn>
    <tableColumn id="6" name="GraphicExists" totalsRowFunction="custom">
      <totalsRowFormula>SUM($F$2:$F$27)</totalsRowFormula>
    </tableColumn>
    <tableColumn id="7" name="Address" dataDxfId="1"/>
    <tableColumn id="8" name="Shap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workbookViewId="0">
      <selection activeCell="C1" sqref="C1:C1048576"/>
    </sheetView>
  </sheetViews>
  <sheetFormatPr defaultRowHeight="15" x14ac:dyDescent="0.25"/>
  <cols>
    <col min="2" max="2" width="50" customWidth="1"/>
    <col min="3" max="3" width="45.7109375" customWidth="1"/>
    <col min="4" max="4" width="25.85546875" customWidth="1"/>
    <col min="5" max="5" width="36" customWidth="1"/>
    <col min="6" max="6" width="16.7109375" customWidth="1"/>
    <col min="8" max="8" width="16.42578125" customWidth="1"/>
    <col min="9" max="9" width="29.7109375" customWidth="1"/>
    <col min="10" max="10" width="27.42578125" customWidth="1"/>
    <col min="12" max="12" width="14" customWidth="1"/>
    <col min="13" max="19" width="32" customWidth="1"/>
  </cols>
  <sheetData>
    <row r="1" spans="1:13" x14ac:dyDescent="0.25">
      <c r="A1" t="s">
        <v>0</v>
      </c>
      <c r="B1" t="s">
        <v>1</v>
      </c>
      <c r="C1" t="s">
        <v>2</v>
      </c>
      <c r="D1" t="s">
        <v>3</v>
      </c>
      <c r="E1" t="s">
        <v>4</v>
      </c>
      <c r="F1" t="s">
        <v>5</v>
      </c>
      <c r="G1" t="s">
        <v>6</v>
      </c>
      <c r="H1" t="s">
        <v>7</v>
      </c>
      <c r="I1" t="s">
        <v>8</v>
      </c>
      <c r="J1" t="s">
        <v>9</v>
      </c>
      <c r="K1" t="s">
        <v>10</v>
      </c>
      <c r="L1" t="s">
        <v>11</v>
      </c>
      <c r="M1" t="s">
        <v>223</v>
      </c>
    </row>
    <row r="2" spans="1:13" ht="52.5" customHeight="1" x14ac:dyDescent="0.25">
      <c r="A2">
        <v>50375094</v>
      </c>
      <c r="B2" t="s">
        <v>12</v>
      </c>
      <c r="C2" s="1" t="s">
        <v>13</v>
      </c>
      <c r="D2" t="s">
        <v>14</v>
      </c>
      <c r="E2" t="s">
        <v>15</v>
      </c>
      <c r="G2" t="s">
        <v>16</v>
      </c>
      <c r="H2" t="s">
        <v>17</v>
      </c>
      <c r="I2" t="s">
        <v>18</v>
      </c>
      <c r="J2" t="s">
        <v>19</v>
      </c>
      <c r="K2" t="s">
        <v>20</v>
      </c>
      <c r="L2">
        <v>60194</v>
      </c>
      <c r="M2" t="s">
        <v>21</v>
      </c>
    </row>
    <row r="3" spans="1:13" x14ac:dyDescent="0.25">
      <c r="A3">
        <v>50633562</v>
      </c>
      <c r="B3" t="s">
        <v>22</v>
      </c>
      <c r="C3" s="1" t="s">
        <v>23</v>
      </c>
      <c r="D3" t="s">
        <v>24</v>
      </c>
      <c r="E3" t="s">
        <v>25</v>
      </c>
      <c r="F3" t="s">
        <v>26</v>
      </c>
      <c r="G3" t="s">
        <v>27</v>
      </c>
      <c r="H3" t="s">
        <v>28</v>
      </c>
      <c r="I3" t="s">
        <v>29</v>
      </c>
      <c r="J3" t="s">
        <v>30</v>
      </c>
      <c r="K3" t="s">
        <v>20</v>
      </c>
      <c r="L3">
        <v>60004</v>
      </c>
      <c r="M3" t="s">
        <v>21</v>
      </c>
    </row>
    <row r="4" spans="1:13" ht="409.5" x14ac:dyDescent="0.25">
      <c r="A4">
        <v>50759806</v>
      </c>
      <c r="B4" t="s">
        <v>31</v>
      </c>
      <c r="C4" s="1" t="s">
        <v>32</v>
      </c>
      <c r="D4" t="s">
        <v>33</v>
      </c>
      <c r="E4" t="s">
        <v>34</v>
      </c>
      <c r="F4" t="s">
        <v>35</v>
      </c>
      <c r="G4" t="s">
        <v>33</v>
      </c>
      <c r="H4" t="s">
        <v>36</v>
      </c>
      <c r="I4" t="s">
        <v>37</v>
      </c>
      <c r="J4" t="s">
        <v>38</v>
      </c>
      <c r="K4" t="s">
        <v>20</v>
      </c>
      <c r="L4">
        <v>60084</v>
      </c>
      <c r="M4" t="s">
        <v>57</v>
      </c>
    </row>
    <row r="5" spans="1:13" x14ac:dyDescent="0.25">
      <c r="A5">
        <v>50913001</v>
      </c>
      <c r="B5" t="s">
        <v>39</v>
      </c>
      <c r="C5" s="1" t="s">
        <v>40</v>
      </c>
      <c r="D5" t="s">
        <v>41</v>
      </c>
      <c r="E5" t="s">
        <v>42</v>
      </c>
      <c r="F5" t="s">
        <v>43</v>
      </c>
      <c r="G5" t="s">
        <v>44</v>
      </c>
      <c r="H5" t="s">
        <v>45</v>
      </c>
      <c r="I5" t="s">
        <v>46</v>
      </c>
      <c r="J5" t="s">
        <v>47</v>
      </c>
      <c r="K5" t="s">
        <v>20</v>
      </c>
      <c r="L5">
        <v>60510</v>
      </c>
      <c r="M5" t="s">
        <v>48</v>
      </c>
    </row>
    <row r="6" spans="1:13" x14ac:dyDescent="0.25">
      <c r="A6">
        <v>51000168</v>
      </c>
      <c r="B6" t="s">
        <v>49</v>
      </c>
      <c r="C6" t="s">
        <v>50</v>
      </c>
      <c r="D6" t="s">
        <v>51</v>
      </c>
      <c r="E6" t="s">
        <v>52</v>
      </c>
      <c r="F6" t="s">
        <v>53</v>
      </c>
      <c r="G6" t="s">
        <v>51</v>
      </c>
      <c r="H6" t="s">
        <v>54</v>
      </c>
      <c r="I6" t="s">
        <v>55</v>
      </c>
      <c r="J6" t="s">
        <v>56</v>
      </c>
      <c r="K6" t="s">
        <v>20</v>
      </c>
      <c r="L6">
        <v>60048</v>
      </c>
      <c r="M6" t="s">
        <v>57</v>
      </c>
    </row>
    <row r="7" spans="1:13" x14ac:dyDescent="0.25">
      <c r="A7">
        <v>51002929</v>
      </c>
      <c r="B7" t="s">
        <v>58</v>
      </c>
      <c r="C7" t="s">
        <v>59</v>
      </c>
      <c r="D7" t="s">
        <v>60</v>
      </c>
      <c r="E7" t="s">
        <v>61</v>
      </c>
      <c r="F7" t="s">
        <v>62</v>
      </c>
      <c r="G7" t="s">
        <v>63</v>
      </c>
      <c r="H7" t="s">
        <v>64</v>
      </c>
      <c r="I7" t="s">
        <v>65</v>
      </c>
      <c r="J7" t="s">
        <v>47</v>
      </c>
      <c r="K7" t="s">
        <v>20</v>
      </c>
      <c r="L7">
        <v>60510</v>
      </c>
      <c r="M7" t="s">
        <v>48</v>
      </c>
    </row>
    <row r="8" spans="1:13" x14ac:dyDescent="0.25">
      <c r="A8">
        <v>51201179</v>
      </c>
      <c r="B8" t="s">
        <v>66</v>
      </c>
      <c r="C8" t="s">
        <v>69</v>
      </c>
      <c r="D8" t="s">
        <v>70</v>
      </c>
      <c r="E8" t="s">
        <v>71</v>
      </c>
      <c r="F8" t="s">
        <v>72</v>
      </c>
      <c r="G8" t="s">
        <v>67</v>
      </c>
      <c r="H8" t="s">
        <v>68</v>
      </c>
      <c r="I8" t="s">
        <v>73</v>
      </c>
      <c r="J8" t="s">
        <v>74</v>
      </c>
      <c r="K8" t="s">
        <v>20</v>
      </c>
      <c r="L8">
        <v>60056</v>
      </c>
      <c r="M8" t="s">
        <v>21</v>
      </c>
    </row>
    <row r="9" spans="1:13" x14ac:dyDescent="0.25">
      <c r="A9">
        <v>51221664</v>
      </c>
      <c r="B9" t="s">
        <v>75</v>
      </c>
      <c r="C9" s="1" t="s">
        <v>76</v>
      </c>
      <c r="D9" t="s">
        <v>77</v>
      </c>
      <c r="E9" t="s">
        <v>78</v>
      </c>
      <c r="F9">
        <v>6308302475</v>
      </c>
      <c r="G9" t="s">
        <v>79</v>
      </c>
      <c r="H9" t="s">
        <v>80</v>
      </c>
      <c r="I9" t="s">
        <v>81</v>
      </c>
      <c r="J9" t="s">
        <v>82</v>
      </c>
      <c r="K9" t="s">
        <v>20</v>
      </c>
      <c r="L9">
        <v>60107</v>
      </c>
      <c r="M9" t="s">
        <v>21</v>
      </c>
    </row>
    <row r="10" spans="1:13" x14ac:dyDescent="0.25">
      <c r="A10">
        <v>51292888</v>
      </c>
      <c r="B10" t="s">
        <v>83</v>
      </c>
      <c r="C10" t="s">
        <v>84</v>
      </c>
      <c r="D10" t="s">
        <v>85</v>
      </c>
      <c r="E10" t="s">
        <v>86</v>
      </c>
      <c r="G10" t="s">
        <v>87</v>
      </c>
      <c r="H10" t="s">
        <v>88</v>
      </c>
      <c r="I10" t="s">
        <v>89</v>
      </c>
      <c r="J10" t="s">
        <v>90</v>
      </c>
      <c r="K10" t="s">
        <v>20</v>
      </c>
      <c r="L10">
        <v>60101</v>
      </c>
      <c r="M10" t="s">
        <v>91</v>
      </c>
    </row>
    <row r="11" spans="1:13" x14ac:dyDescent="0.25">
      <c r="A11">
        <v>51299050</v>
      </c>
      <c r="B11" t="s">
        <v>92</v>
      </c>
      <c r="C11" t="s">
        <v>93</v>
      </c>
      <c r="D11" t="s">
        <v>94</v>
      </c>
      <c r="E11" t="s">
        <v>95</v>
      </c>
      <c r="F11" t="s">
        <v>96</v>
      </c>
      <c r="G11" t="s">
        <v>94</v>
      </c>
      <c r="H11" t="s">
        <v>97</v>
      </c>
      <c r="I11" t="s">
        <v>98</v>
      </c>
      <c r="J11" t="s">
        <v>99</v>
      </c>
      <c r="K11" t="s">
        <v>20</v>
      </c>
      <c r="L11">
        <v>60010</v>
      </c>
      <c r="M11" t="s">
        <v>57</v>
      </c>
    </row>
    <row r="12" spans="1:13" x14ac:dyDescent="0.25">
      <c r="A12">
        <v>51455857</v>
      </c>
      <c r="B12" t="s">
        <v>100</v>
      </c>
      <c r="C12" t="s">
        <v>101</v>
      </c>
      <c r="D12" t="s">
        <v>102</v>
      </c>
      <c r="E12" t="s">
        <v>103</v>
      </c>
      <c r="F12">
        <v>2246293842</v>
      </c>
      <c r="G12" t="s">
        <v>104</v>
      </c>
      <c r="H12" t="s">
        <v>21</v>
      </c>
      <c r="I12" t="s">
        <v>105</v>
      </c>
      <c r="J12" t="s">
        <v>106</v>
      </c>
      <c r="K12" t="s">
        <v>20</v>
      </c>
      <c r="L12">
        <v>60123</v>
      </c>
      <c r="M12" t="s">
        <v>48</v>
      </c>
    </row>
    <row r="13" spans="1:13" x14ac:dyDescent="0.25">
      <c r="A13">
        <v>51505602</v>
      </c>
      <c r="B13" t="s">
        <v>107</v>
      </c>
      <c r="C13" t="s">
        <v>108</v>
      </c>
      <c r="D13" t="s">
        <v>109</v>
      </c>
      <c r="E13" t="s">
        <v>110</v>
      </c>
      <c r="F13" t="s">
        <v>111</v>
      </c>
      <c r="G13" t="s">
        <v>87</v>
      </c>
      <c r="H13" t="s">
        <v>112</v>
      </c>
      <c r="I13" t="s">
        <v>113</v>
      </c>
      <c r="J13" t="s">
        <v>114</v>
      </c>
      <c r="K13" t="s">
        <v>20</v>
      </c>
      <c r="L13">
        <v>60047</v>
      </c>
      <c r="M13" t="s">
        <v>57</v>
      </c>
    </row>
    <row r="14" spans="1:13" x14ac:dyDescent="0.25">
      <c r="A14">
        <v>51517835</v>
      </c>
      <c r="B14" t="s">
        <v>115</v>
      </c>
      <c r="C14" t="s">
        <v>116</v>
      </c>
      <c r="D14" t="s">
        <v>117</v>
      </c>
      <c r="E14" t="s">
        <v>118</v>
      </c>
      <c r="F14">
        <v>6309172092</v>
      </c>
      <c r="G14" t="s">
        <v>119</v>
      </c>
      <c r="H14" t="s">
        <v>120</v>
      </c>
      <c r="I14" t="s">
        <v>121</v>
      </c>
      <c r="J14" t="s">
        <v>122</v>
      </c>
      <c r="K14" t="s">
        <v>20</v>
      </c>
      <c r="L14">
        <v>60143</v>
      </c>
      <c r="M14" t="s">
        <v>91</v>
      </c>
    </row>
    <row r="15" spans="1:13" x14ac:dyDescent="0.25">
      <c r="A15">
        <v>51547422</v>
      </c>
      <c r="B15" t="s">
        <v>123</v>
      </c>
      <c r="C15" t="s">
        <v>124</v>
      </c>
      <c r="D15" t="s">
        <v>125</v>
      </c>
      <c r="E15" t="s">
        <v>126</v>
      </c>
      <c r="G15" t="s">
        <v>127</v>
      </c>
      <c r="H15" t="s">
        <v>128</v>
      </c>
      <c r="I15" t="s">
        <v>129</v>
      </c>
      <c r="J15" t="s">
        <v>130</v>
      </c>
      <c r="K15" t="s">
        <v>20</v>
      </c>
      <c r="L15">
        <v>60089</v>
      </c>
      <c r="M15" t="s">
        <v>57</v>
      </c>
    </row>
    <row r="16" spans="1:13" x14ac:dyDescent="0.25">
      <c r="A16">
        <v>51611746</v>
      </c>
      <c r="B16" t="s">
        <v>131</v>
      </c>
      <c r="C16" t="s">
        <v>132</v>
      </c>
      <c r="D16" t="s">
        <v>133</v>
      </c>
      <c r="E16" t="s">
        <v>134</v>
      </c>
      <c r="F16">
        <v>8475340623</v>
      </c>
      <c r="G16" t="s">
        <v>135</v>
      </c>
      <c r="H16" t="s">
        <v>136</v>
      </c>
      <c r="I16" t="s">
        <v>137</v>
      </c>
      <c r="J16" t="s">
        <v>19</v>
      </c>
      <c r="K16" t="s">
        <v>20</v>
      </c>
      <c r="L16">
        <v>60193</v>
      </c>
      <c r="M16" t="s">
        <v>21</v>
      </c>
    </row>
    <row r="17" spans="1:13" x14ac:dyDescent="0.25">
      <c r="A17">
        <v>51616336</v>
      </c>
      <c r="B17" t="s">
        <v>138</v>
      </c>
      <c r="C17" t="s">
        <v>139</v>
      </c>
      <c r="D17" t="s">
        <v>140</v>
      </c>
      <c r="E17" t="s">
        <v>141</v>
      </c>
      <c r="F17" t="s">
        <v>142</v>
      </c>
      <c r="G17" t="s">
        <v>143</v>
      </c>
      <c r="H17" t="s">
        <v>144</v>
      </c>
      <c r="I17" t="s">
        <v>145</v>
      </c>
      <c r="J17" t="s">
        <v>106</v>
      </c>
      <c r="K17" t="s">
        <v>20</v>
      </c>
      <c r="L17">
        <v>60123</v>
      </c>
      <c r="M17" t="s">
        <v>48</v>
      </c>
    </row>
    <row r="18" spans="1:13" x14ac:dyDescent="0.25">
      <c r="A18">
        <v>51617838</v>
      </c>
      <c r="B18" t="s">
        <v>146</v>
      </c>
      <c r="C18" t="s">
        <v>147</v>
      </c>
      <c r="D18" t="s">
        <v>148</v>
      </c>
      <c r="E18" t="s">
        <v>149</v>
      </c>
      <c r="F18" t="s">
        <v>150</v>
      </c>
      <c r="G18" t="s">
        <v>151</v>
      </c>
      <c r="H18" t="s">
        <v>152</v>
      </c>
      <c r="I18" t="s">
        <v>153</v>
      </c>
      <c r="J18" t="s">
        <v>154</v>
      </c>
      <c r="K18" t="s">
        <v>20</v>
      </c>
      <c r="L18">
        <v>60074</v>
      </c>
      <c r="M18" t="s">
        <v>21</v>
      </c>
    </row>
    <row r="19" spans="1:13" x14ac:dyDescent="0.25">
      <c r="A19">
        <v>51642887</v>
      </c>
      <c r="B19" t="s">
        <v>155</v>
      </c>
      <c r="C19" s="1" t="s">
        <v>156</v>
      </c>
      <c r="D19" t="s">
        <v>157</v>
      </c>
      <c r="E19" t="s">
        <v>158</v>
      </c>
      <c r="G19" t="s">
        <v>143</v>
      </c>
      <c r="H19" t="s">
        <v>157</v>
      </c>
      <c r="I19" t="s">
        <v>159</v>
      </c>
      <c r="J19" t="s">
        <v>106</v>
      </c>
      <c r="K19" t="s">
        <v>20</v>
      </c>
      <c r="L19">
        <v>60120</v>
      </c>
      <c r="M19" t="s">
        <v>21</v>
      </c>
    </row>
    <row r="20" spans="1:13" x14ac:dyDescent="0.25">
      <c r="A20">
        <v>51707468</v>
      </c>
      <c r="B20" t="s">
        <v>160</v>
      </c>
      <c r="C20" t="s">
        <v>161</v>
      </c>
      <c r="D20" t="s">
        <v>162</v>
      </c>
      <c r="E20" t="s">
        <v>163</v>
      </c>
      <c r="F20" t="s">
        <v>164</v>
      </c>
      <c r="G20" t="s">
        <v>165</v>
      </c>
      <c r="H20" t="s">
        <v>166</v>
      </c>
      <c r="I20" t="s">
        <v>167</v>
      </c>
      <c r="J20" t="s">
        <v>106</v>
      </c>
      <c r="K20" t="s">
        <v>20</v>
      </c>
      <c r="L20">
        <v>60124</v>
      </c>
      <c r="M20" t="s">
        <v>48</v>
      </c>
    </row>
    <row r="21" spans="1:13" ht="345" x14ac:dyDescent="0.25">
      <c r="A21">
        <v>51760529</v>
      </c>
      <c r="B21" t="s">
        <v>168</v>
      </c>
      <c r="C21" s="1" t="s">
        <v>169</v>
      </c>
      <c r="D21" t="s">
        <v>170</v>
      </c>
      <c r="E21" t="s">
        <v>171</v>
      </c>
      <c r="F21">
        <v>6309189814</v>
      </c>
      <c r="G21" t="s">
        <v>172</v>
      </c>
      <c r="H21" t="s">
        <v>173</v>
      </c>
      <c r="I21" t="s">
        <v>174</v>
      </c>
      <c r="J21" t="s">
        <v>175</v>
      </c>
      <c r="K21" t="s">
        <v>20</v>
      </c>
      <c r="L21">
        <v>60134</v>
      </c>
      <c r="M21" t="s">
        <v>48</v>
      </c>
    </row>
    <row r="22" spans="1:13" x14ac:dyDescent="0.25">
      <c r="A22">
        <v>51785315</v>
      </c>
      <c r="B22" t="s">
        <v>176</v>
      </c>
      <c r="C22" t="s">
        <v>177</v>
      </c>
      <c r="D22" t="s">
        <v>178</v>
      </c>
      <c r="E22" t="s">
        <v>179</v>
      </c>
      <c r="F22" t="s">
        <v>180</v>
      </c>
      <c r="G22" t="s">
        <v>181</v>
      </c>
      <c r="H22" t="s">
        <v>182</v>
      </c>
      <c r="I22" t="s">
        <v>183</v>
      </c>
      <c r="J22" t="s">
        <v>184</v>
      </c>
      <c r="K22" t="s">
        <v>20</v>
      </c>
      <c r="L22">
        <v>60459</v>
      </c>
      <c r="M22" t="s">
        <v>21</v>
      </c>
    </row>
    <row r="23" spans="1:13" x14ac:dyDescent="0.25">
      <c r="A23">
        <v>51797864</v>
      </c>
      <c r="B23" t="s">
        <v>185</v>
      </c>
      <c r="C23" t="s">
        <v>186</v>
      </c>
      <c r="D23" t="s">
        <v>187</v>
      </c>
      <c r="E23" t="s">
        <v>188</v>
      </c>
      <c r="G23" t="s">
        <v>187</v>
      </c>
      <c r="H23" t="s">
        <v>189</v>
      </c>
      <c r="I23" t="s">
        <v>190</v>
      </c>
      <c r="J23" t="s">
        <v>30</v>
      </c>
      <c r="K23" t="s">
        <v>20</v>
      </c>
      <c r="L23">
        <v>60004</v>
      </c>
      <c r="M23" t="s">
        <v>21</v>
      </c>
    </row>
    <row r="24" spans="1:13" x14ac:dyDescent="0.25">
      <c r="A24">
        <v>51870933</v>
      </c>
      <c r="B24" t="s">
        <v>191</v>
      </c>
      <c r="C24" t="s">
        <v>192</v>
      </c>
      <c r="D24" t="s">
        <v>193</v>
      </c>
      <c r="E24" t="s">
        <v>194</v>
      </c>
      <c r="G24" t="s">
        <v>193</v>
      </c>
      <c r="H24" t="s">
        <v>195</v>
      </c>
      <c r="I24" t="s">
        <v>196</v>
      </c>
      <c r="J24" t="s">
        <v>197</v>
      </c>
      <c r="K24" t="s">
        <v>20</v>
      </c>
      <c r="L24">
        <v>60102</v>
      </c>
      <c r="M24" t="s">
        <v>48</v>
      </c>
    </row>
    <row r="25" spans="1:13" x14ac:dyDescent="0.25">
      <c r="A25">
        <v>51914705</v>
      </c>
      <c r="B25" t="s">
        <v>198</v>
      </c>
      <c r="C25" t="s">
        <v>199</v>
      </c>
      <c r="D25" t="s">
        <v>200</v>
      </c>
      <c r="E25" t="s">
        <v>201</v>
      </c>
      <c r="F25" t="s">
        <v>202</v>
      </c>
      <c r="G25" t="s">
        <v>203</v>
      </c>
      <c r="H25" t="s">
        <v>204</v>
      </c>
      <c r="I25" t="s">
        <v>205</v>
      </c>
      <c r="J25" t="s">
        <v>206</v>
      </c>
      <c r="K25" t="s">
        <v>20</v>
      </c>
      <c r="L25">
        <v>60118</v>
      </c>
      <c r="M25" t="s">
        <v>48</v>
      </c>
    </row>
    <row r="26" spans="1:13" ht="409.5" x14ac:dyDescent="0.25">
      <c r="A26">
        <v>51925959</v>
      </c>
      <c r="B26" t="s">
        <v>207</v>
      </c>
      <c r="C26" s="1" t="s">
        <v>208</v>
      </c>
      <c r="D26" t="s">
        <v>209</v>
      </c>
      <c r="E26" t="s">
        <v>210</v>
      </c>
      <c r="F26">
        <v>2247150120</v>
      </c>
      <c r="G26" t="s">
        <v>211</v>
      </c>
      <c r="H26" t="s">
        <v>212</v>
      </c>
      <c r="I26" t="s">
        <v>213</v>
      </c>
      <c r="J26" t="s">
        <v>214</v>
      </c>
      <c r="K26" t="s">
        <v>20</v>
      </c>
      <c r="L26">
        <v>60031</v>
      </c>
      <c r="M26" t="s">
        <v>57</v>
      </c>
    </row>
    <row r="27" spans="1:13" x14ac:dyDescent="0.25">
      <c r="A27">
        <v>51936774</v>
      </c>
      <c r="B27" t="s">
        <v>215</v>
      </c>
      <c r="C27" t="s">
        <v>216</v>
      </c>
      <c r="D27" t="s">
        <v>217</v>
      </c>
      <c r="E27" t="s">
        <v>218</v>
      </c>
      <c r="F27">
        <v>6309155828</v>
      </c>
      <c r="G27" t="s">
        <v>219</v>
      </c>
      <c r="H27" t="s">
        <v>220</v>
      </c>
      <c r="I27" t="s">
        <v>221</v>
      </c>
      <c r="J27" t="s">
        <v>222</v>
      </c>
      <c r="K27" t="s">
        <v>20</v>
      </c>
      <c r="L27">
        <v>60187</v>
      </c>
      <c r="M27" t="s">
        <v>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27"/>
  <sheetViews>
    <sheetView tabSelected="1" workbookViewId="0">
      <selection sqref="A1:I27"/>
    </sheetView>
  </sheetViews>
  <sheetFormatPr defaultRowHeight="15" x14ac:dyDescent="0.25"/>
  <cols>
    <col min="1" max="1" width="13.140625" bestFit="1" customWidth="1"/>
    <col min="2" max="2" width="45.7109375" bestFit="1" customWidth="1"/>
    <col min="3" max="3" width="14.28515625" bestFit="1" customWidth="1"/>
    <col min="4" max="4" width="11.140625" bestFit="1" customWidth="1"/>
    <col min="5" max="5" width="22.7109375" bestFit="1" customWidth="1"/>
    <col min="6" max="6" width="16.5703125" bestFit="1" customWidth="1"/>
    <col min="7" max="7" width="5.5703125" bestFit="1" customWidth="1"/>
    <col min="8" max="8" width="11" bestFit="1" customWidth="1"/>
    <col min="9" max="9" width="7.7109375" bestFit="1" customWidth="1"/>
    <col min="10" max="15" width="32" customWidth="1"/>
  </cols>
  <sheetData>
    <row r="1" spans="1:9" x14ac:dyDescent="0.25">
      <c r="A1" t="s">
        <v>0</v>
      </c>
      <c r="B1" t="s">
        <v>1</v>
      </c>
      <c r="C1" t="s">
        <v>6</v>
      </c>
      <c r="D1" t="s">
        <v>7</v>
      </c>
      <c r="E1" t="s">
        <v>225</v>
      </c>
      <c r="F1" t="s">
        <v>9</v>
      </c>
      <c r="G1" t="s">
        <v>10</v>
      </c>
      <c r="H1" t="s">
        <v>226</v>
      </c>
      <c r="I1" t="s">
        <v>223</v>
      </c>
    </row>
    <row r="2" spans="1:9" x14ac:dyDescent="0.25">
      <c r="A2">
        <v>50375094</v>
      </c>
      <c r="B2" t="s">
        <v>12</v>
      </c>
      <c r="C2" t="s">
        <v>16</v>
      </c>
      <c r="D2" t="s">
        <v>17</v>
      </c>
      <c r="E2" t="s">
        <v>18</v>
      </c>
      <c r="F2" t="s">
        <v>19</v>
      </c>
      <c r="G2" t="s">
        <v>20</v>
      </c>
      <c r="H2">
        <v>60194</v>
      </c>
      <c r="I2" t="s">
        <v>21</v>
      </c>
    </row>
    <row r="3" spans="1:9" x14ac:dyDescent="0.25">
      <c r="A3">
        <v>50633562</v>
      </c>
      <c r="B3" t="s">
        <v>22</v>
      </c>
      <c r="C3" t="s">
        <v>27</v>
      </c>
      <c r="D3" t="s">
        <v>28</v>
      </c>
      <c r="E3" t="s">
        <v>29</v>
      </c>
      <c r="F3" t="s">
        <v>30</v>
      </c>
      <c r="G3" t="s">
        <v>20</v>
      </c>
      <c r="H3">
        <v>60004</v>
      </c>
      <c r="I3" t="s">
        <v>21</v>
      </c>
    </row>
    <row r="4" spans="1:9" x14ac:dyDescent="0.25">
      <c r="A4">
        <v>50759806</v>
      </c>
      <c r="B4" t="s">
        <v>31</v>
      </c>
      <c r="C4" t="s">
        <v>33</v>
      </c>
      <c r="D4" t="s">
        <v>36</v>
      </c>
      <c r="E4" t="s">
        <v>37</v>
      </c>
      <c r="F4" t="s">
        <v>38</v>
      </c>
      <c r="G4" t="s">
        <v>20</v>
      </c>
      <c r="H4">
        <v>60084</v>
      </c>
      <c r="I4" t="s">
        <v>57</v>
      </c>
    </row>
    <row r="5" spans="1:9" x14ac:dyDescent="0.25">
      <c r="A5">
        <v>50913001</v>
      </c>
      <c r="B5" t="s">
        <v>39</v>
      </c>
      <c r="C5" t="s">
        <v>44</v>
      </c>
      <c r="D5" t="s">
        <v>45</v>
      </c>
      <c r="E5" t="s">
        <v>46</v>
      </c>
      <c r="F5" t="s">
        <v>47</v>
      </c>
      <c r="G5" t="s">
        <v>20</v>
      </c>
      <c r="H5">
        <v>60510</v>
      </c>
      <c r="I5" t="s">
        <v>48</v>
      </c>
    </row>
    <row r="6" spans="1:9" x14ac:dyDescent="0.25">
      <c r="A6">
        <v>51000168</v>
      </c>
      <c r="B6" t="s">
        <v>49</v>
      </c>
      <c r="C6" t="s">
        <v>51</v>
      </c>
      <c r="D6" t="s">
        <v>54</v>
      </c>
      <c r="E6" t="s">
        <v>55</v>
      </c>
      <c r="F6" t="s">
        <v>56</v>
      </c>
      <c r="G6" t="s">
        <v>20</v>
      </c>
      <c r="H6">
        <v>60048</v>
      </c>
      <c r="I6" t="s">
        <v>57</v>
      </c>
    </row>
    <row r="7" spans="1:9" x14ac:dyDescent="0.25">
      <c r="A7">
        <v>51002929</v>
      </c>
      <c r="B7" t="s">
        <v>58</v>
      </c>
      <c r="C7" t="s">
        <v>63</v>
      </c>
      <c r="D7" t="s">
        <v>64</v>
      </c>
      <c r="E7" t="s">
        <v>65</v>
      </c>
      <c r="F7" t="s">
        <v>47</v>
      </c>
      <c r="G7" t="s">
        <v>20</v>
      </c>
      <c r="H7">
        <v>60510</v>
      </c>
      <c r="I7" t="s">
        <v>48</v>
      </c>
    </row>
    <row r="8" spans="1:9" x14ac:dyDescent="0.25">
      <c r="A8">
        <v>51201179</v>
      </c>
      <c r="B8" t="s">
        <v>66</v>
      </c>
      <c r="C8" t="s">
        <v>67</v>
      </c>
      <c r="D8" t="s">
        <v>68</v>
      </c>
      <c r="E8" t="s">
        <v>73</v>
      </c>
      <c r="F8" t="s">
        <v>74</v>
      </c>
      <c r="G8" t="s">
        <v>20</v>
      </c>
      <c r="H8">
        <v>60056</v>
      </c>
      <c r="I8" t="s">
        <v>21</v>
      </c>
    </row>
    <row r="9" spans="1:9" x14ac:dyDescent="0.25">
      <c r="A9">
        <v>51221664</v>
      </c>
      <c r="B9" t="s">
        <v>75</v>
      </c>
      <c r="C9" t="s">
        <v>79</v>
      </c>
      <c r="D9" t="s">
        <v>80</v>
      </c>
      <c r="E9" t="s">
        <v>81</v>
      </c>
      <c r="F9" t="s">
        <v>82</v>
      </c>
      <c r="G9" t="s">
        <v>20</v>
      </c>
      <c r="H9">
        <v>60107</v>
      </c>
      <c r="I9" t="s">
        <v>21</v>
      </c>
    </row>
    <row r="10" spans="1:9" x14ac:dyDescent="0.25">
      <c r="A10">
        <v>51292888</v>
      </c>
      <c r="B10" t="s">
        <v>83</v>
      </c>
      <c r="C10" t="s">
        <v>87</v>
      </c>
      <c r="D10" t="s">
        <v>88</v>
      </c>
      <c r="E10" t="s">
        <v>89</v>
      </c>
      <c r="F10" t="s">
        <v>90</v>
      </c>
      <c r="G10" t="s">
        <v>20</v>
      </c>
      <c r="H10">
        <v>60101</v>
      </c>
      <c r="I10" t="s">
        <v>91</v>
      </c>
    </row>
    <row r="11" spans="1:9" x14ac:dyDescent="0.25">
      <c r="A11">
        <v>51299050</v>
      </c>
      <c r="B11" t="s">
        <v>92</v>
      </c>
      <c r="C11" t="s">
        <v>94</v>
      </c>
      <c r="D11" t="s">
        <v>97</v>
      </c>
      <c r="E11" t="s">
        <v>98</v>
      </c>
      <c r="F11" t="s">
        <v>99</v>
      </c>
      <c r="G11" t="s">
        <v>20</v>
      </c>
      <c r="H11">
        <v>60010</v>
      </c>
      <c r="I11" t="s">
        <v>57</v>
      </c>
    </row>
    <row r="12" spans="1:9" x14ac:dyDescent="0.25">
      <c r="A12">
        <v>51455857</v>
      </c>
      <c r="B12" t="s">
        <v>100</v>
      </c>
      <c r="C12" t="s">
        <v>104</v>
      </c>
      <c r="D12" t="s">
        <v>21</v>
      </c>
      <c r="E12" t="s">
        <v>105</v>
      </c>
      <c r="F12" t="s">
        <v>106</v>
      </c>
      <c r="G12" t="s">
        <v>20</v>
      </c>
      <c r="H12">
        <v>60123</v>
      </c>
      <c r="I12" t="s">
        <v>48</v>
      </c>
    </row>
    <row r="13" spans="1:9" x14ac:dyDescent="0.25">
      <c r="A13">
        <v>51505602</v>
      </c>
      <c r="B13" t="s">
        <v>107</v>
      </c>
      <c r="C13" t="s">
        <v>87</v>
      </c>
      <c r="D13" t="s">
        <v>112</v>
      </c>
      <c r="E13" t="s">
        <v>113</v>
      </c>
      <c r="F13" t="s">
        <v>114</v>
      </c>
      <c r="G13" t="s">
        <v>20</v>
      </c>
      <c r="H13">
        <v>60047</v>
      </c>
      <c r="I13" t="s">
        <v>57</v>
      </c>
    </row>
    <row r="14" spans="1:9" x14ac:dyDescent="0.25">
      <c r="A14">
        <v>51517835</v>
      </c>
      <c r="B14" t="s">
        <v>115</v>
      </c>
      <c r="C14" t="s">
        <v>119</v>
      </c>
      <c r="D14" t="s">
        <v>120</v>
      </c>
      <c r="E14" t="s">
        <v>121</v>
      </c>
      <c r="F14" t="s">
        <v>122</v>
      </c>
      <c r="G14" t="s">
        <v>20</v>
      </c>
      <c r="H14">
        <v>60143</v>
      </c>
      <c r="I14" t="s">
        <v>91</v>
      </c>
    </row>
    <row r="15" spans="1:9" x14ac:dyDescent="0.25">
      <c r="A15">
        <v>51547422</v>
      </c>
      <c r="B15" t="s">
        <v>123</v>
      </c>
      <c r="C15" t="s">
        <v>127</v>
      </c>
      <c r="D15" t="s">
        <v>128</v>
      </c>
      <c r="E15" t="s">
        <v>129</v>
      </c>
      <c r="F15" t="s">
        <v>130</v>
      </c>
      <c r="G15" t="s">
        <v>20</v>
      </c>
      <c r="H15">
        <v>60089</v>
      </c>
      <c r="I15" t="s">
        <v>57</v>
      </c>
    </row>
    <row r="16" spans="1:9" x14ac:dyDescent="0.25">
      <c r="A16">
        <v>51611746</v>
      </c>
      <c r="B16" t="s">
        <v>131</v>
      </c>
      <c r="C16" t="s">
        <v>135</v>
      </c>
      <c r="D16" t="s">
        <v>136</v>
      </c>
      <c r="E16" t="s">
        <v>137</v>
      </c>
      <c r="F16" t="s">
        <v>19</v>
      </c>
      <c r="G16" t="s">
        <v>20</v>
      </c>
      <c r="H16">
        <v>60193</v>
      </c>
      <c r="I16" t="s">
        <v>21</v>
      </c>
    </row>
    <row r="17" spans="1:9" x14ac:dyDescent="0.25">
      <c r="A17">
        <v>51616336</v>
      </c>
      <c r="B17" t="s">
        <v>138</v>
      </c>
      <c r="C17" t="s">
        <v>143</v>
      </c>
      <c r="D17" t="s">
        <v>144</v>
      </c>
      <c r="E17" t="s">
        <v>145</v>
      </c>
      <c r="F17" t="s">
        <v>106</v>
      </c>
      <c r="G17" t="s">
        <v>20</v>
      </c>
      <c r="H17">
        <v>60123</v>
      </c>
      <c r="I17" t="s">
        <v>48</v>
      </c>
    </row>
    <row r="18" spans="1:9" x14ac:dyDescent="0.25">
      <c r="A18">
        <v>51617838</v>
      </c>
      <c r="B18" t="s">
        <v>146</v>
      </c>
      <c r="C18" t="s">
        <v>151</v>
      </c>
      <c r="D18" t="s">
        <v>152</v>
      </c>
      <c r="E18" t="s">
        <v>153</v>
      </c>
      <c r="F18" t="s">
        <v>224</v>
      </c>
      <c r="G18" t="s">
        <v>20</v>
      </c>
      <c r="H18">
        <v>60074</v>
      </c>
      <c r="I18" t="s">
        <v>21</v>
      </c>
    </row>
    <row r="19" spans="1:9" x14ac:dyDescent="0.25">
      <c r="A19">
        <v>51642887</v>
      </c>
      <c r="B19" t="s">
        <v>155</v>
      </c>
      <c r="C19" t="s">
        <v>143</v>
      </c>
      <c r="D19" t="s">
        <v>157</v>
      </c>
      <c r="E19" t="s">
        <v>159</v>
      </c>
      <c r="F19" t="s">
        <v>106</v>
      </c>
      <c r="G19" t="s">
        <v>20</v>
      </c>
      <c r="H19">
        <v>60120</v>
      </c>
      <c r="I19" t="s">
        <v>21</v>
      </c>
    </row>
    <row r="20" spans="1:9" x14ac:dyDescent="0.25">
      <c r="A20">
        <v>51707468</v>
      </c>
      <c r="B20" t="s">
        <v>160</v>
      </c>
      <c r="C20" t="s">
        <v>165</v>
      </c>
      <c r="D20" t="s">
        <v>166</v>
      </c>
      <c r="E20" t="s">
        <v>167</v>
      </c>
      <c r="F20" t="s">
        <v>106</v>
      </c>
      <c r="G20" t="s">
        <v>20</v>
      </c>
      <c r="H20">
        <v>60124</v>
      </c>
      <c r="I20" t="s">
        <v>48</v>
      </c>
    </row>
    <row r="21" spans="1:9" x14ac:dyDescent="0.25">
      <c r="A21">
        <v>51760529</v>
      </c>
      <c r="B21" t="s">
        <v>168</v>
      </c>
      <c r="C21" t="s">
        <v>172</v>
      </c>
      <c r="D21" t="s">
        <v>173</v>
      </c>
      <c r="E21" t="s">
        <v>174</v>
      </c>
      <c r="F21" t="s">
        <v>175</v>
      </c>
      <c r="G21" t="s">
        <v>20</v>
      </c>
      <c r="H21">
        <v>60134</v>
      </c>
      <c r="I21" t="s">
        <v>48</v>
      </c>
    </row>
    <row r="22" spans="1:9" x14ac:dyDescent="0.25">
      <c r="A22">
        <v>51785315</v>
      </c>
      <c r="B22" t="s">
        <v>176</v>
      </c>
      <c r="C22" t="s">
        <v>181</v>
      </c>
      <c r="D22" t="s">
        <v>182</v>
      </c>
      <c r="E22" t="s">
        <v>183</v>
      </c>
      <c r="F22" t="s">
        <v>184</v>
      </c>
      <c r="G22" t="s">
        <v>20</v>
      </c>
      <c r="H22">
        <v>60459</v>
      </c>
      <c r="I22" t="s">
        <v>21</v>
      </c>
    </row>
    <row r="23" spans="1:9" x14ac:dyDescent="0.25">
      <c r="A23">
        <v>51797864</v>
      </c>
      <c r="B23" t="s">
        <v>185</v>
      </c>
      <c r="C23" t="s">
        <v>187</v>
      </c>
      <c r="D23" t="s">
        <v>189</v>
      </c>
      <c r="E23" t="s">
        <v>190</v>
      </c>
      <c r="F23" t="s">
        <v>30</v>
      </c>
      <c r="G23" t="s">
        <v>20</v>
      </c>
      <c r="H23">
        <v>60004</v>
      </c>
      <c r="I23" t="s">
        <v>21</v>
      </c>
    </row>
    <row r="24" spans="1:9" x14ac:dyDescent="0.25">
      <c r="A24">
        <v>51870933</v>
      </c>
      <c r="B24" t="s">
        <v>191</v>
      </c>
      <c r="C24" t="s">
        <v>193</v>
      </c>
      <c r="D24" t="s">
        <v>195</v>
      </c>
      <c r="E24" t="s">
        <v>196</v>
      </c>
      <c r="F24" t="s">
        <v>197</v>
      </c>
      <c r="G24" t="s">
        <v>20</v>
      </c>
      <c r="H24">
        <v>60102</v>
      </c>
      <c r="I24" t="s">
        <v>48</v>
      </c>
    </row>
    <row r="25" spans="1:9" x14ac:dyDescent="0.25">
      <c r="A25">
        <v>51914705</v>
      </c>
      <c r="B25" t="s">
        <v>198</v>
      </c>
      <c r="C25" t="s">
        <v>203</v>
      </c>
      <c r="D25" t="s">
        <v>204</v>
      </c>
      <c r="E25" t="s">
        <v>205</v>
      </c>
      <c r="F25" t="s">
        <v>206</v>
      </c>
      <c r="G25" t="s">
        <v>20</v>
      </c>
      <c r="H25">
        <v>60118</v>
      </c>
      <c r="I25" t="s">
        <v>48</v>
      </c>
    </row>
    <row r="26" spans="1:9" x14ac:dyDescent="0.25">
      <c r="A26">
        <v>51925959</v>
      </c>
      <c r="B26" t="s">
        <v>207</v>
      </c>
      <c r="C26" t="s">
        <v>211</v>
      </c>
      <c r="D26" t="s">
        <v>212</v>
      </c>
      <c r="E26" t="s">
        <v>213</v>
      </c>
      <c r="F26" t="s">
        <v>214</v>
      </c>
      <c r="G26" t="s">
        <v>20</v>
      </c>
      <c r="H26">
        <v>60031</v>
      </c>
      <c r="I26" t="s">
        <v>57</v>
      </c>
    </row>
    <row r="27" spans="1:9" x14ac:dyDescent="0.25">
      <c r="A27">
        <v>51936774</v>
      </c>
      <c r="B27" t="s">
        <v>215</v>
      </c>
      <c r="C27" t="s">
        <v>219</v>
      </c>
      <c r="D27" t="s">
        <v>220</v>
      </c>
      <c r="E27" t="s">
        <v>221</v>
      </c>
      <c r="F27" t="s">
        <v>222</v>
      </c>
      <c r="G27" t="s">
        <v>20</v>
      </c>
      <c r="H27">
        <v>60187</v>
      </c>
      <c r="I27" t="s">
        <v>91</v>
      </c>
    </row>
  </sheetData>
  <pageMargins left="0.7" right="0.7" top="0.75" bottom="0.75" header="0.3" footer="0.3"/>
  <customProperties>
    <customPr name="ESRI_SHEET_ID" r:id="rId1"/>
  </customPropertie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heetViews>
  <sheetFormatPr defaultRowHeight="15" x14ac:dyDescent="0.25"/>
  <sheetData>
    <row r="1" spans="1:8" x14ac:dyDescent="0.25">
      <c r="A1" t="s">
        <v>227</v>
      </c>
    </row>
    <row r="2" spans="1:8" x14ac:dyDescent="0.25">
      <c r="A2" t="s">
        <v>228</v>
      </c>
      <c r="B2" t="s">
        <v>229</v>
      </c>
      <c r="C2" t="s">
        <v>230</v>
      </c>
      <c r="D2" t="s">
        <v>231</v>
      </c>
      <c r="E2" t="s">
        <v>232</v>
      </c>
      <c r="F2" t="s">
        <v>233</v>
      </c>
      <c r="G2" t="s">
        <v>234</v>
      </c>
      <c r="H2" t="s">
        <v>235</v>
      </c>
    </row>
    <row r="3" spans="1:8" x14ac:dyDescent="0.25">
      <c r="A3">
        <f>COLUMN('2013-12-12-SubmissionContes (2'!$A$1:$A$26)</f>
        <v>1</v>
      </c>
      <c r="B3" t="str">
        <f>'2013-12-12-SubmissionContes (2'!$A$1</f>
        <v>SubmissionID</v>
      </c>
      <c r="D3" t="b">
        <v>1</v>
      </c>
      <c r="E3">
        <f>$A$3*ROW($E$3)</f>
        <v>3</v>
      </c>
      <c r="F3" t="b">
        <v>0</v>
      </c>
      <c r="G3" t="s">
        <v>236</v>
      </c>
      <c r="H3" t="s">
        <v>252</v>
      </c>
    </row>
    <row r="4" spans="1:8" x14ac:dyDescent="0.25">
      <c r="A4">
        <f>COLUMN('2013-12-12-SubmissionContes (2'!$B$1:$B$26)</f>
        <v>2</v>
      </c>
      <c r="B4" t="str">
        <f>'2013-12-12-SubmissionContes (2'!$B$1</f>
        <v>Title</v>
      </c>
      <c r="D4" t="b">
        <v>1</v>
      </c>
      <c r="E4">
        <f>$A$4*ROW($E$4)</f>
        <v>8</v>
      </c>
      <c r="F4" t="b">
        <v>0</v>
      </c>
      <c r="G4" t="s">
        <v>237</v>
      </c>
      <c r="H4" t="s">
        <v>253</v>
      </c>
    </row>
    <row r="5" spans="1:8" x14ac:dyDescent="0.25">
      <c r="A5">
        <f>COLUMN('2013-12-12-SubmissionContes (2'!$C$1:$C$26)</f>
        <v>3</v>
      </c>
      <c r="B5" t="str">
        <f>'2013-12-12-SubmissionContes (2'!$C$1</f>
        <v>FirstName</v>
      </c>
      <c r="D5" t="b">
        <v>1</v>
      </c>
      <c r="E5">
        <f>$A$5*ROW($E$5)</f>
        <v>15</v>
      </c>
      <c r="F5" t="b">
        <v>0</v>
      </c>
      <c r="G5" t="s">
        <v>238</v>
      </c>
      <c r="H5" t="s">
        <v>253</v>
      </c>
    </row>
    <row r="6" spans="1:8" x14ac:dyDescent="0.25">
      <c r="A6">
        <f>COLUMN('2013-12-12-SubmissionContes (2'!$D$1:$D$26)</f>
        <v>4</v>
      </c>
      <c r="B6" t="str">
        <f>'2013-12-12-SubmissionContes (2'!$D$1</f>
        <v>LastName</v>
      </c>
      <c r="D6" t="b">
        <v>1</v>
      </c>
      <c r="E6">
        <f>$A$6*ROW($E$6)</f>
        <v>24</v>
      </c>
      <c r="F6" t="b">
        <v>0</v>
      </c>
      <c r="G6" t="s">
        <v>239</v>
      </c>
      <c r="H6" t="s">
        <v>253</v>
      </c>
    </row>
    <row r="7" spans="1:8" x14ac:dyDescent="0.25">
      <c r="A7">
        <f>COLUMN('2013-12-12-SubmissionContes (2'!$E$1:$E$26)</f>
        <v>5</v>
      </c>
      <c r="B7" t="str">
        <f>'2013-12-12-SubmissionContes (2'!$E$1</f>
        <v>Address</v>
      </c>
      <c r="D7" t="b">
        <v>1</v>
      </c>
      <c r="E7">
        <f>$A$7*ROW($E$7)</f>
        <v>35</v>
      </c>
      <c r="F7" t="b">
        <v>1</v>
      </c>
      <c r="G7" t="s">
        <v>240</v>
      </c>
      <c r="H7" t="s">
        <v>253</v>
      </c>
    </row>
    <row r="8" spans="1:8" x14ac:dyDescent="0.25">
      <c r="A8">
        <f>COLUMN('2013-12-12-SubmissionContes (2'!$F$1:$F$26)</f>
        <v>6</v>
      </c>
      <c r="B8" t="str">
        <f>'2013-12-12-SubmissionContes (2'!$F$1</f>
        <v>City</v>
      </c>
      <c r="D8" t="b">
        <v>1</v>
      </c>
      <c r="E8">
        <f>$A$8*ROW($E$8)</f>
        <v>48</v>
      </c>
      <c r="F8" t="b">
        <v>1</v>
      </c>
      <c r="G8" t="s">
        <v>241</v>
      </c>
      <c r="H8" t="s">
        <v>253</v>
      </c>
    </row>
    <row r="9" spans="1:8" x14ac:dyDescent="0.25">
      <c r="A9">
        <f>COLUMN('2013-12-12-SubmissionContes (2'!$G$1:$G$26)</f>
        <v>7</v>
      </c>
      <c r="B9" t="str">
        <f>'2013-12-12-SubmissionContes (2'!$G$1</f>
        <v>State</v>
      </c>
      <c r="D9" t="b">
        <v>1</v>
      </c>
      <c r="E9">
        <f>$A$9*ROW($E$9)</f>
        <v>63</v>
      </c>
      <c r="F9" t="b">
        <v>1</v>
      </c>
      <c r="G9" t="s">
        <v>242</v>
      </c>
      <c r="H9" t="s">
        <v>253</v>
      </c>
    </row>
    <row r="10" spans="1:8" x14ac:dyDescent="0.25">
      <c r="A10">
        <f>COLUMN('2013-12-12-SubmissionContes (2'!$H$1:$H$26)</f>
        <v>8</v>
      </c>
      <c r="B10" t="str">
        <f>'2013-12-12-SubmissionContes (2'!$H$1</f>
        <v>Zip</v>
      </c>
      <c r="D10" t="b">
        <v>1</v>
      </c>
      <c r="E10">
        <f>$A$10*ROW($E$10)</f>
        <v>80</v>
      </c>
      <c r="F10" t="b">
        <v>1</v>
      </c>
      <c r="G10" t="s">
        <v>243</v>
      </c>
      <c r="H10" t="s">
        <v>252</v>
      </c>
    </row>
    <row r="11" spans="1:8" x14ac:dyDescent="0.25">
      <c r="A11">
        <f>COLUMN('2013-12-12-SubmissionContes (2'!$I$1:$I$26)</f>
        <v>9</v>
      </c>
      <c r="B11" t="str">
        <f>'2013-12-12-SubmissionContes (2'!$I$1</f>
        <v>County</v>
      </c>
      <c r="D11" t="b">
        <v>1</v>
      </c>
      <c r="E11">
        <f>$A$11*ROW($E$11)</f>
        <v>99</v>
      </c>
      <c r="F11" t="b">
        <v>0</v>
      </c>
      <c r="G11" t="s">
        <v>244</v>
      </c>
      <c r="H11" t="s">
        <v>253</v>
      </c>
    </row>
    <row r="12" spans="1:8" x14ac:dyDescent="0.25">
      <c r="B12">
        <f>SUMPRODUCT(LEN($B$3:$B$11))</f>
        <v>59</v>
      </c>
      <c r="E12">
        <f>SUM($E$3:$E$11)</f>
        <v>375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heetViews>
  <sheetFormatPr defaultRowHeight="15" x14ac:dyDescent="0.25"/>
  <cols>
    <col min="1" max="1" width="11" customWidth="1"/>
  </cols>
  <sheetData>
    <row r="1" spans="1:8" x14ac:dyDescent="0.25">
      <c r="A1" t="s">
        <v>245</v>
      </c>
      <c r="B1" t="s">
        <v>246</v>
      </c>
      <c r="C1" t="s">
        <v>247</v>
      </c>
      <c r="D1" t="s">
        <v>248</v>
      </c>
      <c r="E1" t="s">
        <v>249</v>
      </c>
      <c r="F1" t="s">
        <v>250</v>
      </c>
      <c r="G1" t="s">
        <v>225</v>
      </c>
      <c r="H1" t="s">
        <v>251</v>
      </c>
    </row>
    <row r="2" spans="1:8" x14ac:dyDescent="0.25">
      <c r="A2">
        <f>IF(SUBTOTAL(103, '2013-12-12-SubmissionContes (2'!$A2:$I2) &gt; 0, 1, 0)</f>
        <v>1</v>
      </c>
      <c r="B2">
        <f>IF(SUBSTITUTE($G2, "'", "")&lt;&gt;SUBSTITUTE(CONCATENATE('2013-12-12-SubmissionContes (2'!$E2,",",'2013-12-12-SubmissionContes (2'!$F2,",",'2013-12-12-SubmissionContes (2'!$G2,",",'2013-12-12-SubmissionContes (2'!$H2), "'", ""), 1, 0)</f>
        <v>0</v>
      </c>
      <c r="C2">
        <f t="shared" ref="C2:C27" si="0">IF(AND($F2 &lt;&gt; 1, NOT(ISBLANK($H2)), $A2=1, $B2 = 0), 1, IF(AND($F2 = 1, OR($A2 = 0, $B2 = 1)), 2, 0))</f>
        <v>0</v>
      </c>
      <c r="D2">
        <f t="shared" ref="D2:D27" si="1">IF(AND($B2 = 1, $A2 = 1, $C2 = 0),1,0)</f>
        <v>0</v>
      </c>
      <c r="E2">
        <f>ROW('2013-12-12-SubmissionContes (2'!$A2:$I2)</f>
        <v>2</v>
      </c>
      <c r="F2">
        <v>1</v>
      </c>
      <c r="G2" s="2" t="s">
        <v>254</v>
      </c>
      <c r="H2" s="3" t="s">
        <v>255</v>
      </c>
    </row>
    <row r="3" spans="1:8" x14ac:dyDescent="0.25">
      <c r="A3">
        <f>IF(SUBTOTAL(103, '2013-12-12-SubmissionContes (2'!$A3:$I3) &gt; 0, 1, 0)</f>
        <v>1</v>
      </c>
      <c r="B3">
        <f>IF(SUBSTITUTE($G3, "'", "")&lt;&gt;SUBSTITUTE(CONCATENATE('2013-12-12-SubmissionContes (2'!$E3,",",'2013-12-12-SubmissionContes (2'!$F3,",",'2013-12-12-SubmissionContes (2'!$G3,",",'2013-12-12-SubmissionContes (2'!$H3), "'", ""), 1, 0)</f>
        <v>0</v>
      </c>
      <c r="C3">
        <f t="shared" si="0"/>
        <v>0</v>
      </c>
      <c r="D3">
        <f t="shared" si="1"/>
        <v>0</v>
      </c>
      <c r="E3">
        <f>ROW('2013-12-12-SubmissionContes (2'!$A3:$I3)</f>
        <v>3</v>
      </c>
      <c r="F3">
        <v>1</v>
      </c>
      <c r="G3" s="2" t="s">
        <v>256</v>
      </c>
      <c r="H3" s="3" t="s">
        <v>257</v>
      </c>
    </row>
    <row r="4" spans="1:8" x14ac:dyDescent="0.25">
      <c r="A4">
        <f>IF(SUBTOTAL(103, '2013-12-12-SubmissionContes (2'!$A4:$I4) &gt; 0, 1, 0)</f>
        <v>1</v>
      </c>
      <c r="B4">
        <f>IF(SUBSTITUTE($G4, "'", "")&lt;&gt;SUBSTITUTE(CONCATENATE('2013-12-12-SubmissionContes (2'!$E4,",",'2013-12-12-SubmissionContes (2'!$F4,",",'2013-12-12-SubmissionContes (2'!$G4,",",'2013-12-12-SubmissionContes (2'!$H4), "'", ""), 1, 0)</f>
        <v>0</v>
      </c>
      <c r="C4">
        <f t="shared" si="0"/>
        <v>0</v>
      </c>
      <c r="D4">
        <f t="shared" si="1"/>
        <v>0</v>
      </c>
      <c r="E4">
        <f>ROW('2013-12-12-SubmissionContes (2'!$A4:$I4)</f>
        <v>4</v>
      </c>
      <c r="F4">
        <v>1</v>
      </c>
      <c r="G4" s="2" t="s">
        <v>258</v>
      </c>
      <c r="H4" s="3" t="s">
        <v>259</v>
      </c>
    </row>
    <row r="5" spans="1:8" x14ac:dyDescent="0.25">
      <c r="A5">
        <f>IF(SUBTOTAL(103, '2013-12-12-SubmissionContes (2'!$A5:$I5) &gt; 0, 1, 0)</f>
        <v>1</v>
      </c>
      <c r="B5">
        <f>IF(SUBSTITUTE($G5, "'", "")&lt;&gt;SUBSTITUTE(CONCATENATE('2013-12-12-SubmissionContes (2'!$E5,",",'2013-12-12-SubmissionContes (2'!$F5,",",'2013-12-12-SubmissionContes (2'!$G5,",",'2013-12-12-SubmissionContes (2'!$H5), "'", ""), 1, 0)</f>
        <v>0</v>
      </c>
      <c r="C5">
        <f t="shared" si="0"/>
        <v>0</v>
      </c>
      <c r="D5">
        <f t="shared" si="1"/>
        <v>0</v>
      </c>
      <c r="E5">
        <f>ROW('2013-12-12-SubmissionContes (2'!$A5:$I5)</f>
        <v>5</v>
      </c>
      <c r="F5">
        <v>1</v>
      </c>
      <c r="G5" s="2" t="s">
        <v>260</v>
      </c>
      <c r="H5" s="3" t="s">
        <v>261</v>
      </c>
    </row>
    <row r="6" spans="1:8" x14ac:dyDescent="0.25">
      <c r="A6">
        <f>IF(SUBTOTAL(103, '2013-12-12-SubmissionContes (2'!$A6:$I6) &gt; 0, 1, 0)</f>
        <v>1</v>
      </c>
      <c r="B6">
        <f>IF(SUBSTITUTE($G6, "'", "")&lt;&gt;SUBSTITUTE(CONCATENATE('2013-12-12-SubmissionContes (2'!$E6,",",'2013-12-12-SubmissionContes (2'!$F6,",",'2013-12-12-SubmissionContes (2'!$G6,",",'2013-12-12-SubmissionContes (2'!$H6), "'", ""), 1, 0)</f>
        <v>0</v>
      </c>
      <c r="C6">
        <f t="shared" si="0"/>
        <v>0</v>
      </c>
      <c r="D6">
        <f t="shared" si="1"/>
        <v>0</v>
      </c>
      <c r="E6">
        <f>ROW('2013-12-12-SubmissionContes (2'!$A6:$I6)</f>
        <v>6</v>
      </c>
      <c r="F6">
        <v>1</v>
      </c>
      <c r="G6" s="2" t="s">
        <v>262</v>
      </c>
      <c r="H6" s="3" t="s">
        <v>263</v>
      </c>
    </row>
    <row r="7" spans="1:8" x14ac:dyDescent="0.25">
      <c r="A7">
        <f>IF(SUBTOTAL(103, '2013-12-12-SubmissionContes (2'!$A7:$I7) &gt; 0, 1, 0)</f>
        <v>1</v>
      </c>
      <c r="B7">
        <f>IF(SUBSTITUTE($G7, "'", "")&lt;&gt;SUBSTITUTE(CONCATENATE('2013-12-12-SubmissionContes (2'!$E7,",",'2013-12-12-SubmissionContes (2'!$F7,",",'2013-12-12-SubmissionContes (2'!$G7,",",'2013-12-12-SubmissionContes (2'!$H7), "'", ""), 1, 0)</f>
        <v>0</v>
      </c>
      <c r="C7">
        <f t="shared" si="0"/>
        <v>0</v>
      </c>
      <c r="D7">
        <f t="shared" si="1"/>
        <v>0</v>
      </c>
      <c r="E7">
        <f>ROW('2013-12-12-SubmissionContes (2'!$A7:$I7)</f>
        <v>7</v>
      </c>
      <c r="F7">
        <v>1</v>
      </c>
      <c r="G7" s="2" t="s">
        <v>264</v>
      </c>
      <c r="H7" s="3" t="s">
        <v>265</v>
      </c>
    </row>
    <row r="8" spans="1:8" x14ac:dyDescent="0.25">
      <c r="A8">
        <f>IF(SUBTOTAL(103, '2013-12-12-SubmissionContes (2'!$A8:$I8) &gt; 0, 1, 0)</f>
        <v>1</v>
      </c>
      <c r="B8">
        <f>IF(SUBSTITUTE($G8, "'", "")&lt;&gt;SUBSTITUTE(CONCATENATE('2013-12-12-SubmissionContes (2'!$E8,",",'2013-12-12-SubmissionContes (2'!$F8,",",'2013-12-12-SubmissionContes (2'!$G8,",",'2013-12-12-SubmissionContes (2'!$H8), "'", ""), 1, 0)</f>
        <v>0</v>
      </c>
      <c r="C8">
        <f t="shared" si="0"/>
        <v>0</v>
      </c>
      <c r="D8">
        <f t="shared" si="1"/>
        <v>0</v>
      </c>
      <c r="E8">
        <f>ROW('2013-12-12-SubmissionContes (2'!$A8:$I8)</f>
        <v>8</v>
      </c>
      <c r="F8">
        <v>1</v>
      </c>
      <c r="G8" s="2" t="s">
        <v>266</v>
      </c>
      <c r="H8" s="3" t="s">
        <v>267</v>
      </c>
    </row>
    <row r="9" spans="1:8" x14ac:dyDescent="0.25">
      <c r="A9">
        <f>IF(SUBTOTAL(103, '2013-12-12-SubmissionContes (2'!$A9:$I9) &gt; 0, 1, 0)</f>
        <v>1</v>
      </c>
      <c r="B9">
        <f>IF(SUBSTITUTE($G9, "'", "")&lt;&gt;SUBSTITUTE(CONCATENATE('2013-12-12-SubmissionContes (2'!$E9,",",'2013-12-12-SubmissionContes (2'!$F9,",",'2013-12-12-SubmissionContes (2'!$G9,",",'2013-12-12-SubmissionContes (2'!$H9), "'", ""), 1, 0)</f>
        <v>0</v>
      </c>
      <c r="C9">
        <f t="shared" si="0"/>
        <v>0</v>
      </c>
      <c r="D9">
        <f t="shared" si="1"/>
        <v>0</v>
      </c>
      <c r="E9">
        <f>ROW('2013-12-12-SubmissionContes (2'!$A9:$I9)</f>
        <v>9</v>
      </c>
      <c r="F9">
        <v>1</v>
      </c>
      <c r="G9" s="2" t="s">
        <v>268</v>
      </c>
      <c r="H9" s="3" t="s">
        <v>269</v>
      </c>
    </row>
    <row r="10" spans="1:8" x14ac:dyDescent="0.25">
      <c r="A10">
        <f>IF(SUBTOTAL(103, '2013-12-12-SubmissionContes (2'!$A10:$I10) &gt; 0, 1, 0)</f>
        <v>1</v>
      </c>
      <c r="B10">
        <f>IF(SUBSTITUTE($G10, "'", "")&lt;&gt;SUBSTITUTE(CONCATENATE('2013-12-12-SubmissionContes (2'!$E10,",",'2013-12-12-SubmissionContes (2'!$F10,",",'2013-12-12-SubmissionContes (2'!$G10,",",'2013-12-12-SubmissionContes (2'!$H10), "'", ""), 1, 0)</f>
        <v>0</v>
      </c>
      <c r="C10">
        <f t="shared" si="0"/>
        <v>0</v>
      </c>
      <c r="D10">
        <f t="shared" si="1"/>
        <v>0</v>
      </c>
      <c r="E10">
        <f>ROW('2013-12-12-SubmissionContes (2'!$A10:$I10)</f>
        <v>10</v>
      </c>
      <c r="F10">
        <v>1</v>
      </c>
      <c r="G10" s="2" t="s">
        <v>270</v>
      </c>
      <c r="H10" s="3" t="s">
        <v>271</v>
      </c>
    </row>
    <row r="11" spans="1:8" x14ac:dyDescent="0.25">
      <c r="A11">
        <f>IF(SUBTOTAL(103, '2013-12-12-SubmissionContes (2'!$A11:$I11) &gt; 0, 1, 0)</f>
        <v>1</v>
      </c>
      <c r="B11">
        <f>IF(SUBSTITUTE($G11, "'", "")&lt;&gt;SUBSTITUTE(CONCATENATE('2013-12-12-SubmissionContes (2'!$E11,",",'2013-12-12-SubmissionContes (2'!$F11,",",'2013-12-12-SubmissionContes (2'!$G11,",",'2013-12-12-SubmissionContes (2'!$H11), "'", ""), 1, 0)</f>
        <v>0</v>
      </c>
      <c r="C11">
        <f t="shared" si="0"/>
        <v>0</v>
      </c>
      <c r="D11">
        <f t="shared" si="1"/>
        <v>0</v>
      </c>
      <c r="E11">
        <f>ROW('2013-12-12-SubmissionContes (2'!$A11:$I11)</f>
        <v>11</v>
      </c>
      <c r="F11">
        <v>1</v>
      </c>
      <c r="G11" s="2" t="s">
        <v>272</v>
      </c>
      <c r="H11" s="3" t="s">
        <v>273</v>
      </c>
    </row>
    <row r="12" spans="1:8" x14ac:dyDescent="0.25">
      <c r="A12">
        <f>IF(SUBTOTAL(103, '2013-12-12-SubmissionContes (2'!$A12:$I12) &gt; 0, 1, 0)</f>
        <v>1</v>
      </c>
      <c r="B12">
        <f>IF(SUBSTITUTE($G12, "'", "")&lt;&gt;SUBSTITUTE(CONCATENATE('2013-12-12-SubmissionContes (2'!$E12,",",'2013-12-12-SubmissionContes (2'!$F12,",",'2013-12-12-SubmissionContes (2'!$G12,",",'2013-12-12-SubmissionContes (2'!$H12), "'", ""), 1, 0)</f>
        <v>0</v>
      </c>
      <c r="C12">
        <f t="shared" si="0"/>
        <v>0</v>
      </c>
      <c r="D12">
        <f t="shared" si="1"/>
        <v>0</v>
      </c>
      <c r="E12">
        <f>ROW('2013-12-12-SubmissionContes (2'!$A12:$I12)</f>
        <v>12</v>
      </c>
      <c r="F12">
        <v>1</v>
      </c>
      <c r="G12" s="2" t="s">
        <v>274</v>
      </c>
      <c r="H12" s="3" t="s">
        <v>275</v>
      </c>
    </row>
    <row r="13" spans="1:8" x14ac:dyDescent="0.25">
      <c r="A13">
        <f>IF(SUBTOTAL(103, '2013-12-12-SubmissionContes (2'!$A13:$I13) &gt; 0, 1, 0)</f>
        <v>1</v>
      </c>
      <c r="B13">
        <f>IF(SUBSTITUTE($G13, "'", "")&lt;&gt;SUBSTITUTE(CONCATENATE('2013-12-12-SubmissionContes (2'!$E13,",",'2013-12-12-SubmissionContes (2'!$F13,",",'2013-12-12-SubmissionContes (2'!$G13,",",'2013-12-12-SubmissionContes (2'!$H13), "'", ""), 1, 0)</f>
        <v>0</v>
      </c>
      <c r="C13">
        <f t="shared" si="0"/>
        <v>0</v>
      </c>
      <c r="D13">
        <f t="shared" si="1"/>
        <v>0</v>
      </c>
      <c r="E13">
        <f>ROW('2013-12-12-SubmissionContes (2'!$A13:$I13)</f>
        <v>13</v>
      </c>
      <c r="F13">
        <v>1</v>
      </c>
      <c r="G13" s="2" t="s">
        <v>276</v>
      </c>
      <c r="H13" s="3" t="s">
        <v>277</v>
      </c>
    </row>
    <row r="14" spans="1:8" x14ac:dyDescent="0.25">
      <c r="A14">
        <f>IF(SUBTOTAL(103, '2013-12-12-SubmissionContes (2'!$A14:$I14) &gt; 0, 1, 0)</f>
        <v>1</v>
      </c>
      <c r="B14">
        <f>IF(SUBSTITUTE($G14, "'", "")&lt;&gt;SUBSTITUTE(CONCATENATE('2013-12-12-SubmissionContes (2'!$E14,",",'2013-12-12-SubmissionContes (2'!$F14,",",'2013-12-12-SubmissionContes (2'!$G14,",",'2013-12-12-SubmissionContes (2'!$H14), "'", ""), 1, 0)</f>
        <v>0</v>
      </c>
      <c r="C14">
        <f t="shared" si="0"/>
        <v>0</v>
      </c>
      <c r="D14">
        <f t="shared" si="1"/>
        <v>0</v>
      </c>
      <c r="E14">
        <f>ROW('2013-12-12-SubmissionContes (2'!$A14:$I14)</f>
        <v>14</v>
      </c>
      <c r="F14">
        <v>1</v>
      </c>
      <c r="G14" s="2" t="s">
        <v>278</v>
      </c>
      <c r="H14" s="3" t="s">
        <v>279</v>
      </c>
    </row>
    <row r="15" spans="1:8" x14ac:dyDescent="0.25">
      <c r="A15">
        <f>IF(SUBTOTAL(103, '2013-12-12-SubmissionContes (2'!$A15:$I15) &gt; 0, 1, 0)</f>
        <v>1</v>
      </c>
      <c r="B15">
        <f>IF(SUBSTITUTE($G15, "'", "")&lt;&gt;SUBSTITUTE(CONCATENATE('2013-12-12-SubmissionContes (2'!$E15,",",'2013-12-12-SubmissionContes (2'!$F15,",",'2013-12-12-SubmissionContes (2'!$G15,",",'2013-12-12-SubmissionContes (2'!$H15), "'", ""), 1, 0)</f>
        <v>0</v>
      </c>
      <c r="C15">
        <f t="shared" si="0"/>
        <v>0</v>
      </c>
      <c r="D15">
        <f t="shared" si="1"/>
        <v>0</v>
      </c>
      <c r="E15">
        <f>ROW('2013-12-12-SubmissionContes (2'!$A15:$I15)</f>
        <v>15</v>
      </c>
      <c r="F15">
        <v>1</v>
      </c>
      <c r="G15" s="2" t="s">
        <v>280</v>
      </c>
      <c r="H15" s="3" t="s">
        <v>281</v>
      </c>
    </row>
    <row r="16" spans="1:8" x14ac:dyDescent="0.25">
      <c r="A16">
        <f>IF(SUBTOTAL(103, '2013-12-12-SubmissionContes (2'!$A16:$I16) &gt; 0, 1, 0)</f>
        <v>1</v>
      </c>
      <c r="B16">
        <f>IF(SUBSTITUTE($G16, "'", "")&lt;&gt;SUBSTITUTE(CONCATENATE('2013-12-12-SubmissionContes (2'!$E16,",",'2013-12-12-SubmissionContes (2'!$F16,",",'2013-12-12-SubmissionContes (2'!$G16,",",'2013-12-12-SubmissionContes (2'!$H16), "'", ""), 1, 0)</f>
        <v>0</v>
      </c>
      <c r="C16">
        <f t="shared" si="0"/>
        <v>0</v>
      </c>
      <c r="D16">
        <f t="shared" si="1"/>
        <v>0</v>
      </c>
      <c r="E16">
        <f>ROW('2013-12-12-SubmissionContes (2'!$A16:$I16)</f>
        <v>16</v>
      </c>
      <c r="F16">
        <v>1</v>
      </c>
      <c r="G16" s="2" t="s">
        <v>282</v>
      </c>
      <c r="H16" s="3" t="s">
        <v>283</v>
      </c>
    </row>
    <row r="17" spans="1:8" x14ac:dyDescent="0.25">
      <c r="A17">
        <f>IF(SUBTOTAL(103, '2013-12-12-SubmissionContes (2'!$A17:$I17) &gt; 0, 1, 0)</f>
        <v>1</v>
      </c>
      <c r="B17">
        <f>IF(SUBSTITUTE($G17, "'", "")&lt;&gt;SUBSTITUTE(CONCATENATE('2013-12-12-SubmissionContes (2'!$E17,",",'2013-12-12-SubmissionContes (2'!$F17,",",'2013-12-12-SubmissionContes (2'!$G17,",",'2013-12-12-SubmissionContes (2'!$H17), "'", ""), 1, 0)</f>
        <v>0</v>
      </c>
      <c r="C17">
        <f t="shared" si="0"/>
        <v>0</v>
      </c>
      <c r="D17">
        <f t="shared" si="1"/>
        <v>0</v>
      </c>
      <c r="E17">
        <f>ROW('2013-12-12-SubmissionContes (2'!$A17:$I17)</f>
        <v>17</v>
      </c>
      <c r="F17">
        <v>1</v>
      </c>
      <c r="G17" s="2" t="s">
        <v>284</v>
      </c>
      <c r="H17" s="3" t="s">
        <v>285</v>
      </c>
    </row>
    <row r="18" spans="1:8" x14ac:dyDescent="0.25">
      <c r="A18">
        <f>IF(SUBTOTAL(103, '2013-12-12-SubmissionContes (2'!$A18:$I18) &gt; 0, 1, 0)</f>
        <v>1</v>
      </c>
      <c r="B18">
        <f>IF(SUBSTITUTE($G18, "'", "")&lt;&gt;SUBSTITUTE(CONCATENATE('2013-12-12-SubmissionContes (2'!$E18,",",'2013-12-12-SubmissionContes (2'!$F18,",",'2013-12-12-SubmissionContes (2'!$G18,",",'2013-12-12-SubmissionContes (2'!$H18), "'", ""), 1, 0)</f>
        <v>0</v>
      </c>
      <c r="C18">
        <f t="shared" si="0"/>
        <v>0</v>
      </c>
      <c r="D18">
        <f t="shared" si="1"/>
        <v>0</v>
      </c>
      <c r="E18">
        <f>ROW('2013-12-12-SubmissionContes (2'!$A18:$I18)</f>
        <v>18</v>
      </c>
      <c r="F18">
        <v>1</v>
      </c>
      <c r="G18" s="2" t="s">
        <v>286</v>
      </c>
      <c r="H18" s="3" t="s">
        <v>287</v>
      </c>
    </row>
    <row r="19" spans="1:8" x14ac:dyDescent="0.25">
      <c r="A19">
        <f>IF(SUBTOTAL(103, '2013-12-12-SubmissionContes (2'!$A19:$I19) &gt; 0, 1, 0)</f>
        <v>1</v>
      </c>
      <c r="B19">
        <f>IF(SUBSTITUTE($G19, "'", "")&lt;&gt;SUBSTITUTE(CONCATENATE('2013-12-12-SubmissionContes (2'!$E19,",",'2013-12-12-SubmissionContes (2'!$F19,",",'2013-12-12-SubmissionContes (2'!$G19,",",'2013-12-12-SubmissionContes (2'!$H19), "'", ""), 1, 0)</f>
        <v>0</v>
      </c>
      <c r="C19">
        <f t="shared" si="0"/>
        <v>0</v>
      </c>
      <c r="D19">
        <f t="shared" si="1"/>
        <v>0</v>
      </c>
      <c r="E19">
        <f>ROW('2013-12-12-SubmissionContes (2'!$A19:$I19)</f>
        <v>19</v>
      </c>
      <c r="F19">
        <v>1</v>
      </c>
      <c r="G19" s="2" t="s">
        <v>288</v>
      </c>
      <c r="H19" s="3" t="s">
        <v>289</v>
      </c>
    </row>
    <row r="20" spans="1:8" x14ac:dyDescent="0.25">
      <c r="A20">
        <f>IF(SUBTOTAL(103, '2013-12-12-SubmissionContes (2'!$A20:$I20) &gt; 0, 1, 0)</f>
        <v>1</v>
      </c>
      <c r="B20">
        <f>IF(SUBSTITUTE($G20, "'", "")&lt;&gt;SUBSTITUTE(CONCATENATE('2013-12-12-SubmissionContes (2'!$E20,",",'2013-12-12-SubmissionContes (2'!$F20,",",'2013-12-12-SubmissionContes (2'!$G20,",",'2013-12-12-SubmissionContes (2'!$H20), "'", ""), 1, 0)</f>
        <v>0</v>
      </c>
      <c r="C20">
        <f t="shared" si="0"/>
        <v>0</v>
      </c>
      <c r="D20">
        <f t="shared" si="1"/>
        <v>0</v>
      </c>
      <c r="E20">
        <f>ROW('2013-12-12-SubmissionContes (2'!$A20:$I20)</f>
        <v>20</v>
      </c>
      <c r="F20">
        <v>1</v>
      </c>
      <c r="G20" s="2" t="s">
        <v>290</v>
      </c>
      <c r="H20" s="3" t="s">
        <v>291</v>
      </c>
    </row>
    <row r="21" spans="1:8" x14ac:dyDescent="0.25">
      <c r="A21">
        <f>IF(SUBTOTAL(103, '2013-12-12-SubmissionContes (2'!$A21:$I21) &gt; 0, 1, 0)</f>
        <v>1</v>
      </c>
      <c r="B21">
        <f>IF(SUBSTITUTE($G21, "'", "")&lt;&gt;SUBSTITUTE(CONCATENATE('2013-12-12-SubmissionContes (2'!$E21,",",'2013-12-12-SubmissionContes (2'!$F21,",",'2013-12-12-SubmissionContes (2'!$G21,",",'2013-12-12-SubmissionContes (2'!$H21), "'", ""), 1, 0)</f>
        <v>0</v>
      </c>
      <c r="C21">
        <f t="shared" si="0"/>
        <v>0</v>
      </c>
      <c r="D21">
        <f t="shared" si="1"/>
        <v>0</v>
      </c>
      <c r="E21">
        <f>ROW('2013-12-12-SubmissionContes (2'!$A21:$I21)</f>
        <v>21</v>
      </c>
      <c r="F21">
        <v>1</v>
      </c>
      <c r="G21" s="2" t="s">
        <v>292</v>
      </c>
      <c r="H21" s="3" t="s">
        <v>293</v>
      </c>
    </row>
    <row r="22" spans="1:8" x14ac:dyDescent="0.25">
      <c r="A22">
        <f>IF(SUBTOTAL(103, '2013-12-12-SubmissionContes (2'!$A22:$I22) &gt; 0, 1, 0)</f>
        <v>1</v>
      </c>
      <c r="B22">
        <f>IF(SUBSTITUTE($G22, "'", "")&lt;&gt;SUBSTITUTE(CONCATENATE('2013-12-12-SubmissionContes (2'!$E22,",",'2013-12-12-SubmissionContes (2'!$F22,",",'2013-12-12-SubmissionContes (2'!$G22,",",'2013-12-12-SubmissionContes (2'!$H22), "'", ""), 1, 0)</f>
        <v>0</v>
      </c>
      <c r="C22">
        <f t="shared" si="0"/>
        <v>0</v>
      </c>
      <c r="D22">
        <f t="shared" si="1"/>
        <v>0</v>
      </c>
      <c r="E22">
        <f>ROW('2013-12-12-SubmissionContes (2'!$A22:$I22)</f>
        <v>22</v>
      </c>
      <c r="F22">
        <v>1</v>
      </c>
      <c r="G22" s="2" t="s">
        <v>294</v>
      </c>
      <c r="H22" s="3" t="s">
        <v>295</v>
      </c>
    </row>
    <row r="23" spans="1:8" x14ac:dyDescent="0.25">
      <c r="A23">
        <f>IF(SUBTOTAL(103, '2013-12-12-SubmissionContes (2'!$A23:$I23) &gt; 0, 1, 0)</f>
        <v>1</v>
      </c>
      <c r="B23">
        <f>IF(SUBSTITUTE($G23, "'", "")&lt;&gt;SUBSTITUTE(CONCATENATE('2013-12-12-SubmissionContes (2'!$E23,",",'2013-12-12-SubmissionContes (2'!$F23,",",'2013-12-12-SubmissionContes (2'!$G23,",",'2013-12-12-SubmissionContes (2'!$H23), "'", ""), 1, 0)</f>
        <v>0</v>
      </c>
      <c r="C23">
        <f t="shared" si="0"/>
        <v>0</v>
      </c>
      <c r="D23">
        <f t="shared" si="1"/>
        <v>0</v>
      </c>
      <c r="E23">
        <f>ROW('2013-12-12-SubmissionContes (2'!$A23:$I23)</f>
        <v>23</v>
      </c>
      <c r="F23">
        <v>1</v>
      </c>
      <c r="G23" s="2" t="s">
        <v>296</v>
      </c>
      <c r="H23" s="3" t="s">
        <v>297</v>
      </c>
    </row>
    <row r="24" spans="1:8" x14ac:dyDescent="0.25">
      <c r="A24">
        <f>IF(SUBTOTAL(103, '2013-12-12-SubmissionContes (2'!$A24:$I24) &gt; 0, 1, 0)</f>
        <v>1</v>
      </c>
      <c r="B24">
        <f>IF(SUBSTITUTE($G24, "'", "")&lt;&gt;SUBSTITUTE(CONCATENATE('2013-12-12-SubmissionContes (2'!$E24,",",'2013-12-12-SubmissionContes (2'!$F24,",",'2013-12-12-SubmissionContes (2'!$G24,",",'2013-12-12-SubmissionContes (2'!$H24), "'", ""), 1, 0)</f>
        <v>0</v>
      </c>
      <c r="C24">
        <f t="shared" si="0"/>
        <v>0</v>
      </c>
      <c r="D24">
        <f t="shared" si="1"/>
        <v>0</v>
      </c>
      <c r="E24">
        <f>ROW('2013-12-12-SubmissionContes (2'!$A24:$I24)</f>
        <v>24</v>
      </c>
      <c r="F24">
        <v>1</v>
      </c>
      <c r="G24" s="2" t="s">
        <v>298</v>
      </c>
      <c r="H24" s="3" t="s">
        <v>299</v>
      </c>
    </row>
    <row r="25" spans="1:8" x14ac:dyDescent="0.25">
      <c r="A25">
        <f>IF(SUBTOTAL(103, '2013-12-12-SubmissionContes (2'!$A25:$I25) &gt; 0, 1, 0)</f>
        <v>1</v>
      </c>
      <c r="B25">
        <f>IF(SUBSTITUTE($G25, "'", "")&lt;&gt;SUBSTITUTE(CONCATENATE('2013-12-12-SubmissionContes (2'!$E25,",",'2013-12-12-SubmissionContes (2'!$F25,",",'2013-12-12-SubmissionContes (2'!$G25,",",'2013-12-12-SubmissionContes (2'!$H25), "'", ""), 1, 0)</f>
        <v>0</v>
      </c>
      <c r="C25">
        <f t="shared" si="0"/>
        <v>0</v>
      </c>
      <c r="D25">
        <f t="shared" si="1"/>
        <v>0</v>
      </c>
      <c r="E25">
        <f>ROW('2013-12-12-SubmissionContes (2'!$A25:$I25)</f>
        <v>25</v>
      </c>
      <c r="F25">
        <v>1</v>
      </c>
      <c r="G25" s="2" t="s">
        <v>300</v>
      </c>
      <c r="H25" s="3" t="s">
        <v>301</v>
      </c>
    </row>
    <row r="26" spans="1:8" x14ac:dyDescent="0.25">
      <c r="A26">
        <f>IF(SUBTOTAL(103, '2013-12-12-SubmissionContes (2'!$A26:$I26) &gt; 0, 1, 0)</f>
        <v>1</v>
      </c>
      <c r="B26">
        <f>IF(SUBSTITUTE($G26, "'", "")&lt;&gt;SUBSTITUTE(CONCATENATE('2013-12-12-SubmissionContes (2'!$E26,",",'2013-12-12-SubmissionContes (2'!$F26,",",'2013-12-12-SubmissionContes (2'!$G26,",",'2013-12-12-SubmissionContes (2'!$H26), "'", ""), 1, 0)</f>
        <v>0</v>
      </c>
      <c r="C26">
        <f t="shared" si="0"/>
        <v>0</v>
      </c>
      <c r="D26">
        <f t="shared" si="1"/>
        <v>0</v>
      </c>
      <c r="E26">
        <f>ROW('2013-12-12-SubmissionContes (2'!$A26:$I26)</f>
        <v>26</v>
      </c>
      <c r="F26">
        <v>1</v>
      </c>
      <c r="G26" s="2" t="s">
        <v>302</v>
      </c>
      <c r="H26" s="3" t="s">
        <v>303</v>
      </c>
    </row>
    <row r="27" spans="1:8" x14ac:dyDescent="0.25">
      <c r="A27">
        <f>IF(SUBTOTAL(103, '2013-12-12-SubmissionContes (2'!$A27:$I27) &gt; 0, 1, 0)</f>
        <v>1</v>
      </c>
      <c r="B27">
        <f>IF(SUBSTITUTE($G27, "'", "")&lt;&gt;SUBSTITUTE(CONCATENATE('2013-12-12-SubmissionContes (2'!$E27,",",'2013-12-12-SubmissionContes (2'!$F27,",",'2013-12-12-SubmissionContes (2'!$G27,",",'2013-12-12-SubmissionContes (2'!$H27), "'", ""), 1, 0)</f>
        <v>0</v>
      </c>
      <c r="C27">
        <f t="shared" si="0"/>
        <v>0</v>
      </c>
      <c r="D27">
        <f t="shared" si="1"/>
        <v>0</v>
      </c>
      <c r="E27">
        <f>ROW('2013-12-12-SubmissionContes (2'!$A27:$I27)</f>
        <v>27</v>
      </c>
      <c r="F27">
        <v>1</v>
      </c>
      <c r="G27" s="2" t="s">
        <v>304</v>
      </c>
      <c r="H27" s="3" t="s">
        <v>305</v>
      </c>
    </row>
    <row r="28" spans="1:8" x14ac:dyDescent="0.25">
      <c r="A28">
        <f>SUM($A$2:$A$27)</f>
        <v>26</v>
      </c>
      <c r="C28">
        <f>SUM($C$2:$C$27)</f>
        <v>0</v>
      </c>
      <c r="D28">
        <f>SUM($D$2:$D$27)</f>
        <v>0</v>
      </c>
      <c r="F28">
        <f>SUM($F$2:$F$27)</f>
        <v>26</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ViewControl xmlns="ESRI.ArcGIS.Mapping.OfficeIntegration.Excel">
  <Id>976b04f5-062b-4cf8-81ce-4737074c9c44</Id>
  <ConfigurationId>{E7E6C8FF-5F58-4FD2-A552-653842B58D46}</ConfigurationId>
  <OnDocumentSurface>true</OnDocumentSurface>
  <MapConfiguration>&lt;UserControl
	 xmlns="http://schemas.microsoft.com/winfx/2006/xaml/presentation"
	 xmlns:x="http://schemas.microsoft.com/winfx/2006/xaml"
	 xmlns:esri="http://schemas.esri.com/arcgis/client/2009"
	 xmlns:esriDataSources="clr-namespace:ESRI.ArcGIS.Client.Toolkit.DataSources;assembly=ESRI.ArcGIS.Client.Toolkit.DataSources"
	 xmlns:esriBing="clr-namespace:ESRI.ArcGIS.Client.Bing;assembly=ESRI.ArcGIS.Client.Bing"
	 xmlns:esriSymbols="clr-namespace:ESRI.ArcGIS.Client.Symbols;assembly=ESRI.ArcGIS.Client"
	 xmlns:sys="clr-namespace:System;assembly=mscorlib"
	 xmlns:esriConverters="clr-namespace:ESRI.ArcGIS.Client.ValueConverters;assembly=ESRI.ArcGIS.Client"
	 xmlns:esriWPF="clr-namespace:ESRI.ArcGIS.Mapping.OfficeIntegration.WPF;assembly=ESRI.ArcGIS.Mapping.OfficeIntegration.WPF"
	 xmlns:esriFSSymbols="clr-namespace:ESRI.ArcGIS.Client.FeatureService.Symbols;assembly=ESRI.ArcGIS.Client"
	 xmlns:esriWebMap="clr-namespace:ESRI.ArcGIS.Client.WebMap;assembly=ESRI.ArcGIS.Client.Portal"
	 xmlns:esriOffice="http://schemas.esri.com/arcgis/client/office/2012"&gt;
	&lt;esri:Map SnapToLevels="True" WrapAround="True"&gt;
		&lt;esri:Map.IsLogoVisible&gt;True&lt;/esri:Map.IsLogoVisible&gt;
		&lt;esri:Map.Extent&gt;
			&lt;esri:Envelope XMin="-9911067.44070907" XMax="-9768283.07187243" YMin="5133644.21297721" YMax="5226591.63937194"&gt;
				&lt;esri:Envelope.SpatialReference&gt;
					&lt;esri:SpatialReference WKID="102100" /&gt;
				&lt;/esri:Envelope.SpatialReference&gt;
			&lt;/esri:Envelope&gt;
		&lt;/esri:Map.Extent&gt;
		&lt;esri:ArcGISTiledMapServiceLayer esriWPF:LayerExtensibility.LayerName="Topographic" esriWebMap:Document.IsBaseMap="True" Url="http://services.arcgisonline.com/ArcGIS/rest/services/World_Topo_Map/MapServer" /&gt;
		&lt;esriOffice:ExcelGeoJoinLayer ID="594989451ece4f16a5c1bba45cd8a76a" esriWPF:LayerExtensibility.LayerName="Excel Layer" esriWPF:LayerExtensibility.IsSelected="True" RendererTakesPrecedence="True" esriWPF:LayerExtensibility.ShapesRangeId="36a1bb74-992d-47b8-ac3d-def203a43515"&gt;
			&lt;esriWPF:LayerExtensibility.LayerInfo&gt;
				&lt;esriWPF:LayerInfo HeaderField="b4d8aa4c55b24395b7c051206996d8f2" /&gt;
			&lt;/esriWPF:LayerExtensibility.LayerInfo&gt;
			&lt;esri:GraphicsLayer.Renderer&gt;
				&lt;esri:SimpleRenderer&gt;
					&lt;esri:SimpleRenderer.Symbol&gt;
						&lt;esriWPF:ImageFillSymbol Size="20" OriginX="0.5" OriginY="1" Source="/Images/MarkerSymbols/Basic/RedStickpin.png" /&gt;
					&lt;/esri:SimpleRenderer.Symbol&gt;
				&lt;/esri:SimpleRenderer&gt;
			&lt;/esri:GraphicsLayer.Renderer&gt;
			&lt;esriWPF:LayerExtensibility.LayerMetadata&gt;
				&lt;esriWPF:LayerMetadata&gt;
					&lt;esriWPF:LayerMetadata.PublishMetadata&gt;
						&lt;esriWPF:PublishMetadata ServiceUrl="http://services.arcgis.com/kXZqZ4IUMOuELNft/arcgis/rest/services/HolidayLights2013/FeatureServer/0" ItemId="9a62ad5898684f5fb218100a178d0556" /&gt;
					&lt;/esriWPF:LayerMetadata.PublishMetadata&gt;
				&lt;/esriWPF:LayerMetadata&gt;
			&lt;/esriWPF:LayerExtensibility.LayerMetadata&gt;
			&lt;esriOffice:ExcelLayer.Range&gt;
				&lt;esriOffice:ExcelCellRange EsriSheetId="5d37cbe4e9fd47e2a2e3ff8b269c6218" EsriWorkbookId="dc56508c33cb420ea37e2b4285269f00" ColumnsRangeId="columnsRange_cc621684b3b3450c81d5266e61f2cc81" Name="Excel Layer" UseFirstRowAsHeaders="True" Address="$A$1:$I$27" /&gt;
			&lt;/esriOffice:ExcelLayer.Range&gt;
			&lt;esriOffice:ExcelLayer.GeometryGenerator&gt;
				&lt;esriOffice:HostedGeometryGenerator&gt;
					&lt;esriOffice:GeometryGenerator.MappedGeoJoinFields&gt;
						&lt;esriOffice:MappedField Field="Street" ColumnId="0758ba4f311645c19fc17491e72254f0" /&gt;
						&lt;esriOffice:MappedField Field="City" ColumnId="186b19da84d14e6c8d1eb8d394f49366" /&gt;
						&lt;esriOffice:MappedField Field="State" ColumnId="4002589dbce74a97a2d9badf79387377" /&gt;
						&lt;esriOffice:MappedField Field="Zip" ColumnId="d9f3340006ad42eca4c843265bc572be" /&gt;
					&lt;/esriOffice:GeometryGenerator.MappedGeoJoinFields&gt;
					&lt;esriOffice:GeometryGenerator.LocationProviderInfo&gt;
						&lt;esriOffice:GenerateAddressesInfo Id="Address" /&gt;
					&lt;/esriOffice:GeometryGenerator.LocationProviderInfo&gt;
				&lt;/esriOffice:HostedGeometryGenerator&gt;
			&lt;/esriOffice:ExcelLayer.GeometryGenerator&gt;
		&lt;/esriOffice:ExcelGeoJoinLayer&gt;
	&lt;/esri:Map&gt;
&lt;/UserControl&gt;</MapConfiguration>
  <Location>
    <X>730</X>
    <Y>120</Y>
  </Location>
  <Size>
    <Width>350.25</Width>
    <Height>250.5</Height>
  </Size>
  <ViewModel>&lt;ViewModel xmlns="http://schemas.datacontract.org/2004/07/ESRI.ArcGIS.Mapping.OfficeIntegration.WPF" xmlns:i="http://www.w3.org/2001/XMLSchema-instance"&gt;&lt;AllowUserToChangeBaseMapInRunMode&gt;true&lt;/AllowUserToChangeBaseMapInRunMode&gt;&lt;SelectionColor xmlns:a="http://schemas.datacontract.org/2004/07/System.Windows.Media"&gt;&lt;a:A&gt;255&lt;/a:A&gt;&lt;a:B&gt;0&lt;/a:B&gt;&lt;a:G&gt;255&lt;/a:G&gt;&lt;a:R&gt;255&lt;/a:R&gt;&lt;a:ScA&gt;1&lt;/a:ScA&gt;&lt;a:ScB&gt;0&lt;/a:ScB&gt;&lt;a:ScG&gt;1&lt;/a:ScG&gt;&lt;a:ScR&gt;1&lt;/a:ScR&gt;&lt;/SelectionColor&gt;&lt;SnapToLevels&gt;true&lt;/SnapToLevels&gt;&lt;Title&gt;Map 1&lt;/Title&gt;&lt;ZoomToVisibleRange&gt;true&lt;/ZoomToVisibleRange&gt;&lt;/ViewModel&gt;</ViewModel>
  <EsriSheetId>5d37cbe4e9fd47e2a2e3ff8b269c6218</EsriSheetId>
</ViewControl>
</file>

<file path=customXml/item2.xml><?xml version="1.0" encoding="utf-8"?>
<EsriMapsInfo xmlns="ESRI.ArcGIS.Mapping.OfficeIntegration.ExcelInfo">
  <Version>Version4</Version>
</EsriMapsInfo>
</file>

<file path=customXml/itemProps1.xml><?xml version="1.0" encoding="utf-8"?>
<ds:datastoreItem xmlns:ds="http://schemas.openxmlformats.org/officeDocument/2006/customXml" ds:itemID="{E7E6C8FF-5F58-4FD2-A552-653842B58D46}">
  <ds:schemaRefs>
    <ds:schemaRef ds:uri="ESRI.ArcGIS.Mapping.OfficeIntegration.Excel"/>
  </ds:schemaRefs>
</ds:datastoreItem>
</file>

<file path=customXml/itemProps2.xml><?xml version="1.0" encoding="utf-8"?>
<ds:datastoreItem xmlns:ds="http://schemas.openxmlformats.org/officeDocument/2006/customXml" ds:itemID="{EAB16AAB-06B9-4634-A150-F9455BD62C22}">
  <ds:schemaRefs>
    <ds:schemaRef ds:uri="ESRI.ArcGIS.Mapping.OfficeIntegration.ExcelInfo"/>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2013-12-12-SubmissionContest111</vt:lpstr>
      <vt:lpstr>2013-12-12-SubmissionContes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Irwin, Kari</dc:creator>
  <cp:lastModifiedBy>Broderick, Tim</cp:lastModifiedBy>
  <dcterms:created xsi:type="dcterms:W3CDTF">2013-12-12T22:55:38Z</dcterms:created>
  <dcterms:modified xsi:type="dcterms:W3CDTF">2013-12-13T21:16:02Z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dc56508c33cb420ea37e2b4285269f00</vt:lpwstr>
  </property>
</Properties>
</file>