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/>
  <mc:AlternateContent xmlns:mc="http://schemas.openxmlformats.org/markup-compatibility/2006">
    <mc:Choice Requires="x15">
      <x15ac:absPath xmlns:x15ac="http://schemas.microsoft.com/office/spreadsheetml/2010/11/ac" url="/Users/obama/Documents/オバマ/SID/"/>
    </mc:Choice>
  </mc:AlternateContent>
  <xr:revisionPtr revIDLastSave="31" documentId="8_{3FC55091-E612-734C-845F-365723FD9093}" xr6:coauthVersionLast="47" xr6:coauthVersionMax="47" xr10:uidLastSave="{C8D87486-A9E0-439B-A154-5AB194985868}"/>
  <bookViews>
    <workbookView xWindow="0" yWindow="460" windowWidth="28800" windowHeight="17540" xr2:uid="{00000000-000D-0000-FFFF-FFFF00000000}"/>
  </bookViews>
  <sheets>
    <sheet name="P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9zuCBQn6m1igr0drw+IZWCwRe9A=="/>
    </ext>
  </extLst>
</workbook>
</file>

<file path=xl/calcChain.xml><?xml version="1.0" encoding="utf-8"?>
<calcChain xmlns="http://schemas.openxmlformats.org/spreadsheetml/2006/main">
  <c r="AJ4" i="1" l="1"/>
  <c r="AK4" i="1"/>
  <c r="AL4" i="1"/>
  <c r="AM4" i="1"/>
  <c r="AN4" i="1"/>
  <c r="AJ5" i="1"/>
  <c r="AK5" i="1"/>
  <c r="AL5" i="1"/>
  <c r="AM5" i="1"/>
  <c r="AN5" i="1"/>
  <c r="AJ6" i="1"/>
  <c r="AK6" i="1"/>
  <c r="AL6" i="1"/>
  <c r="AM6" i="1"/>
  <c r="AN6" i="1"/>
  <c r="AJ7" i="1"/>
  <c r="AK7" i="1"/>
  <c r="AL7" i="1"/>
  <c r="AM7" i="1"/>
  <c r="AN7" i="1"/>
  <c r="AJ8" i="1"/>
  <c r="AK8" i="1"/>
  <c r="AL8" i="1"/>
  <c r="AM8" i="1"/>
  <c r="AN8" i="1"/>
  <c r="AJ9" i="1"/>
  <c r="AK9" i="1"/>
  <c r="AL9" i="1"/>
  <c r="AM9" i="1"/>
  <c r="AN9" i="1"/>
  <c r="AJ10" i="1"/>
  <c r="AK10" i="1"/>
  <c r="AL10" i="1"/>
  <c r="AM10" i="1"/>
  <c r="AN10" i="1"/>
  <c r="AJ12" i="1"/>
  <c r="AK12" i="1"/>
  <c r="AL12" i="1"/>
  <c r="AM12" i="1"/>
  <c r="AN12" i="1"/>
  <c r="AJ15" i="1"/>
  <c r="AK15" i="1"/>
  <c r="AL15" i="1"/>
  <c r="AM15" i="1"/>
  <c r="AN15" i="1"/>
  <c r="AJ16" i="1"/>
  <c r="AK16" i="1"/>
  <c r="AL16" i="1"/>
  <c r="AM16" i="1"/>
  <c r="AN16" i="1"/>
  <c r="AJ17" i="1"/>
  <c r="AK17" i="1"/>
  <c r="AL17" i="1"/>
  <c r="AM17" i="1"/>
  <c r="AN17" i="1"/>
  <c r="C10" i="1"/>
  <c r="C7" i="1"/>
  <c r="D6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D12" i="1"/>
  <c r="E12" i="1"/>
  <c r="F12" i="1"/>
  <c r="C12" i="1"/>
  <c r="C5" i="1"/>
  <c r="C8" i="1" s="1"/>
  <c r="D4" i="1"/>
  <c r="E4" i="1" l="1"/>
  <c r="D10" i="1"/>
  <c r="C28" i="1"/>
  <c r="C9" i="1"/>
  <c r="E6" i="1"/>
  <c r="D7" i="1"/>
  <c r="F6" i="1"/>
  <c r="E7" i="1"/>
  <c r="E5" i="1"/>
  <c r="E8" i="1" s="1"/>
  <c r="D5" i="1"/>
  <c r="D8" i="1" s="1"/>
  <c r="C15" i="1"/>
  <c r="C16" i="1" s="1"/>
  <c r="D28" i="1" l="1"/>
  <c r="E28" i="1"/>
  <c r="D9" i="1"/>
  <c r="E9" i="1" s="1"/>
  <c r="F4" i="1"/>
  <c r="E10" i="1"/>
  <c r="G6" i="1"/>
  <c r="F7" i="1"/>
  <c r="C29" i="1"/>
  <c r="C30" i="1" s="1"/>
  <c r="C17" i="1"/>
  <c r="D15" i="1"/>
  <c r="D16" i="1" s="1"/>
  <c r="G4" i="1" l="1"/>
  <c r="F10" i="1"/>
  <c r="F5" i="1"/>
  <c r="F8" i="1" s="1"/>
  <c r="F9" i="1"/>
  <c r="H6" i="1"/>
  <c r="G7" i="1"/>
  <c r="D29" i="1"/>
  <c r="E15" i="1"/>
  <c r="E16" i="1" s="1"/>
  <c r="F28" i="1" l="1"/>
  <c r="G10" i="1"/>
  <c r="H4" i="1"/>
  <c r="G5" i="1"/>
  <c r="G8" i="1" s="1"/>
  <c r="H7" i="1"/>
  <c r="I6" i="1"/>
  <c r="E29" i="1"/>
  <c r="E30" i="1" s="1"/>
  <c r="D17" i="1"/>
  <c r="D30" i="1"/>
  <c r="F15" i="1"/>
  <c r="F16" i="1" s="1"/>
  <c r="G28" i="1" l="1"/>
  <c r="G9" i="1"/>
  <c r="I4" i="1"/>
  <c r="H10" i="1"/>
  <c r="H5" i="1"/>
  <c r="H8" i="1" s="1"/>
  <c r="J6" i="1"/>
  <c r="I7" i="1"/>
  <c r="E17" i="1"/>
  <c r="G15" i="1"/>
  <c r="G16" i="1" s="1"/>
  <c r="F29" i="1"/>
  <c r="F30" i="1" s="1"/>
  <c r="H28" i="1" l="1"/>
  <c r="J4" i="1"/>
  <c r="I10" i="1"/>
  <c r="I5" i="1"/>
  <c r="I8" i="1" s="1"/>
  <c r="H9" i="1"/>
  <c r="I9" i="1" s="1"/>
  <c r="K6" i="1"/>
  <c r="J7" i="1"/>
  <c r="G29" i="1"/>
  <c r="G30" i="1" s="1"/>
  <c r="F17" i="1"/>
  <c r="H15" i="1"/>
  <c r="H16" i="1" s="1"/>
  <c r="I28" i="1" l="1"/>
  <c r="K4" i="1"/>
  <c r="J10" i="1"/>
  <c r="J5" i="1"/>
  <c r="J8" i="1" s="1"/>
  <c r="L6" i="1"/>
  <c r="K7" i="1"/>
  <c r="H29" i="1"/>
  <c r="H30" i="1" s="1"/>
  <c r="G17" i="1"/>
  <c r="I15" i="1"/>
  <c r="I16" i="1" s="1"/>
  <c r="J28" i="1" l="1"/>
  <c r="J9" i="1"/>
  <c r="L4" i="1"/>
  <c r="K10" i="1"/>
  <c r="K5" i="1"/>
  <c r="K8" i="1" s="1"/>
  <c r="M6" i="1"/>
  <c r="L7" i="1"/>
  <c r="I29" i="1"/>
  <c r="I30" i="1" s="1"/>
  <c r="H17" i="1"/>
  <c r="J15" i="1"/>
  <c r="J16" i="1" s="1"/>
  <c r="K28" i="1" l="1"/>
  <c r="M4" i="1"/>
  <c r="L10" i="1"/>
  <c r="L5" i="1"/>
  <c r="L8" i="1" s="1"/>
  <c r="K9" i="1"/>
  <c r="L9" i="1" s="1"/>
  <c r="N6" i="1"/>
  <c r="M7" i="1"/>
  <c r="J29" i="1"/>
  <c r="J30" i="1" s="1"/>
  <c r="I17" i="1"/>
  <c r="K15" i="1"/>
  <c r="K16" i="1" s="1"/>
  <c r="L28" i="1" l="1"/>
  <c r="N4" i="1"/>
  <c r="M10" i="1"/>
  <c r="M5" i="1"/>
  <c r="M8" i="1" s="1"/>
  <c r="O6" i="1"/>
  <c r="N7" i="1"/>
  <c r="K29" i="1"/>
  <c r="K30" i="1" s="1"/>
  <c r="J17" i="1"/>
  <c r="L15" i="1"/>
  <c r="L16" i="1" s="1"/>
  <c r="M28" i="1" l="1"/>
  <c r="M9" i="1"/>
  <c r="O4" i="1"/>
  <c r="N10" i="1"/>
  <c r="N5" i="1"/>
  <c r="N8" i="1" s="1"/>
  <c r="O7" i="1"/>
  <c r="P6" i="1"/>
  <c r="K17" i="1"/>
  <c r="L17" i="1" s="1"/>
  <c r="L29" i="1"/>
  <c r="L30" i="1" s="1"/>
  <c r="M15" i="1"/>
  <c r="M16" i="1" s="1"/>
  <c r="N28" i="1" l="1"/>
  <c r="O10" i="1"/>
  <c r="O5" i="1"/>
  <c r="O8" i="1" s="1"/>
  <c r="P4" i="1"/>
  <c r="N9" i="1"/>
  <c r="O9" i="1" s="1"/>
  <c r="Q6" i="1"/>
  <c r="P7" i="1"/>
  <c r="M29" i="1"/>
  <c r="M30" i="1" s="1"/>
  <c r="M17" i="1"/>
  <c r="N15" i="1"/>
  <c r="N16" i="1" s="1"/>
  <c r="P10" i="1" l="1"/>
  <c r="P5" i="1"/>
  <c r="P8" i="1" s="1"/>
  <c r="Q4" i="1"/>
  <c r="O28" i="1"/>
  <c r="R6" i="1"/>
  <c r="Q7" i="1"/>
  <c r="N29" i="1"/>
  <c r="N30" i="1" s="1"/>
  <c r="N17" i="1"/>
  <c r="O15" i="1"/>
  <c r="O16" i="1" s="1"/>
  <c r="Q10" i="1" l="1"/>
  <c r="R4" i="1"/>
  <c r="Q5" i="1"/>
  <c r="Q8" i="1" s="1"/>
  <c r="P28" i="1"/>
  <c r="P9" i="1"/>
  <c r="Q9" i="1" s="1"/>
  <c r="S6" i="1"/>
  <c r="R7" i="1"/>
  <c r="O29" i="1"/>
  <c r="O30" i="1" s="1"/>
  <c r="O17" i="1"/>
  <c r="P15" i="1"/>
  <c r="P16" i="1" s="1"/>
  <c r="Q28" i="1" l="1"/>
  <c r="R10" i="1"/>
  <c r="S4" i="1"/>
  <c r="R5" i="1"/>
  <c r="R8" i="1" s="1"/>
  <c r="S7" i="1"/>
  <c r="T6" i="1"/>
  <c r="P29" i="1"/>
  <c r="P30" i="1" s="1"/>
  <c r="P17" i="1"/>
  <c r="Q15" i="1"/>
  <c r="Q16" i="1" s="1"/>
  <c r="R28" i="1" l="1"/>
  <c r="R9" i="1"/>
  <c r="T4" i="1"/>
  <c r="S10" i="1"/>
  <c r="S5" i="1"/>
  <c r="S8" i="1" s="1"/>
  <c r="T7" i="1"/>
  <c r="U6" i="1"/>
  <c r="R15" i="1"/>
  <c r="R16" i="1" s="1"/>
  <c r="Q29" i="1"/>
  <c r="Q30" i="1" s="1"/>
  <c r="Q17" i="1"/>
  <c r="S28" i="1" l="1"/>
  <c r="U4" i="1"/>
  <c r="T10" i="1"/>
  <c r="T5" i="1"/>
  <c r="T8" i="1" s="1"/>
  <c r="S9" i="1"/>
  <c r="T9" i="1" s="1"/>
  <c r="U7" i="1"/>
  <c r="V6" i="1"/>
  <c r="R29" i="1"/>
  <c r="R30" i="1" s="1"/>
  <c r="R17" i="1"/>
  <c r="S15" i="1"/>
  <c r="S16" i="1" s="1"/>
  <c r="T28" i="1" l="1"/>
  <c r="V4" i="1"/>
  <c r="U10" i="1"/>
  <c r="U5" i="1"/>
  <c r="U8" i="1" s="1"/>
  <c r="W6" i="1"/>
  <c r="V7" i="1"/>
  <c r="S29" i="1"/>
  <c r="S30" i="1" s="1"/>
  <c r="S17" i="1"/>
  <c r="T15" i="1"/>
  <c r="T16" i="1" s="1"/>
  <c r="U28" i="1" l="1"/>
  <c r="U9" i="1"/>
  <c r="W4" i="1"/>
  <c r="V10" i="1"/>
  <c r="V5" i="1"/>
  <c r="V8" i="1" s="1"/>
  <c r="X6" i="1"/>
  <c r="W7" i="1"/>
  <c r="T29" i="1"/>
  <c r="T30" i="1" s="1"/>
  <c r="T17" i="1"/>
  <c r="U15" i="1"/>
  <c r="U16" i="1" s="1"/>
  <c r="V28" i="1" l="1"/>
  <c r="X4" i="1"/>
  <c r="W10" i="1"/>
  <c r="W5" i="1"/>
  <c r="W8" i="1" s="1"/>
  <c r="V9" i="1"/>
  <c r="W9" i="1" s="1"/>
  <c r="Y6" i="1"/>
  <c r="X7" i="1"/>
  <c r="U29" i="1"/>
  <c r="U30" i="1" s="1"/>
  <c r="U17" i="1"/>
  <c r="V15" i="1"/>
  <c r="V16" i="1" s="1"/>
  <c r="W15" i="1"/>
  <c r="W16" i="1" l="1"/>
  <c r="W28" i="1"/>
  <c r="Y4" i="1"/>
  <c r="X10" i="1"/>
  <c r="X15" i="1" s="1"/>
  <c r="X29" i="1" s="1"/>
  <c r="X5" i="1"/>
  <c r="X8" i="1" s="1"/>
  <c r="Z6" i="1"/>
  <c r="Y7" i="1"/>
  <c r="V29" i="1"/>
  <c r="V30" i="1" s="1"/>
  <c r="V17" i="1"/>
  <c r="W29" i="1"/>
  <c r="W30" i="1" s="1"/>
  <c r="X16" i="1" l="1"/>
  <c r="X28" i="1"/>
  <c r="X30" i="1" s="1"/>
  <c r="X9" i="1"/>
  <c r="Z4" i="1"/>
  <c r="Y10" i="1"/>
  <c r="Y15" i="1" s="1"/>
  <c r="Y29" i="1" s="1"/>
  <c r="Y5" i="1"/>
  <c r="Y8" i="1" s="1"/>
  <c r="AA6" i="1"/>
  <c r="Z7" i="1"/>
  <c r="W17" i="1"/>
  <c r="X17" i="1" s="1"/>
  <c r="Y16" i="1" l="1"/>
  <c r="Y17" i="1" s="1"/>
  <c r="Y28" i="1"/>
  <c r="Y30" i="1" s="1"/>
  <c r="AA4" i="1"/>
  <c r="Z10" i="1"/>
  <c r="Z15" i="1" s="1"/>
  <c r="Z29" i="1" s="1"/>
  <c r="Z5" i="1"/>
  <c r="Z8" i="1" s="1"/>
  <c r="Y9" i="1"/>
  <c r="Z9" i="1" s="1"/>
  <c r="AB6" i="1"/>
  <c r="AA7" i="1"/>
  <c r="Z16" i="1" l="1"/>
  <c r="Z28" i="1"/>
  <c r="Z30" i="1" s="1"/>
  <c r="AB4" i="1"/>
  <c r="AA10" i="1"/>
  <c r="AA15" i="1" s="1"/>
  <c r="AA29" i="1" s="1"/>
  <c r="AA5" i="1"/>
  <c r="AA8" i="1" s="1"/>
  <c r="Z17" i="1"/>
  <c r="AC6" i="1"/>
  <c r="AB7" i="1"/>
  <c r="AA16" i="1" l="1"/>
  <c r="AA17" i="1" s="1"/>
  <c r="AA28" i="1"/>
  <c r="AA30" i="1" s="1"/>
  <c r="AA9" i="1"/>
  <c r="AC4" i="1"/>
  <c r="AB10" i="1"/>
  <c r="AB15" i="1" s="1"/>
  <c r="AB29" i="1" s="1"/>
  <c r="AB5" i="1"/>
  <c r="AB8" i="1" s="1"/>
  <c r="AC7" i="1"/>
  <c r="AD6" i="1"/>
  <c r="AB16" i="1" l="1"/>
  <c r="AB28" i="1"/>
  <c r="AB30" i="1" s="1"/>
  <c r="AD4" i="1"/>
  <c r="AC10" i="1"/>
  <c r="AC15" i="1" s="1"/>
  <c r="AC29" i="1" s="1"/>
  <c r="AC5" i="1"/>
  <c r="AC8" i="1" s="1"/>
  <c r="AB9" i="1"/>
  <c r="AC9" i="1" s="1"/>
  <c r="AB17" i="1"/>
  <c r="AD7" i="1"/>
  <c r="AE6" i="1"/>
  <c r="AC16" i="1" l="1"/>
  <c r="AC17" i="1" s="1"/>
  <c r="AC28" i="1"/>
  <c r="AC30" i="1" s="1"/>
  <c r="AE4" i="1"/>
  <c r="AD10" i="1"/>
  <c r="AD15" i="1" s="1"/>
  <c r="AD29" i="1" s="1"/>
  <c r="AD5" i="1"/>
  <c r="AD8" i="1" s="1"/>
  <c r="AF6" i="1"/>
  <c r="AE7" i="1"/>
  <c r="AD16" i="1" l="1"/>
  <c r="AD28" i="1"/>
  <c r="AD30" i="1" s="1"/>
  <c r="AD9" i="1"/>
  <c r="AF4" i="1"/>
  <c r="AE10" i="1"/>
  <c r="AE15" i="1" s="1"/>
  <c r="AE29" i="1" s="1"/>
  <c r="AE5" i="1"/>
  <c r="AE8" i="1" s="1"/>
  <c r="AD17" i="1"/>
  <c r="AG6" i="1"/>
  <c r="AF7" i="1"/>
  <c r="AE16" i="1" l="1"/>
  <c r="AE17" i="1" s="1"/>
  <c r="AE28" i="1"/>
  <c r="AE30" i="1" s="1"/>
  <c r="AG4" i="1"/>
  <c r="AF10" i="1"/>
  <c r="AF15" i="1" s="1"/>
  <c r="AF29" i="1" s="1"/>
  <c r="AF5" i="1"/>
  <c r="AF8" i="1" s="1"/>
  <c r="AE9" i="1"/>
  <c r="AF9" i="1" s="1"/>
  <c r="AH6" i="1"/>
  <c r="AG7" i="1"/>
  <c r="AF16" i="1" l="1"/>
  <c r="AF28" i="1"/>
  <c r="AF30" i="1" s="1"/>
  <c r="AH4" i="1"/>
  <c r="AG10" i="1"/>
  <c r="AG15" i="1" s="1"/>
  <c r="AG29" i="1" s="1"/>
  <c r="AG5" i="1"/>
  <c r="AG8" i="1" s="1"/>
  <c r="AF17" i="1"/>
  <c r="AI6" i="1"/>
  <c r="AI7" i="1" s="1"/>
  <c r="AH7" i="1"/>
  <c r="AG16" i="1" l="1"/>
  <c r="AG17" i="1" s="1"/>
  <c r="AG28" i="1"/>
  <c r="AG30" i="1" s="1"/>
  <c r="AG9" i="1"/>
  <c r="AI4" i="1"/>
  <c r="AH10" i="1"/>
  <c r="AH15" i="1" s="1"/>
  <c r="AH29" i="1" s="1"/>
  <c r="AH5" i="1"/>
  <c r="AH8" i="1" s="1"/>
  <c r="AH16" i="1" l="1"/>
  <c r="AH28" i="1"/>
  <c r="AH30" i="1" s="1"/>
  <c r="AI10" i="1"/>
  <c r="AI15" i="1" s="1"/>
  <c r="AI29" i="1" s="1"/>
  <c r="AI5" i="1"/>
  <c r="AI8" i="1" s="1"/>
  <c r="AH9" i="1"/>
  <c r="AI9" i="1" s="1"/>
  <c r="AH17" i="1"/>
  <c r="AI16" i="1" l="1"/>
  <c r="AI17" i="1" s="1"/>
  <c r="AI28" i="1"/>
  <c r="AI30" i="1" s="1"/>
</calcChain>
</file>

<file path=xl/sharedStrings.xml><?xml version="1.0" encoding="utf-8"?>
<sst xmlns="http://schemas.openxmlformats.org/spreadsheetml/2006/main" count="25" uniqueCount="25">
  <si>
    <t>(1万円)</t>
  </si>
  <si>
    <t>Revenue</t>
  </si>
  <si>
    <t xml:space="preserve">飲食店 本体台数(台) </t>
    <rPh sb="0" eb="3">
      <t>インショク</t>
    </rPh>
    <rPh sb="9" eb="10">
      <t xml:space="preserve">ダイ </t>
    </rPh>
    <phoneticPr fontId="5"/>
  </si>
  <si>
    <t>飲食店 売り上げ</t>
    <rPh sb="0" eb="3">
      <t>インショク</t>
    </rPh>
    <phoneticPr fontId="5"/>
  </si>
  <si>
    <t>ネット販売　本体台数(台)</t>
    <rPh sb="6" eb="10">
      <t>ホンタイ</t>
    </rPh>
    <rPh sb="11" eb="12">
      <t xml:space="preserve">ダイ </t>
    </rPh>
    <phoneticPr fontId="5"/>
  </si>
  <si>
    <t>ネット販売 売り上げ</t>
    <rPh sb="0" eb="2">
      <t>ネットハンバイ</t>
    </rPh>
    <rPh sb="6" eb="7">
      <t>ウリアゲ</t>
    </rPh>
    <phoneticPr fontId="5"/>
  </si>
  <si>
    <t>売り上げ合計</t>
    <rPh sb="0" eb="1">
      <t>ウリアゲ</t>
    </rPh>
    <rPh sb="4" eb="6">
      <t>ゴウケイ</t>
    </rPh>
    <phoneticPr fontId="5"/>
  </si>
  <si>
    <t>累計売り上げ</t>
    <rPh sb="0" eb="3">
      <t>ルイケイ</t>
    </rPh>
    <phoneticPr fontId="5"/>
  </si>
  <si>
    <t>Costs</t>
  </si>
  <si>
    <t>本体製作費</t>
    <phoneticPr fontId="5"/>
  </si>
  <si>
    <t>オフィス</t>
  </si>
  <si>
    <t>人件費(3人）</t>
    <rPh sb="0" eb="3">
      <t>ジンケn</t>
    </rPh>
    <rPh sb="5" eb="6">
      <t>ニn</t>
    </rPh>
    <phoneticPr fontId="5"/>
  </si>
  <si>
    <t>広告費</t>
  </si>
  <si>
    <t>雑費・メンテナンス費</t>
  </si>
  <si>
    <t>Total</t>
  </si>
  <si>
    <t>利益</t>
  </si>
  <si>
    <t>累積利益</t>
  </si>
  <si>
    <t>Assumption</t>
  </si>
  <si>
    <t>(円)</t>
    <phoneticPr fontId="5"/>
  </si>
  <si>
    <t>給料</t>
  </si>
  <si>
    <t>本体製作費</t>
  </si>
  <si>
    <t>販売価格</t>
    <rPh sb="0" eb="4">
      <t>ハンバイカク</t>
    </rPh>
    <phoneticPr fontId="5"/>
  </si>
  <si>
    <t>売り上げ</t>
    <rPh sb="0" eb="1">
      <t>ウリアゲ</t>
    </rPh>
    <phoneticPr fontId="5"/>
  </si>
  <si>
    <t>費用</t>
    <rPh sb="0" eb="2">
      <t xml:space="preserve">ヒヨウ </t>
    </rPh>
    <phoneticPr fontId="5"/>
  </si>
  <si>
    <t>利益</t>
    <rPh sb="0" eb="2">
      <t>リエキ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</si>
</sst>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6"/>
      <name val="851tegakizatsu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9">
    <xf numFmtId="0" fontId="0" fillId="0" borderId="0" xfId="0" applyFont="1" applyAlignment="1">
      <alignment vertical="center"/>
    </xf>
    <xf numFmtId="38" fontId="1" fillId="2" borderId="1" xfId="1" applyFont="1" applyFill="1" applyBorder="1" applyAlignment="1">
      <alignment horizontal="left" vertical="center"/>
    </xf>
    <xf numFmtId="38" fontId="1" fillId="2" borderId="1" xfId="1" applyFont="1" applyFill="1" applyBorder="1" applyAlignment="1">
      <alignment vertical="center"/>
    </xf>
    <xf numFmtId="38" fontId="0" fillId="0" borderId="0" xfId="1" applyFont="1" applyAlignment="1">
      <alignment vertical="center"/>
    </xf>
    <xf numFmtId="38" fontId="1" fillId="2" borderId="7" xfId="1" applyFont="1" applyFill="1" applyBorder="1" applyAlignment="1">
      <alignment vertical="center"/>
    </xf>
    <xf numFmtId="38" fontId="1" fillId="2" borderId="9" xfId="1" applyFont="1" applyFill="1" applyBorder="1" applyAlignment="1">
      <alignment horizontal="left" vertical="center"/>
    </xf>
    <xf numFmtId="38" fontId="1" fillId="3" borderId="9" xfId="1" applyFont="1" applyFill="1" applyBorder="1" applyAlignment="1">
      <alignment vertical="center"/>
    </xf>
    <xf numFmtId="38" fontId="1" fillId="2" borderId="1" xfId="1" applyFont="1" applyFill="1" applyBorder="1" applyAlignment="1">
      <alignment horizontal="center" vertical="center"/>
    </xf>
    <xf numFmtId="38" fontId="2" fillId="0" borderId="1" xfId="1" applyFont="1" applyBorder="1" applyAlignment="1">
      <alignment vertical="center"/>
    </xf>
    <xf numFmtId="38" fontId="1" fillId="2" borderId="5" xfId="1" applyFont="1" applyFill="1" applyBorder="1" applyAlignment="1">
      <alignment horizontal="center" vertical="center"/>
    </xf>
    <xf numFmtId="38" fontId="3" fillId="2" borderId="6" xfId="1" applyFont="1" applyFill="1" applyBorder="1" applyAlignment="1">
      <alignment vertical="center"/>
    </xf>
    <xf numFmtId="38" fontId="1" fillId="2" borderId="3" xfId="1" applyFont="1" applyFill="1" applyBorder="1" applyAlignment="1">
      <alignment horizontal="center" vertical="center"/>
    </xf>
    <xf numFmtId="38" fontId="0" fillId="0" borderId="9" xfId="1" applyFont="1" applyBorder="1" applyAlignment="1">
      <alignment vertical="center"/>
    </xf>
    <xf numFmtId="38" fontId="1" fillId="2" borderId="6" xfId="1" applyFont="1" applyFill="1" applyBorder="1" applyAlignment="1">
      <alignment horizontal="center" vertical="center"/>
    </xf>
    <xf numFmtId="38" fontId="1" fillId="2" borderId="8" xfId="1" applyFont="1" applyFill="1" applyBorder="1" applyAlignment="1">
      <alignment vertical="center"/>
    </xf>
    <xf numFmtId="38" fontId="1" fillId="2" borderId="6" xfId="1" applyFont="1" applyFill="1" applyBorder="1" applyAlignment="1">
      <alignment vertical="center"/>
    </xf>
    <xf numFmtId="38" fontId="2" fillId="0" borderId="4" xfId="1" applyFont="1" applyBorder="1" applyAlignment="1">
      <alignment vertical="center"/>
    </xf>
    <xf numFmtId="38" fontId="1" fillId="2" borderId="3" xfId="1" applyFont="1" applyFill="1" applyBorder="1" applyAlignment="1">
      <alignment vertical="center"/>
    </xf>
    <xf numFmtId="38" fontId="1" fillId="2" borderId="9" xfId="1" applyFont="1" applyFill="1" applyBorder="1" applyAlignment="1">
      <alignment vertical="center"/>
    </xf>
    <xf numFmtId="38" fontId="2" fillId="0" borderId="13" xfId="1" applyFont="1" applyBorder="1" applyAlignment="1">
      <alignment horizontal="center" vertical="center"/>
    </xf>
    <xf numFmtId="38" fontId="2" fillId="0" borderId="14" xfId="1" applyFont="1" applyBorder="1" applyAlignment="1">
      <alignment horizontal="center" vertical="center"/>
    </xf>
    <xf numFmtId="38" fontId="2" fillId="0" borderId="15" xfId="1" applyFont="1" applyBorder="1" applyAlignment="1">
      <alignment horizontal="center" vertical="center"/>
    </xf>
    <xf numFmtId="38" fontId="1" fillId="2" borderId="9" xfId="1" applyFont="1" applyFill="1" applyBorder="1" applyAlignment="1">
      <alignment horizontal="center" vertical="center"/>
    </xf>
    <xf numFmtId="38" fontId="1" fillId="2" borderId="2" xfId="1" applyFont="1" applyFill="1" applyBorder="1" applyAlignment="1">
      <alignment vertical="center"/>
    </xf>
    <xf numFmtId="38" fontId="2" fillId="0" borderId="10" xfId="1" applyFont="1" applyBorder="1" applyAlignment="1">
      <alignment vertical="center"/>
    </xf>
    <xf numFmtId="38" fontId="2" fillId="0" borderId="11" xfId="1" applyFont="1" applyBorder="1" applyAlignment="1">
      <alignment vertical="center"/>
    </xf>
    <xf numFmtId="38" fontId="2" fillId="0" borderId="12" xfId="1" applyFont="1" applyBorder="1" applyAlignment="1">
      <alignment vertical="center"/>
    </xf>
    <xf numFmtId="38" fontId="1" fillId="2" borderId="9" xfId="1" applyFont="1" applyFill="1" applyBorder="1" applyAlignment="1">
      <alignment vertical="center"/>
    </xf>
    <xf numFmtId="38" fontId="2" fillId="0" borderId="9" xfId="1" applyFont="1" applyBorder="1" applyAlignment="1">
      <alignment vertical="center"/>
    </xf>
    <xf numFmtId="38" fontId="1" fillId="2" borderId="16" xfId="1" applyFont="1" applyFill="1" applyBorder="1" applyAlignment="1">
      <alignment horizontal="center" vertical="center"/>
    </xf>
    <xf numFmtId="38" fontId="1" fillId="2" borderId="17" xfId="1" applyFont="1" applyFill="1" applyBorder="1" applyAlignment="1">
      <alignment horizontal="center" vertical="center"/>
    </xf>
    <xf numFmtId="176" fontId="1" fillId="2" borderId="9" xfId="1" applyNumberFormat="1" applyFont="1" applyFill="1" applyBorder="1" applyAlignment="1">
      <alignment horizontal="center" vertical="center"/>
    </xf>
    <xf numFmtId="176" fontId="2" fillId="0" borderId="9" xfId="1" applyNumberFormat="1" applyFont="1" applyBorder="1" applyAlignment="1">
      <alignment horizontal="center" vertical="center"/>
    </xf>
    <xf numFmtId="176" fontId="0" fillId="0" borderId="3" xfId="1" applyNumberFormat="1" applyFont="1" applyBorder="1" applyAlignment="1">
      <alignment horizontal="center" vertical="center"/>
    </xf>
    <xf numFmtId="176" fontId="2" fillId="0" borderId="13" xfId="1" applyNumberFormat="1" applyFont="1" applyBorder="1" applyAlignment="1">
      <alignment horizontal="center" vertical="center"/>
    </xf>
    <xf numFmtId="38" fontId="0" fillId="0" borderId="1" xfId="1" applyFont="1" applyBorder="1" applyAlignment="1">
      <alignment vertical="center"/>
    </xf>
    <xf numFmtId="176" fontId="0" fillId="0" borderId="19" xfId="1" applyNumberFormat="1" applyFont="1" applyBorder="1" applyAlignment="1">
      <alignment horizontal="center" vertical="center"/>
    </xf>
    <xf numFmtId="38" fontId="1" fillId="2" borderId="20" xfId="1" applyFont="1" applyFill="1" applyBorder="1" applyAlignment="1">
      <alignment vertical="center"/>
    </xf>
    <xf numFmtId="38" fontId="0" fillId="0" borderId="11" xfId="1" applyFont="1" applyBorder="1" applyAlignment="1">
      <alignment vertical="center"/>
    </xf>
    <xf numFmtId="38" fontId="1" fillId="2" borderId="11" xfId="1" applyFont="1" applyFill="1" applyBorder="1" applyAlignment="1">
      <alignment vertical="center"/>
    </xf>
    <xf numFmtId="38" fontId="1" fillId="2" borderId="13" xfId="1" applyFont="1" applyFill="1" applyBorder="1" applyAlignment="1">
      <alignment vertical="center"/>
    </xf>
    <xf numFmtId="38" fontId="0" fillId="0" borderId="6" xfId="1" applyFont="1" applyBorder="1" applyAlignment="1">
      <alignment vertical="center"/>
    </xf>
    <xf numFmtId="38" fontId="1" fillId="2" borderId="21" xfId="1" applyFont="1" applyFill="1" applyBorder="1" applyAlignment="1">
      <alignment vertical="center"/>
    </xf>
    <xf numFmtId="38" fontId="0" fillId="0" borderId="18" xfId="1" applyFont="1" applyBorder="1" applyAlignment="1">
      <alignment vertical="center"/>
    </xf>
    <xf numFmtId="38" fontId="1" fillId="2" borderId="22" xfId="1" applyFont="1" applyFill="1" applyBorder="1" applyAlignment="1">
      <alignment vertical="center"/>
    </xf>
    <xf numFmtId="176" fontId="0" fillId="0" borderId="10" xfId="1" applyNumberFormat="1" applyFont="1" applyBorder="1" applyAlignment="1">
      <alignment horizontal="center" vertical="center"/>
    </xf>
    <xf numFmtId="38" fontId="0" fillId="0" borderId="19" xfId="1" applyFont="1" applyBorder="1" applyAlignment="1">
      <alignment vertical="center"/>
    </xf>
    <xf numFmtId="38" fontId="1" fillId="2" borderId="23" xfId="1" applyFont="1" applyFill="1" applyBorder="1" applyAlignment="1">
      <alignment vertical="center"/>
    </xf>
    <xf numFmtId="38" fontId="1" fillId="2" borderId="24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28</a:t>
            </a:r>
            <a:r>
              <a:rPr lang="ja-JP" altLang="en-US"/>
              <a:t>ヶ月間における利益推移予想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PM!$B$28</c:f>
              <c:strCache>
                <c:ptCount val="1"/>
                <c:pt idx="0">
                  <c:v>売り上げ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PM!$C$28:$AD$28</c:f>
              <c:numCache>
                <c:formatCode>#,##0_);[Red]\(#,##0\)</c:formatCode>
                <c:ptCount val="28"/>
                <c:pt idx="0">
                  <c:v>1.125</c:v>
                </c:pt>
                <c:pt idx="1">
                  <c:v>1.6875</c:v>
                </c:pt>
                <c:pt idx="2">
                  <c:v>2.53125</c:v>
                </c:pt>
                <c:pt idx="3">
                  <c:v>3.796875</c:v>
                </c:pt>
                <c:pt idx="4">
                  <c:v>5.6953125</c:v>
                </c:pt>
                <c:pt idx="5">
                  <c:v>8.54296875</c:v>
                </c:pt>
                <c:pt idx="6">
                  <c:v>12.814453125</c:v>
                </c:pt>
                <c:pt idx="7">
                  <c:v>19.2216796875</c:v>
                </c:pt>
                <c:pt idx="8">
                  <c:v>28.83251953125</c:v>
                </c:pt>
                <c:pt idx="9">
                  <c:v>43.248779296875</c:v>
                </c:pt>
                <c:pt idx="10">
                  <c:v>64.8731689453125</c:v>
                </c:pt>
                <c:pt idx="11">
                  <c:v>97.30975341796875</c:v>
                </c:pt>
                <c:pt idx="12">
                  <c:v>145.96463012695313</c:v>
                </c:pt>
                <c:pt idx="13">
                  <c:v>175.15755615234377</c:v>
                </c:pt>
                <c:pt idx="14">
                  <c:v>210.18906738281251</c:v>
                </c:pt>
                <c:pt idx="15">
                  <c:v>252.226880859375</c:v>
                </c:pt>
                <c:pt idx="16">
                  <c:v>302.67225703124996</c:v>
                </c:pt>
                <c:pt idx="17">
                  <c:v>332.93948273437502</c:v>
                </c:pt>
                <c:pt idx="18">
                  <c:v>366.2334310078125</c:v>
                </c:pt>
                <c:pt idx="19">
                  <c:v>402.85677410859375</c:v>
                </c:pt>
                <c:pt idx="20">
                  <c:v>443.14245151945329</c:v>
                </c:pt>
                <c:pt idx="21">
                  <c:v>487.45669667139862</c:v>
                </c:pt>
                <c:pt idx="22">
                  <c:v>536.20236633853847</c:v>
                </c:pt>
                <c:pt idx="23">
                  <c:v>589.82260297239247</c:v>
                </c:pt>
                <c:pt idx="24">
                  <c:v>648.8048632696316</c:v>
                </c:pt>
                <c:pt idx="25">
                  <c:v>713.68534959659496</c:v>
                </c:pt>
                <c:pt idx="26">
                  <c:v>785.05388455625439</c:v>
                </c:pt>
                <c:pt idx="27">
                  <c:v>863.55927301188012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A-C343-B799-F5D74EC6C8A9}"/>
            </c:ext>
          </c:extLst>
        </c:ser>
        <c:ser>
          <c:idx val="1"/>
          <c:order val="1"/>
          <c:tx>
            <c:strRef>
              <c:f>PM!$B$29</c:f>
              <c:strCache>
                <c:ptCount val="1"/>
                <c:pt idx="0">
                  <c:v>費用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PM!$C$29:$AD$29</c:f>
              <c:numCache>
                <c:formatCode>#,##0_);[Red]\(#,##0\)</c:formatCode>
                <c:ptCount val="28"/>
                <c:pt idx="0">
                  <c:v>-320.5025</c:v>
                </c:pt>
                <c:pt idx="1">
                  <c:v>-320.75374999999997</c:v>
                </c:pt>
                <c:pt idx="2">
                  <c:v>-321.13062500000001</c:v>
                </c:pt>
                <c:pt idx="3">
                  <c:v>-321.69593750000001</c:v>
                </c:pt>
                <c:pt idx="4">
                  <c:v>-322.54390624999996</c:v>
                </c:pt>
                <c:pt idx="5">
                  <c:v>-323.815859375</c:v>
                </c:pt>
                <c:pt idx="6">
                  <c:v>-325.72378906250003</c:v>
                </c:pt>
                <c:pt idx="7">
                  <c:v>-328.58568359374999</c:v>
                </c:pt>
                <c:pt idx="8">
                  <c:v>-332.87852539062499</c:v>
                </c:pt>
                <c:pt idx="9">
                  <c:v>-339.31778808593754</c:v>
                </c:pt>
                <c:pt idx="10">
                  <c:v>-348.97668212890625</c:v>
                </c:pt>
                <c:pt idx="11">
                  <c:v>-363.46502319335934</c:v>
                </c:pt>
                <c:pt idx="12">
                  <c:v>-385.19753479003907</c:v>
                </c:pt>
                <c:pt idx="13">
                  <c:v>-398.23704174804686</c:v>
                </c:pt>
                <c:pt idx="14">
                  <c:v>-413.88445009765627</c:v>
                </c:pt>
                <c:pt idx="15">
                  <c:v>-432.66134011718748</c:v>
                </c:pt>
                <c:pt idx="16">
                  <c:v>-455.19360814062497</c:v>
                </c:pt>
                <c:pt idx="17">
                  <c:v>-468.71296895468754</c:v>
                </c:pt>
                <c:pt idx="18">
                  <c:v>-483.58426585015627</c:v>
                </c:pt>
                <c:pt idx="19">
                  <c:v>-499.94269243517192</c:v>
                </c:pt>
                <c:pt idx="20">
                  <c:v>-517.93696167868916</c:v>
                </c:pt>
                <c:pt idx="21">
                  <c:v>-537.73065784655796</c:v>
                </c:pt>
                <c:pt idx="22">
                  <c:v>-559.50372363121392</c:v>
                </c:pt>
                <c:pt idx="23">
                  <c:v>-583.45409599433526</c:v>
                </c:pt>
                <c:pt idx="24">
                  <c:v>-609.7995055937688</c:v>
                </c:pt>
                <c:pt idx="25">
                  <c:v>-638.7794561531457</c:v>
                </c:pt>
                <c:pt idx="26">
                  <c:v>-670.65740176846032</c:v>
                </c:pt>
                <c:pt idx="27">
                  <c:v>-705.72314194530645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8A-C343-B799-F5D74EC6C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709120"/>
        <c:axId val="223398736"/>
      </c:barChart>
      <c:lineChart>
        <c:grouping val="standard"/>
        <c:varyColors val="0"/>
        <c:ser>
          <c:idx val="2"/>
          <c:order val="2"/>
          <c:tx>
            <c:strRef>
              <c:f>PM!$B$30</c:f>
              <c:strCache>
                <c:ptCount val="1"/>
                <c:pt idx="0">
                  <c:v>利益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PM!$C$30:$AD$30</c:f>
              <c:numCache>
                <c:formatCode>#,##0_);[Red]\(#,##0\)</c:formatCode>
                <c:ptCount val="28"/>
                <c:pt idx="0">
                  <c:v>-319.3775</c:v>
                </c:pt>
                <c:pt idx="1">
                  <c:v>-319.06624999999997</c:v>
                </c:pt>
                <c:pt idx="2">
                  <c:v>-318.59937500000001</c:v>
                </c:pt>
                <c:pt idx="3">
                  <c:v>-317.89906250000001</c:v>
                </c:pt>
                <c:pt idx="4">
                  <c:v>-316.84859374999996</c:v>
                </c:pt>
                <c:pt idx="5">
                  <c:v>-315.272890625</c:v>
                </c:pt>
                <c:pt idx="6">
                  <c:v>-312.90933593750003</c:v>
                </c:pt>
                <c:pt idx="7">
                  <c:v>-309.36400390624999</c:v>
                </c:pt>
                <c:pt idx="8">
                  <c:v>-304.04600585937499</c:v>
                </c:pt>
                <c:pt idx="9">
                  <c:v>-296.06900878906254</c:v>
                </c:pt>
                <c:pt idx="10">
                  <c:v>-284.10351318359375</c:v>
                </c:pt>
                <c:pt idx="11">
                  <c:v>-266.15526977539059</c:v>
                </c:pt>
                <c:pt idx="12">
                  <c:v>-239.23290466308595</c:v>
                </c:pt>
                <c:pt idx="13">
                  <c:v>-223.07948559570309</c:v>
                </c:pt>
                <c:pt idx="14">
                  <c:v>-203.69538271484376</c:v>
                </c:pt>
                <c:pt idx="15">
                  <c:v>-180.43445925781248</c:v>
                </c:pt>
                <c:pt idx="16">
                  <c:v>-152.52135110937502</c:v>
                </c:pt>
                <c:pt idx="17">
                  <c:v>-135.77348622031252</c:v>
                </c:pt>
                <c:pt idx="18">
                  <c:v>-117.35083484234377</c:v>
                </c:pt>
                <c:pt idx="19">
                  <c:v>-97.085918326578167</c:v>
                </c:pt>
                <c:pt idx="20">
                  <c:v>-74.79451015923587</c:v>
                </c:pt>
                <c:pt idx="21">
                  <c:v>-50.273961175159343</c:v>
                </c:pt>
                <c:pt idx="22">
                  <c:v>-23.301357292675448</c:v>
                </c:pt>
                <c:pt idx="23">
                  <c:v>6.3685069780572121</c:v>
                </c:pt>
                <c:pt idx="24">
                  <c:v>39.005357675862797</c:v>
                </c:pt>
                <c:pt idx="25">
                  <c:v>74.905893443449258</c:v>
                </c:pt>
                <c:pt idx="26">
                  <c:v>114.39648278779407</c:v>
                </c:pt>
                <c:pt idx="27">
                  <c:v>157.83613106657367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8A-C343-B799-F5D74EC6C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709120"/>
        <c:axId val="223398736"/>
      </c:lineChart>
      <c:catAx>
        <c:axId val="22070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月間  </a:t>
                </a:r>
                <a:r>
                  <a:rPr lang="en-US" altLang="ja-JP"/>
                  <a:t>[</a:t>
                </a:r>
                <a:r>
                  <a:rPr lang="ja-JP" altLang="en-US"/>
                  <a:t>ヶ月目</a:t>
                </a:r>
                <a:r>
                  <a:rPr lang="en-US" altLang="ja-JP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98736"/>
        <c:crosses val="autoZero"/>
        <c:auto val="1"/>
        <c:lblAlgn val="ctr"/>
        <c:lblOffset val="100"/>
        <c:noMultiLvlLbl val="0"/>
      </c:catAx>
      <c:valAx>
        <c:axId val="22339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収支金額 </a:t>
                </a:r>
                <a:r>
                  <a:rPr lang="en-US" altLang="ja-JP"/>
                  <a:t>[</a:t>
                </a:r>
                <a:r>
                  <a:rPr lang="ja-JP" altLang="en-US"/>
                  <a:t>万円</a:t>
                </a:r>
                <a:r>
                  <a:rPr lang="en-US" altLang="ja-JP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70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551234</xdr:colOff>
      <xdr:row>31</xdr:row>
      <xdr:rowOff>98628</xdr:rowOff>
    </xdr:from>
    <xdr:to>
      <xdr:col>21</xdr:col>
      <xdr:colOff>40533</xdr:colOff>
      <xdr:row>65</xdr:row>
      <xdr:rowOff>27020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47B5B663-F9B1-7C41-A592-A1274F28B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6"/>
  <sheetViews>
    <sheetView tabSelected="1" topLeftCell="T1" zoomScale="50" zoomScaleNormal="131" workbookViewId="0">
      <selection activeCell="AK3" sqref="AK3:AK4"/>
    </sheetView>
  </sheetViews>
  <sheetFormatPr defaultColWidth="12.625" defaultRowHeight="15" customHeight="1"/>
  <cols>
    <col min="1" max="1" width="8.375" style="3" bestFit="1" customWidth="1"/>
    <col min="2" max="2" width="24.875" style="3" bestFit="1" customWidth="1"/>
    <col min="3" max="5" width="7.625" style="3" bestFit="1" customWidth="1"/>
    <col min="6" max="32" width="9.375" style="3" bestFit="1" customWidth="1"/>
    <col min="33" max="35" width="9.625" style="3" bestFit="1" customWidth="1"/>
    <col min="36" max="16384" width="12.625" style="3"/>
  </cols>
  <sheetData>
    <row r="1" spans="1:4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J1" s="35"/>
      <c r="AK1" s="35"/>
      <c r="AL1" s="35"/>
      <c r="AM1" s="35"/>
      <c r="AN1" s="35"/>
    </row>
    <row r="2" spans="1:41" ht="13.5" customHeight="1">
      <c r="A2" s="23"/>
      <c r="B2" s="24"/>
      <c r="C2" s="31">
        <v>2022</v>
      </c>
      <c r="D2" s="31"/>
      <c r="E2" s="31"/>
      <c r="F2" s="31"/>
      <c r="G2" s="31"/>
      <c r="H2" s="31"/>
      <c r="I2" s="31"/>
      <c r="J2" s="31"/>
      <c r="K2" s="31"/>
      <c r="L2" s="32">
        <v>2023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>
        <v>2024</v>
      </c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4"/>
      <c r="AJ2" s="33">
        <v>2025</v>
      </c>
      <c r="AK2" s="45"/>
      <c r="AL2" s="45"/>
      <c r="AM2" s="45"/>
      <c r="AN2" s="36"/>
      <c r="AO2" s="35"/>
    </row>
    <row r="3" spans="1:41" ht="13.5" customHeight="1">
      <c r="A3" s="25"/>
      <c r="B3" s="26"/>
      <c r="C3" s="4">
        <v>4</v>
      </c>
      <c r="D3" s="4">
        <v>5</v>
      </c>
      <c r="E3" s="4">
        <v>6</v>
      </c>
      <c r="F3" s="4">
        <v>7</v>
      </c>
      <c r="G3" s="4">
        <v>8</v>
      </c>
      <c r="H3" s="4">
        <v>9</v>
      </c>
      <c r="I3" s="4">
        <v>10</v>
      </c>
      <c r="J3" s="4">
        <v>11</v>
      </c>
      <c r="K3" s="4">
        <v>12</v>
      </c>
      <c r="L3" s="4">
        <v>1</v>
      </c>
      <c r="M3" s="4">
        <v>2</v>
      </c>
      <c r="N3" s="4">
        <v>3</v>
      </c>
      <c r="O3" s="4">
        <v>4</v>
      </c>
      <c r="P3" s="4">
        <v>5</v>
      </c>
      <c r="Q3" s="4">
        <v>6</v>
      </c>
      <c r="R3" s="4">
        <v>7</v>
      </c>
      <c r="S3" s="4">
        <v>8</v>
      </c>
      <c r="T3" s="4">
        <v>9</v>
      </c>
      <c r="U3" s="4">
        <v>10</v>
      </c>
      <c r="V3" s="4">
        <v>11</v>
      </c>
      <c r="W3" s="4">
        <v>12</v>
      </c>
      <c r="X3" s="4">
        <v>1</v>
      </c>
      <c r="Y3" s="4">
        <v>2</v>
      </c>
      <c r="Z3" s="4">
        <v>3</v>
      </c>
      <c r="AA3" s="4">
        <v>4</v>
      </c>
      <c r="AB3" s="4">
        <v>5</v>
      </c>
      <c r="AC3" s="4">
        <v>6</v>
      </c>
      <c r="AD3" s="4">
        <v>7</v>
      </c>
      <c r="AE3" s="4">
        <v>8</v>
      </c>
      <c r="AF3" s="4">
        <v>9</v>
      </c>
      <c r="AG3" s="4">
        <v>10</v>
      </c>
      <c r="AH3" s="4">
        <v>11</v>
      </c>
      <c r="AI3" s="39">
        <v>12</v>
      </c>
      <c r="AJ3" s="38">
        <v>1</v>
      </c>
      <c r="AK3" s="41">
        <v>2</v>
      </c>
      <c r="AL3" s="46">
        <v>3</v>
      </c>
      <c r="AM3" s="46">
        <v>4</v>
      </c>
      <c r="AN3" s="43">
        <v>5</v>
      </c>
      <c r="AO3" s="35"/>
    </row>
    <row r="4" spans="1:41" ht="13.5" customHeight="1">
      <c r="A4" s="29" t="s">
        <v>1</v>
      </c>
      <c r="B4" s="5" t="s">
        <v>2</v>
      </c>
      <c r="C4" s="18">
        <v>10</v>
      </c>
      <c r="D4" s="18">
        <f>C4*1.5</f>
        <v>15</v>
      </c>
      <c r="E4" s="18">
        <f>D4*1.5</f>
        <v>22.5</v>
      </c>
      <c r="F4" s="18">
        <f t="shared" ref="F4:O4" si="0">E4*1.5</f>
        <v>33.75</v>
      </c>
      <c r="G4" s="18">
        <f>F4*1.5</f>
        <v>50.625</v>
      </c>
      <c r="H4" s="18">
        <f t="shared" si="0"/>
        <v>75.9375</v>
      </c>
      <c r="I4" s="18">
        <f t="shared" si="0"/>
        <v>113.90625</v>
      </c>
      <c r="J4" s="18">
        <f t="shared" si="0"/>
        <v>170.859375</v>
      </c>
      <c r="K4" s="18">
        <f t="shared" si="0"/>
        <v>256.2890625</v>
      </c>
      <c r="L4" s="18">
        <f t="shared" si="0"/>
        <v>384.43359375</v>
      </c>
      <c r="M4" s="18">
        <f t="shared" si="0"/>
        <v>576.650390625</v>
      </c>
      <c r="N4" s="18">
        <f t="shared" si="0"/>
        <v>864.9755859375</v>
      </c>
      <c r="O4" s="18">
        <f t="shared" si="0"/>
        <v>1297.46337890625</v>
      </c>
      <c r="P4" s="18">
        <f>O4*1.2</f>
        <v>1556.9560546875</v>
      </c>
      <c r="Q4" s="18">
        <f t="shared" ref="Q4:S4" si="1">P4*1.2</f>
        <v>1868.3472656249999</v>
      </c>
      <c r="R4" s="18">
        <f t="shared" si="1"/>
        <v>2242.0167187499997</v>
      </c>
      <c r="S4" s="18">
        <f t="shared" si="1"/>
        <v>2690.4200624999994</v>
      </c>
      <c r="T4" s="18">
        <f>S4*1.1</f>
        <v>2959.4620687499996</v>
      </c>
      <c r="U4" s="18">
        <f t="shared" ref="U4:AH4" si="2">T4*1.1</f>
        <v>3255.408275625</v>
      </c>
      <c r="V4" s="18">
        <f t="shared" si="2"/>
        <v>3580.9491031875004</v>
      </c>
      <c r="W4" s="18">
        <f t="shared" si="2"/>
        <v>3939.0440135062508</v>
      </c>
      <c r="X4" s="18">
        <f t="shared" si="2"/>
        <v>4332.9484148568763</v>
      </c>
      <c r="Y4" s="18">
        <f t="shared" si="2"/>
        <v>4766.2432563425646</v>
      </c>
      <c r="Z4" s="18">
        <f t="shared" si="2"/>
        <v>5242.8675819768214</v>
      </c>
      <c r="AA4" s="18">
        <f t="shared" si="2"/>
        <v>5767.1543401745039</v>
      </c>
      <c r="AB4" s="18">
        <f t="shared" si="2"/>
        <v>6343.869774191955</v>
      </c>
      <c r="AC4" s="18">
        <f t="shared" si="2"/>
        <v>6978.2567516111512</v>
      </c>
      <c r="AD4" s="18">
        <f t="shared" si="2"/>
        <v>7676.0824267722674</v>
      </c>
      <c r="AE4" s="18">
        <f t="shared" si="2"/>
        <v>8443.6906694494955</v>
      </c>
      <c r="AF4" s="18">
        <f t="shared" si="2"/>
        <v>9288.0597363944453</v>
      </c>
      <c r="AG4" s="18">
        <f t="shared" si="2"/>
        <v>10216.865710033891</v>
      </c>
      <c r="AH4" s="18">
        <f t="shared" si="2"/>
        <v>11238.552281037282</v>
      </c>
      <c r="AI4" s="40">
        <f>AH4*1.1</f>
        <v>12362.407509141012</v>
      </c>
      <c r="AJ4" s="48">
        <f t="shared" ref="AJ4:AN4" si="3">AI4*1.1</f>
        <v>13598.648260055115</v>
      </c>
      <c r="AK4" s="42">
        <f t="shared" si="3"/>
        <v>14958.513086060628</v>
      </c>
      <c r="AL4" s="47">
        <f t="shared" si="3"/>
        <v>16454.364394666693</v>
      </c>
      <c r="AM4" s="47">
        <f t="shared" si="3"/>
        <v>18099.800834133363</v>
      </c>
      <c r="AN4" s="44">
        <f t="shared" si="3"/>
        <v>19909.780917546701</v>
      </c>
      <c r="AO4" s="35"/>
    </row>
    <row r="5" spans="1:41" ht="13.5" customHeight="1">
      <c r="A5" s="29"/>
      <c r="B5" s="18" t="s">
        <v>3</v>
      </c>
      <c r="C5" s="18">
        <f>C4*$C$25*0.0001</f>
        <v>0.75</v>
      </c>
      <c r="D5" s="18">
        <f>D4*$C$25*0.0001</f>
        <v>1.125</v>
      </c>
      <c r="E5" s="18">
        <f>E4*$C$25*0.0001</f>
        <v>1.6875</v>
      </c>
      <c r="F5" s="18">
        <f>F4*$C$25*0.0001</f>
        <v>2.53125</v>
      </c>
      <c r="G5" s="18">
        <f>G4*$C$25*0.0001</f>
        <v>3.796875</v>
      </c>
      <c r="H5" s="18">
        <f>H4*$C$25*0.0001</f>
        <v>5.6953125</v>
      </c>
      <c r="I5" s="18">
        <f>I4*$C$25*0.0001</f>
        <v>8.54296875</v>
      </c>
      <c r="J5" s="18">
        <f>J4*$C$25*0.0001</f>
        <v>12.814453125</v>
      </c>
      <c r="K5" s="18">
        <f>K4*$C$25*0.0001</f>
        <v>19.2216796875</v>
      </c>
      <c r="L5" s="18">
        <f>L4*$C$25*0.0001</f>
        <v>28.83251953125</v>
      </c>
      <c r="M5" s="18">
        <f>M4*$C$25*0.0001</f>
        <v>43.248779296875</v>
      </c>
      <c r="N5" s="18">
        <f>N4*$C$25*0.0001</f>
        <v>64.8731689453125</v>
      </c>
      <c r="O5" s="18">
        <f>O4*$C$25*0.0001</f>
        <v>97.30975341796875</v>
      </c>
      <c r="P5" s="18">
        <f>P4*$C$25*0.0001</f>
        <v>116.77170410156251</v>
      </c>
      <c r="Q5" s="18">
        <f>Q4*$C$25*0.0001</f>
        <v>140.12604492187501</v>
      </c>
      <c r="R5" s="18">
        <f>R4*$C$25*0.0001</f>
        <v>168.15125390624999</v>
      </c>
      <c r="S5" s="18">
        <f>S4*$C$25*0.0001</f>
        <v>201.78150468749996</v>
      </c>
      <c r="T5" s="18">
        <f>T4*$C$25*0.0001</f>
        <v>221.95965515624999</v>
      </c>
      <c r="U5" s="18">
        <f>U4*$C$25*0.0001</f>
        <v>244.155620671875</v>
      </c>
      <c r="V5" s="18">
        <f>V4*$C$25*0.0001</f>
        <v>268.57118273906252</v>
      </c>
      <c r="W5" s="18">
        <f>W4*$C$25*0.0001</f>
        <v>295.42830101296886</v>
      </c>
      <c r="X5" s="18">
        <f>X4*$C$25*0.0001</f>
        <v>324.97113111426575</v>
      </c>
      <c r="Y5" s="18">
        <f>Y4*$C$25*0.0001</f>
        <v>357.46824422569233</v>
      </c>
      <c r="Z5" s="18">
        <f>Z4*$C$25*0.0001</f>
        <v>393.21506864826165</v>
      </c>
      <c r="AA5" s="18">
        <f>AA4*$C$25*0.0001</f>
        <v>432.53657551308777</v>
      </c>
      <c r="AB5" s="18">
        <f>AB4*$C$25*0.0001</f>
        <v>475.7902330643966</v>
      </c>
      <c r="AC5" s="18">
        <f>AC4*$C$25*0.0001</f>
        <v>523.3692563708363</v>
      </c>
      <c r="AD5" s="18">
        <f>AD4*$C$25*0.0001</f>
        <v>575.70618200792012</v>
      </c>
      <c r="AE5" s="18">
        <f>AE4*$C$25*0.0001</f>
        <v>633.27680020871219</v>
      </c>
      <c r="AF5" s="18">
        <f>AF4*$C$25*0.0001</f>
        <v>696.60448022958337</v>
      </c>
      <c r="AG5" s="18">
        <f>AG4*$C$25*0.0001</f>
        <v>766.26492825254184</v>
      </c>
      <c r="AH5" s="18">
        <f>AH4*$C$25*0.0001</f>
        <v>842.89142107779628</v>
      </c>
      <c r="AI5" s="18">
        <f>AI4*$C$25*0.0001</f>
        <v>927.18056318557603</v>
      </c>
      <c r="AJ5" s="37">
        <f t="shared" ref="AJ5:AN5" si="4">AJ4*$C$25*0.0001</f>
        <v>1019.8986195041336</v>
      </c>
      <c r="AK5" s="37">
        <f t="shared" si="4"/>
        <v>1121.8884814545472</v>
      </c>
      <c r="AL5" s="37">
        <f t="shared" si="4"/>
        <v>1234.077329600002</v>
      </c>
      <c r="AM5" s="37">
        <f t="shared" si="4"/>
        <v>1357.4850625600022</v>
      </c>
      <c r="AN5" s="37">
        <f t="shared" si="4"/>
        <v>1493.2335688160026</v>
      </c>
    </row>
    <row r="6" spans="1:41" ht="13.5" customHeight="1">
      <c r="A6" s="29"/>
      <c r="B6" s="18" t="s">
        <v>4</v>
      </c>
      <c r="C6" s="18">
        <v>5</v>
      </c>
      <c r="D6" s="18">
        <f>C6*1.5</f>
        <v>7.5</v>
      </c>
      <c r="E6" s="18">
        <f t="shared" ref="E6:O6" si="5">D6*1.5</f>
        <v>11.25</v>
      </c>
      <c r="F6" s="18">
        <f t="shared" si="5"/>
        <v>16.875</v>
      </c>
      <c r="G6" s="18">
        <f t="shared" si="5"/>
        <v>25.3125</v>
      </c>
      <c r="H6" s="18">
        <f t="shared" si="5"/>
        <v>37.96875</v>
      </c>
      <c r="I6" s="18">
        <f>H6*1.5</f>
        <v>56.953125</v>
      </c>
      <c r="J6" s="18">
        <f t="shared" si="5"/>
        <v>85.4296875</v>
      </c>
      <c r="K6" s="18">
        <f t="shared" si="5"/>
        <v>128.14453125</v>
      </c>
      <c r="L6" s="18">
        <f t="shared" si="5"/>
        <v>192.216796875</v>
      </c>
      <c r="M6" s="18">
        <f t="shared" si="5"/>
        <v>288.3251953125</v>
      </c>
      <c r="N6" s="18">
        <f>M6*1.5</f>
        <v>432.48779296875</v>
      </c>
      <c r="O6" s="18">
        <f t="shared" si="5"/>
        <v>648.731689453125</v>
      </c>
      <c r="P6" s="18">
        <f>O6*1.2</f>
        <v>778.47802734375</v>
      </c>
      <c r="Q6" s="18">
        <f t="shared" ref="Q6:S6" si="6">P6*1.2</f>
        <v>934.17363281249993</v>
      </c>
      <c r="R6" s="18">
        <f t="shared" si="6"/>
        <v>1121.0083593749998</v>
      </c>
      <c r="S6" s="18">
        <f t="shared" si="6"/>
        <v>1345.2100312499997</v>
      </c>
      <c r="T6" s="18">
        <f>S6*1.1</f>
        <v>1479.7310343749998</v>
      </c>
      <c r="U6" s="18">
        <f t="shared" ref="U6:AH6" si="7">T6*1.1</f>
        <v>1627.7041378125</v>
      </c>
      <c r="V6" s="18">
        <f t="shared" si="7"/>
        <v>1790.4745515937502</v>
      </c>
      <c r="W6" s="18">
        <f t="shared" si="7"/>
        <v>1969.5220067531254</v>
      </c>
      <c r="X6" s="18">
        <f t="shared" si="7"/>
        <v>2166.4742074284381</v>
      </c>
      <c r="Y6" s="18">
        <f t="shared" si="7"/>
        <v>2383.1216281712823</v>
      </c>
      <c r="Z6" s="18">
        <f t="shared" si="7"/>
        <v>2621.4337909884107</v>
      </c>
      <c r="AA6" s="18">
        <f t="shared" si="7"/>
        <v>2883.5771700872519</v>
      </c>
      <c r="AB6" s="18">
        <f t="shared" si="7"/>
        <v>3171.9348870959775</v>
      </c>
      <c r="AC6" s="18">
        <f t="shared" si="7"/>
        <v>3489.1283758055756</v>
      </c>
      <c r="AD6" s="18">
        <f t="shared" si="7"/>
        <v>3838.0412133861337</v>
      </c>
      <c r="AE6" s="18">
        <f t="shared" si="7"/>
        <v>4221.8453347247478</v>
      </c>
      <c r="AF6" s="18">
        <f t="shared" si="7"/>
        <v>4644.0298681972226</v>
      </c>
      <c r="AG6" s="18">
        <f t="shared" si="7"/>
        <v>5108.4328550169457</v>
      </c>
      <c r="AH6" s="18">
        <f t="shared" si="7"/>
        <v>5619.2761405186411</v>
      </c>
      <c r="AI6" s="18">
        <f>AH6*1.1</f>
        <v>6181.2037545705061</v>
      </c>
      <c r="AJ6" s="18">
        <f t="shared" ref="AJ6:AN6" si="8">AI6*1.1</f>
        <v>6799.3241300275577</v>
      </c>
      <c r="AK6" s="18">
        <f t="shared" si="8"/>
        <v>7479.2565430303139</v>
      </c>
      <c r="AL6" s="18">
        <f t="shared" si="8"/>
        <v>8227.1821973333463</v>
      </c>
      <c r="AM6" s="18">
        <f t="shared" si="8"/>
        <v>9049.9004170666813</v>
      </c>
      <c r="AN6" s="18">
        <f t="shared" si="8"/>
        <v>9954.8904587733505</v>
      </c>
    </row>
    <row r="7" spans="1:41" ht="13.5" customHeight="1">
      <c r="A7" s="29"/>
      <c r="B7" s="18" t="s">
        <v>5</v>
      </c>
      <c r="C7" s="18">
        <f>C6*$C$25*0.0001</f>
        <v>0.375</v>
      </c>
      <c r="D7" s="18">
        <f t="shared" ref="D7:M7" si="9">D6*$C$25*0.0001</f>
        <v>0.5625</v>
      </c>
      <c r="E7" s="18">
        <f t="shared" si="9"/>
        <v>0.84375</v>
      </c>
      <c r="F7" s="18">
        <f t="shared" si="9"/>
        <v>1.265625</v>
      </c>
      <c r="G7" s="18">
        <f t="shared" si="9"/>
        <v>1.8984375</v>
      </c>
      <c r="H7" s="18">
        <f t="shared" si="9"/>
        <v>2.84765625</v>
      </c>
      <c r="I7" s="18">
        <f t="shared" si="9"/>
        <v>4.271484375</v>
      </c>
      <c r="J7" s="18">
        <f t="shared" si="9"/>
        <v>6.4072265625</v>
      </c>
      <c r="K7" s="18">
        <f t="shared" si="9"/>
        <v>9.61083984375</v>
      </c>
      <c r="L7" s="18">
        <f t="shared" si="9"/>
        <v>14.416259765625</v>
      </c>
      <c r="M7" s="18">
        <f t="shared" si="9"/>
        <v>21.6243896484375</v>
      </c>
      <c r="N7" s="18">
        <f>N6*$C$25*0.0001</f>
        <v>32.43658447265625</v>
      </c>
      <c r="O7" s="18">
        <f t="shared" ref="O7" si="10">O6*$C$25*0.0001</f>
        <v>48.654876708984375</v>
      </c>
      <c r="P7" s="18">
        <f t="shared" ref="P7" si="11">P6*$C$25*0.0001</f>
        <v>58.385852050781253</v>
      </c>
      <c r="Q7" s="18">
        <f t="shared" ref="Q7" si="12">Q6*$C$25*0.0001</f>
        <v>70.063022460937503</v>
      </c>
      <c r="R7" s="18">
        <f t="shared" ref="R7" si="13">R6*$C$25*0.0001</f>
        <v>84.075626953124996</v>
      </c>
      <c r="S7" s="18">
        <f t="shared" ref="S7" si="14">S6*$C$25*0.0001</f>
        <v>100.89075234374998</v>
      </c>
      <c r="T7" s="18">
        <f t="shared" ref="T7" si="15">T6*$C$25*0.0001</f>
        <v>110.979827578125</v>
      </c>
      <c r="U7" s="18">
        <f t="shared" ref="U7" si="16">U6*$C$25*0.0001</f>
        <v>122.0778103359375</v>
      </c>
      <c r="V7" s="18">
        <f t="shared" ref="V7" si="17">V6*$C$25*0.0001</f>
        <v>134.28559136953126</v>
      </c>
      <c r="W7" s="18">
        <f t="shared" ref="W7" si="18">W6*$C$25*0.0001</f>
        <v>147.71415050648443</v>
      </c>
      <c r="X7" s="18">
        <f t="shared" ref="X7" si="19">X6*$C$25*0.0001</f>
        <v>162.48556555713287</v>
      </c>
      <c r="Y7" s="18">
        <f>Y6*$C$25*0.0001</f>
        <v>178.73412211284617</v>
      </c>
      <c r="Z7" s="18">
        <f t="shared" ref="Z7" si="20">Z6*$C$25*0.0001</f>
        <v>196.60753432413082</v>
      </c>
      <c r="AA7" s="18">
        <f t="shared" ref="AA7" si="21">AA6*$C$25*0.0001</f>
        <v>216.26828775654388</v>
      </c>
      <c r="AB7" s="18">
        <f t="shared" ref="AB7" si="22">AB6*$C$25*0.0001</f>
        <v>237.8951165321983</v>
      </c>
      <c r="AC7" s="18">
        <f t="shared" ref="AC7" si="23">AC6*$C$25*0.0001</f>
        <v>261.68462818541815</v>
      </c>
      <c r="AD7" s="18">
        <f t="shared" ref="AD7" si="24">AD6*$C$25*0.0001</f>
        <v>287.85309100396006</v>
      </c>
      <c r="AE7" s="18">
        <f t="shared" ref="AE7" si="25">AE6*$C$25*0.0001</f>
        <v>316.63840010435609</v>
      </c>
      <c r="AF7" s="18">
        <f t="shared" ref="AF7" si="26">AF6*$C$25*0.0001</f>
        <v>348.30224011479169</v>
      </c>
      <c r="AG7" s="18">
        <f t="shared" ref="AG7" si="27">AG6*$C$25*0.0001</f>
        <v>383.13246412627092</v>
      </c>
      <c r="AH7" s="18">
        <f t="shared" ref="AH7" si="28">AH6*$C$25*0.0001</f>
        <v>421.44571053889814</v>
      </c>
      <c r="AI7" s="18">
        <f t="shared" ref="AI7:AN7" si="29">AI6*$C$25*0.0001</f>
        <v>463.59028159278802</v>
      </c>
      <c r="AJ7" s="18">
        <f t="shared" si="29"/>
        <v>509.94930975206682</v>
      </c>
      <c r="AK7" s="18">
        <f t="shared" si="29"/>
        <v>560.94424072727361</v>
      </c>
      <c r="AL7" s="18">
        <f t="shared" si="29"/>
        <v>617.03866480000102</v>
      </c>
      <c r="AM7" s="18">
        <f t="shared" si="29"/>
        <v>678.74253128000112</v>
      </c>
      <c r="AN7" s="18">
        <f t="shared" si="29"/>
        <v>746.61678440800131</v>
      </c>
    </row>
    <row r="8" spans="1:41" ht="13.5" customHeight="1">
      <c r="A8" s="29"/>
      <c r="B8" s="6" t="s">
        <v>6</v>
      </c>
      <c r="C8" s="6">
        <f>C5+C7</f>
        <v>1.125</v>
      </c>
      <c r="D8" s="6">
        <f t="shared" ref="D8:J8" si="30">D5+D7</f>
        <v>1.6875</v>
      </c>
      <c r="E8" s="6">
        <f t="shared" si="30"/>
        <v>2.53125</v>
      </c>
      <c r="F8" s="6">
        <f t="shared" si="30"/>
        <v>3.796875</v>
      </c>
      <c r="G8" s="6">
        <f t="shared" si="30"/>
        <v>5.6953125</v>
      </c>
      <c r="H8" s="6">
        <f t="shared" si="30"/>
        <v>8.54296875</v>
      </c>
      <c r="I8" s="6">
        <f t="shared" si="30"/>
        <v>12.814453125</v>
      </c>
      <c r="J8" s="6">
        <f t="shared" si="30"/>
        <v>19.2216796875</v>
      </c>
      <c r="K8" s="6">
        <f t="shared" ref="K8" si="31">K5+K7</f>
        <v>28.83251953125</v>
      </c>
      <c r="L8" s="6">
        <f t="shared" ref="L8" si="32">L5+L7</f>
        <v>43.248779296875</v>
      </c>
      <c r="M8" s="6">
        <f t="shared" ref="M8" si="33">M5+M7</f>
        <v>64.8731689453125</v>
      </c>
      <c r="N8" s="6">
        <f t="shared" ref="N8" si="34">N5+N7</f>
        <v>97.30975341796875</v>
      </c>
      <c r="O8" s="6">
        <f t="shared" ref="O8" si="35">O5+O7</f>
        <v>145.96463012695313</v>
      </c>
      <c r="P8" s="6">
        <f t="shared" ref="P8" si="36">P5+P7</f>
        <v>175.15755615234377</v>
      </c>
      <c r="Q8" s="6">
        <f t="shared" ref="Q8" si="37">Q5+Q7</f>
        <v>210.18906738281251</v>
      </c>
      <c r="R8" s="6">
        <f t="shared" ref="R8" si="38">R5+R7</f>
        <v>252.226880859375</v>
      </c>
      <c r="S8" s="6">
        <f t="shared" ref="S8" si="39">S5+S7</f>
        <v>302.67225703124996</v>
      </c>
      <c r="T8" s="6">
        <f t="shared" ref="T8" si="40">T5+T7</f>
        <v>332.93948273437502</v>
      </c>
      <c r="U8" s="6">
        <f t="shared" ref="U8" si="41">U5+U7</f>
        <v>366.2334310078125</v>
      </c>
      <c r="V8" s="6">
        <f t="shared" ref="V8" si="42">V5+V7</f>
        <v>402.85677410859375</v>
      </c>
      <c r="W8" s="6">
        <f t="shared" ref="W8" si="43">W5+W7</f>
        <v>443.14245151945329</v>
      </c>
      <c r="X8" s="6">
        <f t="shared" ref="X8" si="44">X5+X7</f>
        <v>487.45669667139862</v>
      </c>
      <c r="Y8" s="6">
        <f t="shared" ref="Y8" si="45">Y5+Y7</f>
        <v>536.20236633853847</v>
      </c>
      <c r="Z8" s="6">
        <f t="shared" ref="Z8" si="46">Z5+Z7</f>
        <v>589.82260297239247</v>
      </c>
      <c r="AA8" s="6">
        <f t="shared" ref="AA8" si="47">AA5+AA7</f>
        <v>648.8048632696316</v>
      </c>
      <c r="AB8" s="6">
        <f t="shared" ref="AB8" si="48">AB5+AB7</f>
        <v>713.68534959659496</v>
      </c>
      <c r="AC8" s="6">
        <f t="shared" ref="AC8" si="49">AC5+AC7</f>
        <v>785.05388455625439</v>
      </c>
      <c r="AD8" s="6">
        <f t="shared" ref="AD8" si="50">AD5+AD7</f>
        <v>863.55927301188012</v>
      </c>
      <c r="AE8" s="6">
        <f t="shared" ref="AE8" si="51">AE5+AE7</f>
        <v>949.91520031306823</v>
      </c>
      <c r="AF8" s="6">
        <f t="shared" ref="AF8" si="52">AF5+AF7</f>
        <v>1044.9067203443751</v>
      </c>
      <c r="AG8" s="6">
        <f t="shared" ref="AG8" si="53">AG5+AG7</f>
        <v>1149.3973923788128</v>
      </c>
      <c r="AH8" s="6">
        <f t="shared" ref="AH8" si="54">AH5+AH7</f>
        <v>1264.3371316166945</v>
      </c>
      <c r="AI8" s="6">
        <f t="shared" ref="AI8:AN8" si="55">AI5+AI7</f>
        <v>1390.7708447783641</v>
      </c>
      <c r="AJ8" s="6">
        <f t="shared" si="55"/>
        <v>1529.8479292562006</v>
      </c>
      <c r="AK8" s="6">
        <f t="shared" si="55"/>
        <v>1682.8327221818208</v>
      </c>
      <c r="AL8" s="6">
        <f t="shared" si="55"/>
        <v>1851.115994400003</v>
      </c>
      <c r="AM8" s="6">
        <f t="shared" si="55"/>
        <v>2036.2275938400035</v>
      </c>
      <c r="AN8" s="6">
        <f t="shared" si="55"/>
        <v>2239.8503532240038</v>
      </c>
    </row>
    <row r="9" spans="1:41" ht="13.5" customHeight="1">
      <c r="A9" s="30"/>
      <c r="B9" s="6" t="s">
        <v>7</v>
      </c>
      <c r="C9" s="6">
        <f>C8</f>
        <v>1.125</v>
      </c>
      <c r="D9" s="6">
        <f>C9+D8</f>
        <v>2.8125</v>
      </c>
      <c r="E9" s="6">
        <f t="shared" ref="E9:AH9" si="56">D9+E8</f>
        <v>5.34375</v>
      </c>
      <c r="F9" s="6">
        <f t="shared" si="56"/>
        <v>9.140625</v>
      </c>
      <c r="G9" s="6">
        <f t="shared" si="56"/>
        <v>14.8359375</v>
      </c>
      <c r="H9" s="6">
        <f t="shared" si="56"/>
        <v>23.37890625</v>
      </c>
      <c r="I9" s="6">
        <f t="shared" si="56"/>
        <v>36.193359375</v>
      </c>
      <c r="J9" s="6">
        <f t="shared" si="56"/>
        <v>55.4150390625</v>
      </c>
      <c r="K9" s="6">
        <f t="shared" si="56"/>
        <v>84.24755859375</v>
      </c>
      <c r="L9" s="6">
        <f t="shared" si="56"/>
        <v>127.496337890625</v>
      </c>
      <c r="M9" s="6">
        <f t="shared" si="56"/>
        <v>192.3695068359375</v>
      </c>
      <c r="N9" s="6">
        <f t="shared" si="56"/>
        <v>289.67926025390625</v>
      </c>
      <c r="O9" s="6">
        <f t="shared" si="56"/>
        <v>435.64389038085938</v>
      </c>
      <c r="P9" s="6">
        <f t="shared" si="56"/>
        <v>610.80144653320315</v>
      </c>
      <c r="Q9" s="6">
        <f t="shared" si="56"/>
        <v>820.99051391601563</v>
      </c>
      <c r="R9" s="6">
        <f t="shared" si="56"/>
        <v>1073.2173947753906</v>
      </c>
      <c r="S9" s="6">
        <f t="shared" si="56"/>
        <v>1375.8896518066406</v>
      </c>
      <c r="T9" s="6">
        <f t="shared" si="56"/>
        <v>1708.8291345410157</v>
      </c>
      <c r="U9" s="6">
        <f t="shared" si="56"/>
        <v>2075.0625655488284</v>
      </c>
      <c r="V9" s="6">
        <f t="shared" si="56"/>
        <v>2477.9193396574219</v>
      </c>
      <c r="W9" s="6">
        <f t="shared" si="56"/>
        <v>2921.061791176875</v>
      </c>
      <c r="X9" s="6">
        <f t="shared" si="56"/>
        <v>3408.5184878482737</v>
      </c>
      <c r="Y9" s="6">
        <f t="shared" si="56"/>
        <v>3944.7208541868122</v>
      </c>
      <c r="Z9" s="6">
        <f t="shared" si="56"/>
        <v>4534.543457159205</v>
      </c>
      <c r="AA9" s="6">
        <f t="shared" si="56"/>
        <v>5183.3483204288368</v>
      </c>
      <c r="AB9" s="6">
        <f t="shared" si="56"/>
        <v>5897.033670025432</v>
      </c>
      <c r="AC9" s="6">
        <f t="shared" si="56"/>
        <v>6682.0875545816862</v>
      </c>
      <c r="AD9" s="6">
        <f t="shared" si="56"/>
        <v>7545.6468275935658</v>
      </c>
      <c r="AE9" s="6">
        <f t="shared" si="56"/>
        <v>8495.5620279066334</v>
      </c>
      <c r="AF9" s="6">
        <f t="shared" si="56"/>
        <v>9540.4687482510089</v>
      </c>
      <c r="AG9" s="6">
        <f t="shared" si="56"/>
        <v>10689.866140629822</v>
      </c>
      <c r="AH9" s="6">
        <f t="shared" si="56"/>
        <v>11954.203272246516</v>
      </c>
      <c r="AI9" s="6">
        <f>AH9+AI8</f>
        <v>13344.97411702488</v>
      </c>
      <c r="AJ9" s="6">
        <f t="shared" ref="AJ9:AN9" si="57">AI9+AJ8</f>
        <v>14874.82204628108</v>
      </c>
      <c r="AK9" s="6">
        <f t="shared" si="57"/>
        <v>16557.6547684629</v>
      </c>
      <c r="AL9" s="6">
        <f t="shared" si="57"/>
        <v>18408.770762862903</v>
      </c>
      <c r="AM9" s="6">
        <f t="shared" si="57"/>
        <v>20444.998356702905</v>
      </c>
      <c r="AN9" s="6">
        <f t="shared" si="57"/>
        <v>22684.848709926908</v>
      </c>
    </row>
    <row r="10" spans="1:41" ht="13.5" customHeight="1">
      <c r="A10" s="27" t="s">
        <v>8</v>
      </c>
      <c r="B10" s="18" t="s">
        <v>9</v>
      </c>
      <c r="C10" s="18">
        <f>(C4+C6)*$C$24*0.0001</f>
        <v>0.50250000000000006</v>
      </c>
      <c r="D10" s="18">
        <f t="shared" ref="D10:AH10" si="58">(D4+D6)*$C$24*0.0001</f>
        <v>0.75375000000000003</v>
      </c>
      <c r="E10" s="18">
        <f t="shared" si="58"/>
        <v>1.130625</v>
      </c>
      <c r="F10" s="18">
        <f t="shared" si="58"/>
        <v>1.6959375000000001</v>
      </c>
      <c r="G10" s="18">
        <f t="shared" si="58"/>
        <v>2.54390625</v>
      </c>
      <c r="H10" s="18">
        <f t="shared" si="58"/>
        <v>3.8158593750000001</v>
      </c>
      <c r="I10" s="18">
        <f t="shared" si="58"/>
        <v>5.7237890624999999</v>
      </c>
      <c r="J10" s="18">
        <f t="shared" si="58"/>
        <v>8.5856835937499998</v>
      </c>
      <c r="K10" s="18">
        <f t="shared" si="58"/>
        <v>12.878525390625001</v>
      </c>
      <c r="L10" s="18">
        <f t="shared" si="58"/>
        <v>19.317788085937501</v>
      </c>
      <c r="M10" s="18">
        <f t="shared" si="58"/>
        <v>28.976682128906251</v>
      </c>
      <c r="N10" s="18">
        <f t="shared" si="58"/>
        <v>43.465023193359379</v>
      </c>
      <c r="O10" s="18">
        <f t="shared" si="58"/>
        <v>65.197534790039072</v>
      </c>
      <c r="P10" s="18">
        <f t="shared" si="58"/>
        <v>78.237041748046877</v>
      </c>
      <c r="Q10" s="18">
        <f t="shared" si="58"/>
        <v>93.884450097656256</v>
      </c>
      <c r="R10" s="18">
        <f t="shared" si="58"/>
        <v>112.66134011718751</v>
      </c>
      <c r="S10" s="18">
        <f t="shared" si="58"/>
        <v>135.19360814062497</v>
      </c>
      <c r="T10" s="18">
        <f t="shared" si="58"/>
        <v>148.71296895468751</v>
      </c>
      <c r="U10" s="18">
        <f t="shared" si="58"/>
        <v>163.58426585015627</v>
      </c>
      <c r="V10" s="18">
        <f t="shared" si="58"/>
        <v>179.94269243517189</v>
      </c>
      <c r="W10" s="18">
        <f>(W4+W6)*$C$24*0.0001</f>
        <v>197.93696167868913</v>
      </c>
      <c r="X10" s="18">
        <f t="shared" si="58"/>
        <v>217.73065784655802</v>
      </c>
      <c r="Y10" s="18">
        <f t="shared" si="58"/>
        <v>239.50372363121389</v>
      </c>
      <c r="Z10" s="18">
        <f t="shared" si="58"/>
        <v>263.45409599433526</v>
      </c>
      <c r="AA10" s="18">
        <f t="shared" si="58"/>
        <v>289.79950559376886</v>
      </c>
      <c r="AB10" s="18">
        <f t="shared" si="58"/>
        <v>318.77945615314576</v>
      </c>
      <c r="AC10" s="18">
        <f t="shared" si="58"/>
        <v>350.65740176846032</v>
      </c>
      <c r="AD10" s="18">
        <f t="shared" si="58"/>
        <v>385.72314194530645</v>
      </c>
      <c r="AE10" s="18">
        <f t="shared" si="58"/>
        <v>424.29545613983714</v>
      </c>
      <c r="AF10" s="18">
        <f t="shared" si="58"/>
        <v>466.72500175382089</v>
      </c>
      <c r="AG10" s="18">
        <f t="shared" si="58"/>
        <v>513.39750192920303</v>
      </c>
      <c r="AH10" s="18">
        <f t="shared" si="58"/>
        <v>564.73725212212355</v>
      </c>
      <c r="AI10" s="18">
        <f>(AI4+AI6)*$C$24*0.0001</f>
        <v>621.21097733433589</v>
      </c>
      <c r="AJ10" s="18">
        <f t="shared" ref="AJ10:AN10" si="59">(AJ4+AJ6)*$C$24*0.0001</f>
        <v>683.33207506776955</v>
      </c>
      <c r="AK10" s="18">
        <f t="shared" si="59"/>
        <v>751.66528257454661</v>
      </c>
      <c r="AL10" s="18">
        <f t="shared" si="59"/>
        <v>826.83181083200134</v>
      </c>
      <c r="AM10" s="18">
        <f t="shared" si="59"/>
        <v>909.51499191520145</v>
      </c>
      <c r="AN10" s="18">
        <f t="shared" si="59"/>
        <v>1000.4664911067218</v>
      </c>
    </row>
    <row r="11" spans="1:41" ht="13.5" customHeight="1">
      <c r="A11" s="28"/>
      <c r="B11" s="18" t="s">
        <v>10</v>
      </c>
      <c r="C11" s="18">
        <v>20</v>
      </c>
      <c r="D11" s="18">
        <v>20</v>
      </c>
      <c r="E11" s="18">
        <v>20</v>
      </c>
      <c r="F11" s="18">
        <v>20</v>
      </c>
      <c r="G11" s="18">
        <v>20</v>
      </c>
      <c r="H11" s="18">
        <v>20</v>
      </c>
      <c r="I11" s="18">
        <v>20</v>
      </c>
      <c r="J11" s="18">
        <v>20</v>
      </c>
      <c r="K11" s="18">
        <v>20</v>
      </c>
      <c r="L11" s="18">
        <v>20</v>
      </c>
      <c r="M11" s="18">
        <v>20</v>
      </c>
      <c r="N11" s="18">
        <v>20</v>
      </c>
      <c r="O11" s="18">
        <v>20</v>
      </c>
      <c r="P11" s="18">
        <v>20</v>
      </c>
      <c r="Q11" s="18">
        <v>20</v>
      </c>
      <c r="R11" s="18">
        <v>20</v>
      </c>
      <c r="S11" s="18">
        <v>20</v>
      </c>
      <c r="T11" s="18">
        <v>20</v>
      </c>
      <c r="U11" s="18">
        <v>20</v>
      </c>
      <c r="V11" s="18">
        <v>20</v>
      </c>
      <c r="W11" s="18">
        <v>20</v>
      </c>
      <c r="X11" s="18">
        <v>20</v>
      </c>
      <c r="Y11" s="18">
        <v>20</v>
      </c>
      <c r="Z11" s="18">
        <v>20</v>
      </c>
      <c r="AA11" s="18">
        <v>20</v>
      </c>
      <c r="AB11" s="18">
        <v>20</v>
      </c>
      <c r="AC11" s="18">
        <v>20</v>
      </c>
      <c r="AD11" s="18">
        <v>20</v>
      </c>
      <c r="AE11" s="18">
        <v>20</v>
      </c>
      <c r="AF11" s="18">
        <v>20</v>
      </c>
      <c r="AG11" s="18">
        <v>20</v>
      </c>
      <c r="AH11" s="18">
        <v>20</v>
      </c>
      <c r="AI11" s="18">
        <v>20</v>
      </c>
      <c r="AJ11" s="18">
        <v>21</v>
      </c>
      <c r="AK11" s="18">
        <v>22</v>
      </c>
      <c r="AL11" s="18">
        <v>23</v>
      </c>
      <c r="AM11" s="18">
        <v>24</v>
      </c>
      <c r="AN11" s="18">
        <v>25</v>
      </c>
    </row>
    <row r="12" spans="1:41" ht="13.5" customHeight="1">
      <c r="A12" s="28"/>
      <c r="B12" s="18" t="s">
        <v>11</v>
      </c>
      <c r="C12" s="18">
        <f>30*3</f>
        <v>90</v>
      </c>
      <c r="D12" s="18">
        <f t="shared" ref="D12:AN12" si="60">30*3</f>
        <v>90</v>
      </c>
      <c r="E12" s="18">
        <f t="shared" si="60"/>
        <v>90</v>
      </c>
      <c r="F12" s="18">
        <f t="shared" si="60"/>
        <v>90</v>
      </c>
      <c r="G12" s="18">
        <f t="shared" si="60"/>
        <v>90</v>
      </c>
      <c r="H12" s="18">
        <f t="shared" si="60"/>
        <v>90</v>
      </c>
      <c r="I12" s="18">
        <f t="shared" si="60"/>
        <v>90</v>
      </c>
      <c r="J12" s="18">
        <f t="shared" si="60"/>
        <v>90</v>
      </c>
      <c r="K12" s="18">
        <f t="shared" si="60"/>
        <v>90</v>
      </c>
      <c r="L12" s="18">
        <f t="shared" si="60"/>
        <v>90</v>
      </c>
      <c r="M12" s="18">
        <f t="shared" si="60"/>
        <v>90</v>
      </c>
      <c r="N12" s="18">
        <f t="shared" si="60"/>
        <v>90</v>
      </c>
      <c r="O12" s="18">
        <f t="shared" si="60"/>
        <v>90</v>
      </c>
      <c r="P12" s="18">
        <f t="shared" si="60"/>
        <v>90</v>
      </c>
      <c r="Q12" s="18">
        <f t="shared" si="60"/>
        <v>90</v>
      </c>
      <c r="R12" s="18">
        <f t="shared" si="60"/>
        <v>90</v>
      </c>
      <c r="S12" s="18">
        <f t="shared" si="60"/>
        <v>90</v>
      </c>
      <c r="T12" s="18">
        <f>30*3</f>
        <v>90</v>
      </c>
      <c r="U12" s="18">
        <f t="shared" si="60"/>
        <v>90</v>
      </c>
      <c r="V12" s="18">
        <f t="shared" si="60"/>
        <v>90</v>
      </c>
      <c r="W12" s="18">
        <f t="shared" si="60"/>
        <v>90</v>
      </c>
      <c r="X12" s="18">
        <f t="shared" si="60"/>
        <v>90</v>
      </c>
      <c r="Y12" s="18">
        <f t="shared" si="60"/>
        <v>90</v>
      </c>
      <c r="Z12" s="18">
        <f t="shared" si="60"/>
        <v>90</v>
      </c>
      <c r="AA12" s="18">
        <f t="shared" si="60"/>
        <v>90</v>
      </c>
      <c r="AB12" s="18">
        <f t="shared" si="60"/>
        <v>90</v>
      </c>
      <c r="AC12" s="18">
        <f t="shared" si="60"/>
        <v>90</v>
      </c>
      <c r="AD12" s="18">
        <f t="shared" si="60"/>
        <v>90</v>
      </c>
      <c r="AE12" s="18">
        <f t="shared" si="60"/>
        <v>90</v>
      </c>
      <c r="AF12" s="18">
        <f t="shared" si="60"/>
        <v>90</v>
      </c>
      <c r="AG12" s="18">
        <f t="shared" si="60"/>
        <v>90</v>
      </c>
      <c r="AH12" s="18">
        <f t="shared" si="60"/>
        <v>90</v>
      </c>
      <c r="AI12" s="18">
        <f t="shared" si="60"/>
        <v>90</v>
      </c>
      <c r="AJ12" s="18">
        <f t="shared" si="60"/>
        <v>90</v>
      </c>
      <c r="AK12" s="18">
        <f t="shared" si="60"/>
        <v>90</v>
      </c>
      <c r="AL12" s="18">
        <f t="shared" si="60"/>
        <v>90</v>
      </c>
      <c r="AM12" s="18">
        <f t="shared" si="60"/>
        <v>90</v>
      </c>
      <c r="AN12" s="18">
        <f t="shared" si="60"/>
        <v>90</v>
      </c>
    </row>
    <row r="13" spans="1:41" ht="13.5" customHeight="1">
      <c r="A13" s="28"/>
      <c r="B13" s="18" t="s">
        <v>12</v>
      </c>
      <c r="C13" s="18">
        <v>200</v>
      </c>
      <c r="D13" s="18">
        <v>200</v>
      </c>
      <c r="E13" s="18">
        <v>200</v>
      </c>
      <c r="F13" s="18">
        <v>200</v>
      </c>
      <c r="G13" s="18">
        <v>200</v>
      </c>
      <c r="H13" s="18">
        <v>200</v>
      </c>
      <c r="I13" s="18">
        <v>200</v>
      </c>
      <c r="J13" s="18">
        <v>200</v>
      </c>
      <c r="K13" s="18">
        <v>200</v>
      </c>
      <c r="L13" s="18">
        <v>200</v>
      </c>
      <c r="M13" s="18">
        <v>200</v>
      </c>
      <c r="N13" s="18">
        <v>200</v>
      </c>
      <c r="O13" s="18">
        <v>200</v>
      </c>
      <c r="P13" s="18">
        <v>200</v>
      </c>
      <c r="Q13" s="18">
        <v>200</v>
      </c>
      <c r="R13" s="18">
        <v>200</v>
      </c>
      <c r="S13" s="18">
        <v>200</v>
      </c>
      <c r="T13" s="18">
        <v>200</v>
      </c>
      <c r="U13" s="18">
        <v>200</v>
      </c>
      <c r="V13" s="18">
        <v>200</v>
      </c>
      <c r="W13" s="18">
        <v>200</v>
      </c>
      <c r="X13" s="18">
        <v>200</v>
      </c>
      <c r="Y13" s="18">
        <v>200</v>
      </c>
      <c r="Z13" s="18">
        <v>200</v>
      </c>
      <c r="AA13" s="18">
        <v>200</v>
      </c>
      <c r="AB13" s="18">
        <v>200</v>
      </c>
      <c r="AC13" s="18">
        <v>200</v>
      </c>
      <c r="AD13" s="18">
        <v>200</v>
      </c>
      <c r="AE13" s="18">
        <v>200</v>
      </c>
      <c r="AF13" s="18">
        <v>200</v>
      </c>
      <c r="AG13" s="18">
        <v>200</v>
      </c>
      <c r="AH13" s="18">
        <v>200</v>
      </c>
      <c r="AI13" s="18">
        <v>200</v>
      </c>
      <c r="AJ13" s="18">
        <v>200</v>
      </c>
      <c r="AK13" s="18">
        <v>200</v>
      </c>
      <c r="AL13" s="18">
        <v>200</v>
      </c>
      <c r="AM13" s="18">
        <v>200</v>
      </c>
      <c r="AN13" s="18">
        <v>200</v>
      </c>
    </row>
    <row r="14" spans="1:41" ht="13.5" customHeight="1">
      <c r="A14" s="28"/>
      <c r="B14" s="18" t="s">
        <v>13</v>
      </c>
      <c r="C14" s="18">
        <v>10</v>
      </c>
      <c r="D14" s="18">
        <v>10</v>
      </c>
      <c r="E14" s="18">
        <v>10</v>
      </c>
      <c r="F14" s="18">
        <v>10</v>
      </c>
      <c r="G14" s="18">
        <v>10</v>
      </c>
      <c r="H14" s="18">
        <v>10</v>
      </c>
      <c r="I14" s="18">
        <v>10</v>
      </c>
      <c r="J14" s="18">
        <v>10</v>
      </c>
      <c r="K14" s="18">
        <v>10</v>
      </c>
      <c r="L14" s="18">
        <v>10</v>
      </c>
      <c r="M14" s="18">
        <v>10</v>
      </c>
      <c r="N14" s="18">
        <v>10</v>
      </c>
      <c r="O14" s="18">
        <v>10</v>
      </c>
      <c r="P14" s="18">
        <v>10</v>
      </c>
      <c r="Q14" s="18">
        <v>10</v>
      </c>
      <c r="R14" s="18">
        <v>10</v>
      </c>
      <c r="S14" s="18">
        <v>10</v>
      </c>
      <c r="T14" s="18">
        <v>10</v>
      </c>
      <c r="U14" s="18">
        <v>10</v>
      </c>
      <c r="V14" s="18">
        <v>10</v>
      </c>
      <c r="W14" s="18">
        <v>10</v>
      </c>
      <c r="X14" s="18">
        <v>10</v>
      </c>
      <c r="Y14" s="18">
        <v>10</v>
      </c>
      <c r="Z14" s="18">
        <v>10</v>
      </c>
      <c r="AA14" s="18">
        <v>10</v>
      </c>
      <c r="AB14" s="18">
        <v>10</v>
      </c>
      <c r="AC14" s="18">
        <v>10</v>
      </c>
      <c r="AD14" s="18">
        <v>10</v>
      </c>
      <c r="AE14" s="18">
        <v>10</v>
      </c>
      <c r="AF14" s="18">
        <v>10</v>
      </c>
      <c r="AG14" s="18">
        <v>10</v>
      </c>
      <c r="AH14" s="18">
        <v>10</v>
      </c>
      <c r="AI14" s="18">
        <v>10</v>
      </c>
      <c r="AJ14" s="18">
        <v>10</v>
      </c>
      <c r="AK14" s="18">
        <v>10</v>
      </c>
      <c r="AL14" s="18">
        <v>10</v>
      </c>
      <c r="AM14" s="18">
        <v>10</v>
      </c>
      <c r="AN14" s="18">
        <v>10</v>
      </c>
    </row>
    <row r="15" spans="1:41" ht="13.5" customHeight="1">
      <c r="A15" s="28"/>
      <c r="B15" s="6" t="s">
        <v>14</v>
      </c>
      <c r="C15" s="6">
        <f t="shared" ref="C15:W15" si="61">SUM(C10:C14)</f>
        <v>320.5025</v>
      </c>
      <c r="D15" s="6">
        <f t="shared" si="61"/>
        <v>320.75374999999997</v>
      </c>
      <c r="E15" s="6">
        <f t="shared" si="61"/>
        <v>321.13062500000001</v>
      </c>
      <c r="F15" s="6">
        <f t="shared" si="61"/>
        <v>321.69593750000001</v>
      </c>
      <c r="G15" s="6">
        <f t="shared" si="61"/>
        <v>322.54390624999996</v>
      </c>
      <c r="H15" s="6">
        <f t="shared" si="61"/>
        <v>323.815859375</v>
      </c>
      <c r="I15" s="6">
        <f t="shared" si="61"/>
        <v>325.72378906250003</v>
      </c>
      <c r="J15" s="6">
        <f t="shared" si="61"/>
        <v>328.58568359374999</v>
      </c>
      <c r="K15" s="6">
        <f t="shared" si="61"/>
        <v>332.87852539062499</v>
      </c>
      <c r="L15" s="6">
        <f t="shared" si="61"/>
        <v>339.31778808593754</v>
      </c>
      <c r="M15" s="6">
        <f t="shared" si="61"/>
        <v>348.97668212890625</v>
      </c>
      <c r="N15" s="6">
        <f t="shared" si="61"/>
        <v>363.46502319335934</v>
      </c>
      <c r="O15" s="6">
        <f t="shared" si="61"/>
        <v>385.19753479003907</v>
      </c>
      <c r="P15" s="6">
        <f t="shared" si="61"/>
        <v>398.23704174804686</v>
      </c>
      <c r="Q15" s="6">
        <f t="shared" si="61"/>
        <v>413.88445009765627</v>
      </c>
      <c r="R15" s="6">
        <f t="shared" si="61"/>
        <v>432.66134011718748</v>
      </c>
      <c r="S15" s="6">
        <f t="shared" si="61"/>
        <v>455.19360814062497</v>
      </c>
      <c r="T15" s="6">
        <f t="shared" si="61"/>
        <v>468.71296895468754</v>
      </c>
      <c r="U15" s="6">
        <f t="shared" si="61"/>
        <v>483.58426585015627</v>
      </c>
      <c r="V15" s="6">
        <f t="shared" si="61"/>
        <v>499.94269243517192</v>
      </c>
      <c r="W15" s="6">
        <f t="shared" si="61"/>
        <v>517.93696167868916</v>
      </c>
      <c r="X15" s="6">
        <f t="shared" ref="X15" si="62">SUM(X10:X14)</f>
        <v>537.73065784655796</v>
      </c>
      <c r="Y15" s="6">
        <f t="shared" ref="Y15" si="63">SUM(Y10:Y14)</f>
        <v>559.50372363121392</v>
      </c>
      <c r="Z15" s="6">
        <f t="shared" ref="Z15" si="64">SUM(Z10:Z14)</f>
        <v>583.45409599433526</v>
      </c>
      <c r="AA15" s="6">
        <f t="shared" ref="AA15" si="65">SUM(AA10:AA14)</f>
        <v>609.7995055937688</v>
      </c>
      <c r="AB15" s="6">
        <f t="shared" ref="AB15" si="66">SUM(AB10:AB14)</f>
        <v>638.7794561531457</v>
      </c>
      <c r="AC15" s="6">
        <f t="shared" ref="AC15" si="67">SUM(AC10:AC14)</f>
        <v>670.65740176846032</v>
      </c>
      <c r="AD15" s="6">
        <f t="shared" ref="AD15" si="68">SUM(AD10:AD14)</f>
        <v>705.72314194530645</v>
      </c>
      <c r="AE15" s="6">
        <f t="shared" ref="AE15" si="69">SUM(AE10:AE14)</f>
        <v>744.29545613983714</v>
      </c>
      <c r="AF15" s="6">
        <f t="shared" ref="AF15" si="70">SUM(AF10:AF14)</f>
        <v>786.72500175382083</v>
      </c>
      <c r="AG15" s="6">
        <f t="shared" ref="AG15" si="71">SUM(AG10:AG14)</f>
        <v>833.39750192920303</v>
      </c>
      <c r="AH15" s="6">
        <f t="shared" ref="AH15" si="72">SUM(AH10:AH14)</f>
        <v>884.73725212212355</v>
      </c>
      <c r="AI15" s="6">
        <f t="shared" ref="AI15:AN15" si="73">SUM(AI10:AI14)</f>
        <v>941.21097733433589</v>
      </c>
      <c r="AJ15" s="6">
        <f t="shared" si="73"/>
        <v>1004.3320750677696</v>
      </c>
      <c r="AK15" s="6">
        <f t="shared" si="73"/>
        <v>1073.6652825745466</v>
      </c>
      <c r="AL15" s="6">
        <f t="shared" si="73"/>
        <v>1149.8318108320013</v>
      </c>
      <c r="AM15" s="6">
        <f t="shared" si="73"/>
        <v>1233.5149919152013</v>
      </c>
      <c r="AN15" s="6">
        <f t="shared" si="73"/>
        <v>1325.4664911067218</v>
      </c>
    </row>
    <row r="16" spans="1:41" ht="13.5" customHeight="1">
      <c r="A16" s="22" t="s">
        <v>15</v>
      </c>
      <c r="B16" s="28"/>
      <c r="C16" s="18">
        <f>C8-C15</f>
        <v>-319.3775</v>
      </c>
      <c r="D16" s="18">
        <f t="shared" ref="D16:AH16" si="74">D8-D15</f>
        <v>-319.06624999999997</v>
      </c>
      <c r="E16" s="18">
        <f t="shared" si="74"/>
        <v>-318.59937500000001</v>
      </c>
      <c r="F16" s="18">
        <f t="shared" si="74"/>
        <v>-317.89906250000001</v>
      </c>
      <c r="G16" s="18">
        <f t="shared" si="74"/>
        <v>-316.84859374999996</v>
      </c>
      <c r="H16" s="18">
        <f t="shared" si="74"/>
        <v>-315.272890625</v>
      </c>
      <c r="I16" s="18">
        <f t="shared" si="74"/>
        <v>-312.90933593750003</v>
      </c>
      <c r="J16" s="18">
        <f t="shared" si="74"/>
        <v>-309.36400390624999</v>
      </c>
      <c r="K16" s="18">
        <f t="shared" si="74"/>
        <v>-304.04600585937499</v>
      </c>
      <c r="L16" s="18">
        <f t="shared" si="74"/>
        <v>-296.06900878906254</v>
      </c>
      <c r="M16" s="18">
        <f t="shared" si="74"/>
        <v>-284.10351318359375</v>
      </c>
      <c r="N16" s="18">
        <f t="shared" si="74"/>
        <v>-266.15526977539059</v>
      </c>
      <c r="O16" s="18">
        <f t="shared" si="74"/>
        <v>-239.23290466308595</v>
      </c>
      <c r="P16" s="18">
        <f t="shared" si="74"/>
        <v>-223.07948559570309</v>
      </c>
      <c r="Q16" s="18">
        <f t="shared" si="74"/>
        <v>-203.69538271484376</v>
      </c>
      <c r="R16" s="18">
        <f t="shared" si="74"/>
        <v>-180.43445925781248</v>
      </c>
      <c r="S16" s="18">
        <f t="shared" si="74"/>
        <v>-152.52135110937502</v>
      </c>
      <c r="T16" s="18">
        <f t="shared" si="74"/>
        <v>-135.77348622031252</v>
      </c>
      <c r="U16" s="18">
        <f t="shared" si="74"/>
        <v>-117.35083484234377</v>
      </c>
      <c r="V16" s="18">
        <f t="shared" si="74"/>
        <v>-97.085918326578167</v>
      </c>
      <c r="W16" s="18">
        <f t="shared" si="74"/>
        <v>-74.79451015923587</v>
      </c>
      <c r="X16" s="18">
        <f t="shared" si="74"/>
        <v>-50.273961175159343</v>
      </c>
      <c r="Y16" s="18">
        <f t="shared" si="74"/>
        <v>-23.301357292675448</v>
      </c>
      <c r="Z16" s="18">
        <f t="shared" si="74"/>
        <v>6.3685069780572121</v>
      </c>
      <c r="AA16" s="18">
        <f t="shared" si="74"/>
        <v>39.005357675862797</v>
      </c>
      <c r="AB16" s="18">
        <f t="shared" si="74"/>
        <v>74.905893443449258</v>
      </c>
      <c r="AC16" s="18">
        <f t="shared" si="74"/>
        <v>114.39648278779407</v>
      </c>
      <c r="AD16" s="18">
        <f t="shared" si="74"/>
        <v>157.83613106657367</v>
      </c>
      <c r="AE16" s="18">
        <f t="shared" si="74"/>
        <v>205.61974417323108</v>
      </c>
      <c r="AF16" s="18">
        <f t="shared" si="74"/>
        <v>258.18171859055428</v>
      </c>
      <c r="AG16" s="18">
        <f t="shared" si="74"/>
        <v>315.99989044960978</v>
      </c>
      <c r="AH16" s="18">
        <f t="shared" si="74"/>
        <v>379.59987949457093</v>
      </c>
      <c r="AI16" s="18">
        <f>AI8-AI15</f>
        <v>449.55986744402821</v>
      </c>
      <c r="AJ16" s="18">
        <f t="shared" ref="AJ16:AN16" si="75">AJ8-AJ15</f>
        <v>525.51585418843104</v>
      </c>
      <c r="AK16" s="18">
        <f t="shared" si="75"/>
        <v>609.16743960727422</v>
      </c>
      <c r="AL16" s="18">
        <f t="shared" si="75"/>
        <v>701.28418356800171</v>
      </c>
      <c r="AM16" s="18">
        <f t="shared" si="75"/>
        <v>802.71260192480213</v>
      </c>
      <c r="AN16" s="18">
        <f t="shared" si="75"/>
        <v>914.38386211728198</v>
      </c>
    </row>
    <row r="17" spans="1:40" ht="13.5" customHeight="1">
      <c r="A17" s="22" t="s">
        <v>16</v>
      </c>
      <c r="B17" s="28"/>
      <c r="C17" s="18">
        <f>C16</f>
        <v>-319.3775</v>
      </c>
      <c r="D17" s="18">
        <f t="shared" ref="D17:P17" si="76">C17+D16</f>
        <v>-638.44374999999991</v>
      </c>
      <c r="E17" s="18">
        <f t="shared" si="76"/>
        <v>-957.04312499999992</v>
      </c>
      <c r="F17" s="18">
        <f t="shared" si="76"/>
        <v>-1274.9421874999998</v>
      </c>
      <c r="G17" s="18">
        <f t="shared" si="76"/>
        <v>-1591.7907812499998</v>
      </c>
      <c r="H17" s="18">
        <f t="shared" si="76"/>
        <v>-1907.0636718749997</v>
      </c>
      <c r="I17" s="18">
        <f t="shared" si="76"/>
        <v>-2219.9730078124999</v>
      </c>
      <c r="J17" s="18">
        <f t="shared" si="76"/>
        <v>-2529.3370117187496</v>
      </c>
      <c r="K17" s="18">
        <f t="shared" si="76"/>
        <v>-2833.3830175781245</v>
      </c>
      <c r="L17" s="18">
        <f t="shared" si="76"/>
        <v>-3129.452026367187</v>
      </c>
      <c r="M17" s="18">
        <f t="shared" si="76"/>
        <v>-3413.5555395507808</v>
      </c>
      <c r="N17" s="18">
        <f t="shared" si="76"/>
        <v>-3679.7108093261713</v>
      </c>
      <c r="O17" s="18">
        <f t="shared" si="76"/>
        <v>-3918.943713989257</v>
      </c>
      <c r="P17" s="18">
        <f t="shared" si="76"/>
        <v>-4142.0231995849599</v>
      </c>
      <c r="Q17" s="18">
        <f t="shared" ref="Q17" si="77">P17+Q16</f>
        <v>-4345.7185822998035</v>
      </c>
      <c r="R17" s="18">
        <f t="shared" ref="R17" si="78">Q17+R16</f>
        <v>-4526.1530415576162</v>
      </c>
      <c r="S17" s="18">
        <f t="shared" ref="S17" si="79">R17+S16</f>
        <v>-4678.6743926669915</v>
      </c>
      <c r="T17" s="18">
        <f t="shared" ref="T17" si="80">S17+T16</f>
        <v>-4814.4478788873039</v>
      </c>
      <c r="U17" s="18">
        <f t="shared" ref="U17" si="81">T17+U16</f>
        <v>-4931.7987137296477</v>
      </c>
      <c r="V17" s="18">
        <f t="shared" ref="V17" si="82">U17+V16</f>
        <v>-5028.8846320562261</v>
      </c>
      <c r="W17" s="18">
        <f t="shared" ref="W17" si="83">V17+W16</f>
        <v>-5103.679142215462</v>
      </c>
      <c r="X17" s="18">
        <f t="shared" ref="X17" si="84">W17+X16</f>
        <v>-5153.9531033906214</v>
      </c>
      <c r="Y17" s="18">
        <f t="shared" ref="Y17" si="85">X17+Y16</f>
        <v>-5177.2544606832971</v>
      </c>
      <c r="Z17" s="18">
        <f t="shared" ref="Z17" si="86">Y17+Z16</f>
        <v>-5170.8859537052394</v>
      </c>
      <c r="AA17" s="18">
        <f t="shared" ref="AA17" si="87">Z17+AA16</f>
        <v>-5131.8805960293766</v>
      </c>
      <c r="AB17" s="18">
        <f t="shared" ref="AB17" si="88">AA17+AB16</f>
        <v>-5056.9747025859269</v>
      </c>
      <c r="AC17" s="18">
        <f t="shared" ref="AC17" si="89">AB17+AC16</f>
        <v>-4942.5782197981325</v>
      </c>
      <c r="AD17" s="18">
        <f t="shared" ref="AD17" si="90">AC17+AD16</f>
        <v>-4784.7420887315584</v>
      </c>
      <c r="AE17" s="18">
        <f t="shared" ref="AE17" si="91">AD17+AE16</f>
        <v>-4579.1223445583273</v>
      </c>
      <c r="AF17" s="18">
        <f t="shared" ref="AF17" si="92">AE17+AF16</f>
        <v>-4320.9406259677726</v>
      </c>
      <c r="AG17" s="18">
        <f t="shared" ref="AG17" si="93">AF17+AG16</f>
        <v>-4004.9407355181629</v>
      </c>
      <c r="AH17" s="18">
        <f t="shared" ref="AH17" si="94">AG17+AH16</f>
        <v>-3625.3408560235921</v>
      </c>
      <c r="AI17" s="18">
        <f>AH17+AI16</f>
        <v>-3175.7809885795641</v>
      </c>
      <c r="AJ17" s="18">
        <f t="shared" ref="AJ17:AN17" si="95">AI17+AJ16</f>
        <v>-2650.265134391133</v>
      </c>
      <c r="AK17" s="18">
        <f t="shared" si="95"/>
        <v>-2041.0976947838587</v>
      </c>
      <c r="AL17" s="18">
        <f t="shared" si="95"/>
        <v>-1339.813511215857</v>
      </c>
      <c r="AM17" s="18">
        <f t="shared" si="95"/>
        <v>-537.1009092910549</v>
      </c>
      <c r="AN17" s="18">
        <f t="shared" si="95"/>
        <v>377.28295282622707</v>
      </c>
    </row>
    <row r="18" spans="1:40" ht="13.5" customHeight="1">
      <c r="A18" s="7"/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40" ht="13.5" customHeight="1">
      <c r="A19" s="7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40" ht="13.5" customHeight="1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40" ht="13.5" customHeight="1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40" ht="13.5" customHeight="1">
      <c r="A22" s="2"/>
      <c r="B22" s="2" t="s">
        <v>17</v>
      </c>
      <c r="C22" s="1" t="s">
        <v>18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40" ht="13.5" customHeight="1">
      <c r="A23" s="2"/>
      <c r="B23" s="9" t="s">
        <v>19</v>
      </c>
      <c r="C23" s="10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40" ht="13.5" customHeight="1">
      <c r="A24" s="2"/>
      <c r="B24" s="11" t="s">
        <v>20</v>
      </c>
      <c r="C24" s="12">
        <v>335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40" ht="13.5" customHeight="1">
      <c r="A25" s="2"/>
      <c r="B25" s="13" t="s">
        <v>21</v>
      </c>
      <c r="C25" s="14">
        <v>750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40" ht="13.5" customHeight="1">
      <c r="A26" s="2"/>
      <c r="B26" s="15"/>
      <c r="C26" s="22">
        <v>2022</v>
      </c>
      <c r="D26" s="22"/>
      <c r="E26" s="22"/>
      <c r="F26" s="22"/>
      <c r="G26" s="22"/>
      <c r="H26" s="22"/>
      <c r="I26" s="22"/>
      <c r="J26" s="22"/>
      <c r="K26" s="22"/>
      <c r="L26" s="19">
        <v>2023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  <c r="X26" s="19">
        <v>2024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1"/>
    </row>
    <row r="27" spans="1:40" ht="13.5" customHeight="1">
      <c r="A27" s="2"/>
      <c r="B27" s="16"/>
      <c r="C27" s="18">
        <v>4</v>
      </c>
      <c r="D27" s="18">
        <v>5</v>
      </c>
      <c r="E27" s="18">
        <v>6</v>
      </c>
      <c r="F27" s="18">
        <v>7</v>
      </c>
      <c r="G27" s="18">
        <v>8</v>
      </c>
      <c r="H27" s="18">
        <v>9</v>
      </c>
      <c r="I27" s="18">
        <v>10</v>
      </c>
      <c r="J27" s="18">
        <v>11</v>
      </c>
      <c r="K27" s="18">
        <v>12</v>
      </c>
      <c r="L27" s="18">
        <v>1</v>
      </c>
      <c r="M27" s="18">
        <v>2</v>
      </c>
      <c r="N27" s="18">
        <v>3</v>
      </c>
      <c r="O27" s="18">
        <v>4</v>
      </c>
      <c r="P27" s="18">
        <v>5</v>
      </c>
      <c r="Q27" s="18">
        <v>6</v>
      </c>
      <c r="R27" s="18">
        <v>7</v>
      </c>
      <c r="S27" s="18">
        <v>8</v>
      </c>
      <c r="T27" s="18">
        <v>9</v>
      </c>
      <c r="U27" s="18">
        <v>10</v>
      </c>
      <c r="V27" s="18">
        <v>11</v>
      </c>
      <c r="W27" s="18">
        <v>12</v>
      </c>
      <c r="X27" s="18">
        <v>1</v>
      </c>
      <c r="Y27" s="18">
        <v>2</v>
      </c>
      <c r="Z27" s="18">
        <v>3</v>
      </c>
      <c r="AA27" s="18">
        <v>4</v>
      </c>
      <c r="AB27" s="18">
        <v>5</v>
      </c>
      <c r="AC27" s="18">
        <v>6</v>
      </c>
      <c r="AD27" s="18">
        <v>7</v>
      </c>
      <c r="AE27" s="18">
        <v>8</v>
      </c>
      <c r="AF27" s="18">
        <v>9</v>
      </c>
      <c r="AG27" s="18">
        <v>10</v>
      </c>
      <c r="AH27" s="18">
        <v>11</v>
      </c>
      <c r="AI27" s="18">
        <v>12</v>
      </c>
    </row>
    <row r="28" spans="1:40" ht="13.5" customHeight="1">
      <c r="A28" s="2"/>
      <c r="B28" s="17" t="s">
        <v>22</v>
      </c>
      <c r="C28" s="18">
        <f>C8</f>
        <v>1.125</v>
      </c>
      <c r="D28" s="18">
        <f t="shared" ref="D28:AG28" si="96">D8</f>
        <v>1.6875</v>
      </c>
      <c r="E28" s="18">
        <f t="shared" si="96"/>
        <v>2.53125</v>
      </c>
      <c r="F28" s="18">
        <f t="shared" si="96"/>
        <v>3.796875</v>
      </c>
      <c r="G28" s="18">
        <f t="shared" si="96"/>
        <v>5.6953125</v>
      </c>
      <c r="H28" s="18">
        <f t="shared" si="96"/>
        <v>8.54296875</v>
      </c>
      <c r="I28" s="18">
        <f t="shared" si="96"/>
        <v>12.814453125</v>
      </c>
      <c r="J28" s="18">
        <f t="shared" si="96"/>
        <v>19.2216796875</v>
      </c>
      <c r="K28" s="18">
        <f t="shared" si="96"/>
        <v>28.83251953125</v>
      </c>
      <c r="L28" s="18">
        <f t="shared" si="96"/>
        <v>43.248779296875</v>
      </c>
      <c r="M28" s="18">
        <f t="shared" si="96"/>
        <v>64.8731689453125</v>
      </c>
      <c r="N28" s="18">
        <f>N8</f>
        <v>97.30975341796875</v>
      </c>
      <c r="O28" s="18">
        <f t="shared" si="96"/>
        <v>145.96463012695313</v>
      </c>
      <c r="P28" s="18">
        <f t="shared" si="96"/>
        <v>175.15755615234377</v>
      </c>
      <c r="Q28" s="18">
        <f t="shared" si="96"/>
        <v>210.18906738281251</v>
      </c>
      <c r="R28" s="18">
        <f t="shared" si="96"/>
        <v>252.226880859375</v>
      </c>
      <c r="S28" s="18">
        <f t="shared" si="96"/>
        <v>302.67225703124996</v>
      </c>
      <c r="T28" s="18">
        <f t="shared" si="96"/>
        <v>332.93948273437502</v>
      </c>
      <c r="U28" s="18">
        <f t="shared" si="96"/>
        <v>366.2334310078125</v>
      </c>
      <c r="V28" s="18">
        <f t="shared" si="96"/>
        <v>402.85677410859375</v>
      </c>
      <c r="W28" s="18">
        <f>W8</f>
        <v>443.14245151945329</v>
      </c>
      <c r="X28" s="18">
        <f t="shared" si="96"/>
        <v>487.45669667139862</v>
      </c>
      <c r="Y28" s="18">
        <f t="shared" si="96"/>
        <v>536.20236633853847</v>
      </c>
      <c r="Z28" s="18">
        <f t="shared" si="96"/>
        <v>589.82260297239247</v>
      </c>
      <c r="AA28" s="18">
        <f t="shared" si="96"/>
        <v>648.8048632696316</v>
      </c>
      <c r="AB28" s="18">
        <f t="shared" si="96"/>
        <v>713.68534959659496</v>
      </c>
      <c r="AC28" s="18">
        <f t="shared" si="96"/>
        <v>785.05388455625439</v>
      </c>
      <c r="AD28" s="18">
        <f t="shared" si="96"/>
        <v>863.55927301188012</v>
      </c>
      <c r="AE28" s="18">
        <f t="shared" si="96"/>
        <v>949.91520031306823</v>
      </c>
      <c r="AF28" s="18">
        <f t="shared" si="96"/>
        <v>1044.9067203443751</v>
      </c>
      <c r="AG28" s="18">
        <f t="shared" si="96"/>
        <v>1149.3973923788128</v>
      </c>
      <c r="AH28" s="18">
        <f>AH8</f>
        <v>1264.3371316166945</v>
      </c>
      <c r="AI28" s="18">
        <f>AI8</f>
        <v>1390.7708447783641</v>
      </c>
    </row>
    <row r="29" spans="1:40" ht="13.5" customHeight="1">
      <c r="A29" s="2"/>
      <c r="B29" s="17" t="s">
        <v>23</v>
      </c>
      <c r="C29" s="18">
        <f t="shared" ref="C29:W29" si="97">-C15</f>
        <v>-320.5025</v>
      </c>
      <c r="D29" s="18">
        <f t="shared" si="97"/>
        <v>-320.75374999999997</v>
      </c>
      <c r="E29" s="18">
        <f t="shared" si="97"/>
        <v>-321.13062500000001</v>
      </c>
      <c r="F29" s="18">
        <f t="shared" si="97"/>
        <v>-321.69593750000001</v>
      </c>
      <c r="G29" s="18">
        <f t="shared" si="97"/>
        <v>-322.54390624999996</v>
      </c>
      <c r="H29" s="18">
        <f t="shared" si="97"/>
        <v>-323.815859375</v>
      </c>
      <c r="I29" s="18">
        <f t="shared" si="97"/>
        <v>-325.72378906250003</v>
      </c>
      <c r="J29" s="18">
        <f t="shared" si="97"/>
        <v>-328.58568359374999</v>
      </c>
      <c r="K29" s="18">
        <f t="shared" si="97"/>
        <v>-332.87852539062499</v>
      </c>
      <c r="L29" s="18">
        <f t="shared" si="97"/>
        <v>-339.31778808593754</v>
      </c>
      <c r="M29" s="18">
        <f t="shared" si="97"/>
        <v>-348.97668212890625</v>
      </c>
      <c r="N29" s="18">
        <f t="shared" si="97"/>
        <v>-363.46502319335934</v>
      </c>
      <c r="O29" s="18">
        <f t="shared" si="97"/>
        <v>-385.19753479003907</v>
      </c>
      <c r="P29" s="18">
        <f t="shared" si="97"/>
        <v>-398.23704174804686</v>
      </c>
      <c r="Q29" s="18">
        <f t="shared" si="97"/>
        <v>-413.88445009765627</v>
      </c>
      <c r="R29" s="18">
        <f t="shared" si="97"/>
        <v>-432.66134011718748</v>
      </c>
      <c r="S29" s="18">
        <f t="shared" si="97"/>
        <v>-455.19360814062497</v>
      </c>
      <c r="T29" s="18">
        <f t="shared" si="97"/>
        <v>-468.71296895468754</v>
      </c>
      <c r="U29" s="18">
        <f t="shared" si="97"/>
        <v>-483.58426585015627</v>
      </c>
      <c r="V29" s="18">
        <f t="shared" si="97"/>
        <v>-499.94269243517192</v>
      </c>
      <c r="W29" s="18">
        <f t="shared" si="97"/>
        <v>-517.93696167868916</v>
      </c>
      <c r="X29" s="18">
        <f t="shared" ref="X29:AH29" si="98">-X15</f>
        <v>-537.73065784655796</v>
      </c>
      <c r="Y29" s="18">
        <f t="shared" si="98"/>
        <v>-559.50372363121392</v>
      </c>
      <c r="Z29" s="18">
        <f t="shared" si="98"/>
        <v>-583.45409599433526</v>
      </c>
      <c r="AA29" s="18">
        <f t="shared" si="98"/>
        <v>-609.7995055937688</v>
      </c>
      <c r="AB29" s="18">
        <f t="shared" si="98"/>
        <v>-638.7794561531457</v>
      </c>
      <c r="AC29" s="18">
        <f t="shared" si="98"/>
        <v>-670.65740176846032</v>
      </c>
      <c r="AD29" s="18">
        <f t="shared" si="98"/>
        <v>-705.72314194530645</v>
      </c>
      <c r="AE29" s="18">
        <f t="shared" si="98"/>
        <v>-744.29545613983714</v>
      </c>
      <c r="AF29" s="18">
        <f t="shared" si="98"/>
        <v>-786.72500175382083</v>
      </c>
      <c r="AG29" s="18">
        <f t="shared" si="98"/>
        <v>-833.39750192920303</v>
      </c>
      <c r="AH29" s="18">
        <f t="shared" si="98"/>
        <v>-884.73725212212355</v>
      </c>
      <c r="AI29" s="18">
        <f>-AI15</f>
        <v>-941.21097733433589</v>
      </c>
    </row>
    <row r="30" spans="1:40" ht="13.5" customHeight="1">
      <c r="A30" s="2"/>
      <c r="B30" s="17" t="s">
        <v>24</v>
      </c>
      <c r="C30" s="18">
        <f>C28+C29</f>
        <v>-319.3775</v>
      </c>
      <c r="D30" s="18">
        <f t="shared" ref="D30:W30" si="99">D28+D29</f>
        <v>-319.06624999999997</v>
      </c>
      <c r="E30" s="18">
        <f t="shared" si="99"/>
        <v>-318.59937500000001</v>
      </c>
      <c r="F30" s="18">
        <f t="shared" si="99"/>
        <v>-317.89906250000001</v>
      </c>
      <c r="G30" s="18">
        <f t="shared" si="99"/>
        <v>-316.84859374999996</v>
      </c>
      <c r="H30" s="18">
        <f t="shared" si="99"/>
        <v>-315.272890625</v>
      </c>
      <c r="I30" s="18">
        <f t="shared" si="99"/>
        <v>-312.90933593750003</v>
      </c>
      <c r="J30" s="18">
        <f t="shared" si="99"/>
        <v>-309.36400390624999</v>
      </c>
      <c r="K30" s="18">
        <f t="shared" si="99"/>
        <v>-304.04600585937499</v>
      </c>
      <c r="L30" s="18">
        <f t="shared" si="99"/>
        <v>-296.06900878906254</v>
      </c>
      <c r="M30" s="18">
        <f>M28+M29</f>
        <v>-284.10351318359375</v>
      </c>
      <c r="N30" s="18">
        <f t="shared" si="99"/>
        <v>-266.15526977539059</v>
      </c>
      <c r="O30" s="18">
        <f t="shared" si="99"/>
        <v>-239.23290466308595</v>
      </c>
      <c r="P30" s="18">
        <f t="shared" si="99"/>
        <v>-223.07948559570309</v>
      </c>
      <c r="Q30" s="18">
        <f t="shared" si="99"/>
        <v>-203.69538271484376</v>
      </c>
      <c r="R30" s="18">
        <f t="shared" si="99"/>
        <v>-180.43445925781248</v>
      </c>
      <c r="S30" s="18">
        <f t="shared" si="99"/>
        <v>-152.52135110937502</v>
      </c>
      <c r="T30" s="18">
        <f t="shared" si="99"/>
        <v>-135.77348622031252</v>
      </c>
      <c r="U30" s="18">
        <f t="shared" si="99"/>
        <v>-117.35083484234377</v>
      </c>
      <c r="V30" s="18">
        <f t="shared" si="99"/>
        <v>-97.085918326578167</v>
      </c>
      <c r="W30" s="18">
        <f t="shared" si="99"/>
        <v>-74.79451015923587</v>
      </c>
      <c r="X30" s="18">
        <f t="shared" ref="X30:AI30" si="100">X28+X29</f>
        <v>-50.273961175159343</v>
      </c>
      <c r="Y30" s="18">
        <f t="shared" si="100"/>
        <v>-23.301357292675448</v>
      </c>
      <c r="Z30" s="18">
        <f t="shared" si="100"/>
        <v>6.3685069780572121</v>
      </c>
      <c r="AA30" s="18">
        <f t="shared" si="100"/>
        <v>39.005357675862797</v>
      </c>
      <c r="AB30" s="18">
        <f t="shared" si="100"/>
        <v>74.905893443449258</v>
      </c>
      <c r="AC30" s="18">
        <f t="shared" si="100"/>
        <v>114.39648278779407</v>
      </c>
      <c r="AD30" s="18">
        <f t="shared" si="100"/>
        <v>157.83613106657367</v>
      </c>
      <c r="AE30" s="18">
        <f t="shared" si="100"/>
        <v>205.61974417323108</v>
      </c>
      <c r="AF30" s="18">
        <f t="shared" si="100"/>
        <v>258.18171859055428</v>
      </c>
      <c r="AG30" s="18">
        <f t="shared" si="100"/>
        <v>315.99989044960978</v>
      </c>
      <c r="AH30" s="18">
        <f t="shared" si="100"/>
        <v>379.59987949457093</v>
      </c>
      <c r="AI30" s="18">
        <f t="shared" si="100"/>
        <v>449.55986744402821</v>
      </c>
    </row>
    <row r="31" spans="1:40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40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2">
    <mergeCell ref="AJ2:AN2"/>
    <mergeCell ref="A2:B3"/>
    <mergeCell ref="A10:A15"/>
    <mergeCell ref="A16:B16"/>
    <mergeCell ref="A17:B17"/>
    <mergeCell ref="A4:A9"/>
    <mergeCell ref="X2:AI2"/>
    <mergeCell ref="X26:AI26"/>
    <mergeCell ref="L2:W2"/>
    <mergeCell ref="C2:K2"/>
    <mergeCell ref="C26:K26"/>
    <mergeCell ref="L26:W26"/>
  </mergeCells>
  <phoneticPr fontId="5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20120823</dc:creator>
  <cp:keywords/>
  <dc:description/>
  <cp:lastModifiedBy>寺西 帝乃</cp:lastModifiedBy>
  <cp:revision/>
  <dcterms:created xsi:type="dcterms:W3CDTF">2018-07-13T02:56:35Z</dcterms:created>
  <dcterms:modified xsi:type="dcterms:W3CDTF">2021-07-21T01:26:17Z</dcterms:modified>
  <cp:category/>
  <cp:contentStatus/>
</cp:coreProperties>
</file>