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venue Management\Bài giải\GitHub\"/>
    </mc:Choice>
  </mc:AlternateContent>
  <xr:revisionPtr revIDLastSave="0" documentId="13_ncr:1_{D3158123-C564-476D-ABBE-4F0FA5592D9D}" xr6:coauthVersionLast="47" xr6:coauthVersionMax="47" xr10:uidLastSave="{00000000-0000-0000-0000-000000000000}"/>
  <bookViews>
    <workbookView xWindow="-93" yWindow="-93" windowWidth="25786" windowHeight="13986" tabRatio="490" xr2:uid="{00000000-000D-0000-FFFF-FFFF00000000}"/>
  </bookViews>
  <sheets>
    <sheet name="Conditional Formatting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5" l="1"/>
  <c r="AB8" i="5"/>
  <c r="AB7" i="5"/>
  <c r="H88" i="5" l="1"/>
  <c r="I88" i="5"/>
  <c r="F88" i="5"/>
  <c r="E88" i="5"/>
  <c r="D57" i="5"/>
  <c r="G88" i="5" l="1"/>
  <c r="J88" i="5"/>
  <c r="D58" i="5"/>
  <c r="C57" i="5"/>
  <c r="D59" i="5" l="1"/>
  <c r="C58" i="5"/>
  <c r="D60" i="5" l="1"/>
  <c r="C59" i="5"/>
  <c r="D61" i="5" l="1"/>
  <c r="C60" i="5"/>
  <c r="D62" i="5" l="1"/>
  <c r="C61" i="5"/>
  <c r="D63" i="5" l="1"/>
  <c r="C62" i="5"/>
  <c r="D64" i="5" l="1"/>
  <c r="C63" i="5"/>
  <c r="D65" i="5" l="1"/>
  <c r="C64" i="5"/>
  <c r="D66" i="5" l="1"/>
  <c r="C65" i="5"/>
  <c r="D67" i="5" l="1"/>
  <c r="C66" i="5"/>
  <c r="D68" i="5" l="1"/>
  <c r="C67" i="5"/>
  <c r="D69" i="5" l="1"/>
  <c r="C68" i="5"/>
  <c r="D70" i="5" l="1"/>
  <c r="C69" i="5"/>
  <c r="D71" i="5" l="1"/>
  <c r="C70" i="5"/>
  <c r="D72" i="5" l="1"/>
  <c r="C71" i="5"/>
  <c r="D73" i="5" l="1"/>
  <c r="C72" i="5"/>
  <c r="D74" i="5" l="1"/>
  <c r="C73" i="5"/>
  <c r="D75" i="5" l="1"/>
  <c r="C74" i="5"/>
  <c r="D76" i="5" l="1"/>
  <c r="C75" i="5"/>
  <c r="D77" i="5" l="1"/>
  <c r="C76" i="5"/>
  <c r="D78" i="5" l="1"/>
  <c r="C77" i="5"/>
  <c r="D79" i="5" l="1"/>
  <c r="C78" i="5"/>
  <c r="D80" i="5" l="1"/>
  <c r="C79" i="5"/>
  <c r="D81" i="5" l="1"/>
  <c r="C80" i="5"/>
  <c r="D82" i="5" l="1"/>
  <c r="C81" i="5"/>
  <c r="D83" i="5" l="1"/>
  <c r="C82" i="5"/>
  <c r="D84" i="5" l="1"/>
  <c r="C83" i="5"/>
  <c r="D85" i="5" l="1"/>
  <c r="C84" i="5"/>
  <c r="D86" i="5" l="1"/>
  <c r="C85" i="5"/>
  <c r="D87" i="5" l="1"/>
  <c r="C87" i="5" s="1"/>
  <c r="C86" i="5"/>
  <c r="H90" i="5" l="1"/>
  <c r="I90" i="5"/>
  <c r="I89" i="5" s="1"/>
  <c r="F90" i="5"/>
  <c r="E90" i="5"/>
  <c r="E89" i="5" s="1"/>
  <c r="J90" i="5" l="1"/>
  <c r="H89" i="5"/>
  <c r="J89" i="5" s="1"/>
  <c r="F89" i="5"/>
  <c r="G89" i="5" s="1"/>
  <c r="G90" i="5"/>
  <c r="H12" i="5" l="1"/>
  <c r="G12" i="5"/>
  <c r="F12" i="5"/>
  <c r="E12" i="5"/>
  <c r="H11" i="5"/>
  <c r="G11" i="5"/>
  <c r="F11" i="5"/>
  <c r="E11" i="5"/>
  <c r="D12" i="5"/>
  <c r="D11" i="5"/>
  <c r="I9" i="5"/>
  <c r="I10" i="5"/>
  <c r="I8" i="5"/>
  <c r="I12" i="5" l="1"/>
  <c r="I11" i="5"/>
</calcChain>
</file>

<file path=xl/sharedStrings.xml><?xml version="1.0" encoding="utf-8"?>
<sst xmlns="http://schemas.openxmlformats.org/spreadsheetml/2006/main" count="42" uniqueCount="36">
  <si>
    <t>Jan</t>
  </si>
  <si>
    <t>Feb</t>
  </si>
  <si>
    <t>Mar</t>
  </si>
  <si>
    <t>Apr</t>
  </si>
  <si>
    <t>May</t>
  </si>
  <si>
    <t>Actual</t>
  </si>
  <si>
    <t>Budget</t>
  </si>
  <si>
    <t>Last year</t>
  </si>
  <si>
    <t>YTD</t>
  </si>
  <si>
    <t>Room night</t>
  </si>
  <si>
    <t>A vs. B</t>
  </si>
  <si>
    <t>A vs. L</t>
  </si>
  <si>
    <t>Total</t>
  </si>
  <si>
    <t>Day</t>
  </si>
  <si>
    <t>Sep</t>
  </si>
  <si>
    <t>Oct</t>
  </si>
  <si>
    <t>Nov</t>
  </si>
  <si>
    <t>Dec</t>
  </si>
  <si>
    <t>AVR</t>
  </si>
  <si>
    <t>DAILY PICK UP</t>
  </si>
  <si>
    <t>PICK UP</t>
  </si>
  <si>
    <t>ON THE BOOK</t>
  </si>
  <si>
    <t>RN</t>
  </si>
  <si>
    <t>REV</t>
  </si>
  <si>
    <t>ARR</t>
  </si>
  <si>
    <t>Weekday</t>
  </si>
  <si>
    <t>Weekend</t>
  </si>
  <si>
    <t>Conditional Formatting</t>
  </si>
  <si>
    <t>1/</t>
  </si>
  <si>
    <t>Format below rows by percentage as per following rules:</t>
  </si>
  <si>
    <t>If figure &gt; 0 then blue and dark</t>
  </si>
  <si>
    <t>If figure &lt; 0 then red and dark</t>
  </si>
  <si>
    <t xml:space="preserve">2/ </t>
  </si>
  <si>
    <t>Format the Daily Room Occupancy (%) by colors at will.</t>
  </si>
  <si>
    <t>3/</t>
  </si>
  <si>
    <t>Highlight only Firdays and Saturdays for the below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</si>
</sst>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#,##0.0"/>
    <numFmt numFmtId="167" formatCode="ddd"/>
    <numFmt numFmtId="168" formatCode="[$-409]d\-mmm;@"/>
    <numFmt numFmtId="169" formatCode="_(* #,##0.0_);_(* \(#,##0.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7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0" borderId="0">
      <alignment vertical="top"/>
    </xf>
    <xf numFmtId="43" fontId="2" fillId="0" borderId="0" applyFont="0" applyFill="0" applyBorder="0" applyAlignment="0" applyProtection="0"/>
  </cellStyleXfs>
  <cellXfs count="82">
    <xf numFmtId="0" fontId="0" fillId="0" borderId="0" xfId="0"/>
    <xf numFmtId="0" fontId="3" fillId="0" borderId="0" xfId="0" applyFont="1"/>
    <xf numFmtId="164" fontId="0" fillId="0" borderId="1" xfId="1" applyNumberFormat="1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4" fontId="1" fillId="0" borderId="1" xfId="1" applyNumberFormat="1" applyFont="1" applyBorder="1" applyAlignment="1">
      <alignment vertical="center"/>
    </xf>
    <xf numFmtId="0" fontId="4" fillId="3" borderId="0" xfId="0" applyFont="1" applyFill="1"/>
    <xf numFmtId="165" fontId="0" fillId="8" borderId="1" xfId="2" applyNumberFormat="1" applyFont="1" applyFill="1" applyBorder="1" applyAlignment="1">
      <alignment vertical="center"/>
    </xf>
    <xf numFmtId="165" fontId="1" fillId="8" borderId="1" xfId="2" applyNumberFormat="1" applyFont="1" applyFill="1" applyBorder="1" applyAlignment="1">
      <alignment vertical="center"/>
    </xf>
    <xf numFmtId="0" fontId="5" fillId="7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166" fontId="6" fillId="9" borderId="0" xfId="0" applyNumberFormat="1" applyFont="1" applyFill="1" applyBorder="1" applyAlignment="1">
      <alignment horizontal="center" vertical="center" wrapText="1"/>
    </xf>
    <xf numFmtId="166" fontId="6" fillId="7" borderId="0" xfId="0" applyNumberFormat="1" applyFont="1" applyFill="1" applyBorder="1" applyAlignment="1">
      <alignment horizontal="center" vertical="center" wrapText="1"/>
    </xf>
    <xf numFmtId="166" fontId="6" fillId="7" borderId="13" xfId="0" applyNumberFormat="1" applyFont="1" applyFill="1" applyBorder="1" applyAlignment="1">
      <alignment horizontal="center" vertical="center" wrapText="1"/>
    </xf>
    <xf numFmtId="166" fontId="6" fillId="9" borderId="13" xfId="0" applyNumberFormat="1" applyFont="1" applyFill="1" applyBorder="1" applyAlignment="1">
      <alignment horizontal="center" vertical="center" wrapText="1"/>
    </xf>
    <xf numFmtId="166" fontId="6" fillId="0" borderId="14" xfId="3" applyNumberFormat="1" applyFont="1" applyFill="1" applyBorder="1" applyAlignment="1">
      <alignment horizontal="center" vertical="center" wrapText="1"/>
    </xf>
    <xf numFmtId="166" fontId="6" fillId="9" borderId="14" xfId="0" applyNumberFormat="1" applyFont="1" applyFill="1" applyBorder="1" applyAlignment="1">
      <alignment horizontal="center" vertical="center" wrapText="1"/>
    </xf>
    <xf numFmtId="166" fontId="6" fillId="7" borderId="15" xfId="0" applyNumberFormat="1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13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166" fontId="6" fillId="7" borderId="17" xfId="0" applyNumberFormat="1" applyFont="1" applyFill="1" applyBorder="1" applyAlignment="1">
      <alignment horizontal="center" vertical="center" wrapText="1"/>
    </xf>
    <xf numFmtId="166" fontId="6" fillId="7" borderId="18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8" fillId="4" borderId="10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167" fontId="8" fillId="0" borderId="21" xfId="0" applyNumberFormat="1" applyFont="1" applyFill="1" applyBorder="1" applyAlignment="1" applyProtection="1">
      <alignment horizontal="center" vertical="center"/>
      <protection hidden="1"/>
    </xf>
    <xf numFmtId="168" fontId="8" fillId="0" borderId="22" xfId="0" applyNumberFormat="1" applyFont="1" applyFill="1" applyBorder="1" applyAlignment="1" applyProtection="1">
      <alignment horizontal="center" vertical="center"/>
      <protection hidden="1"/>
    </xf>
    <xf numFmtId="164" fontId="8" fillId="0" borderId="23" xfId="4" applyNumberFormat="1" applyFont="1" applyFill="1" applyBorder="1" applyAlignment="1">
      <alignment vertical="center"/>
    </xf>
    <xf numFmtId="169" fontId="8" fillId="0" borderId="24" xfId="4" applyNumberFormat="1" applyFont="1" applyFill="1" applyBorder="1" applyAlignment="1">
      <alignment vertical="center"/>
    </xf>
    <xf numFmtId="169" fontId="8" fillId="0" borderId="25" xfId="4" applyNumberFormat="1" applyFont="1" applyFill="1" applyBorder="1" applyAlignment="1">
      <alignment vertical="center"/>
    </xf>
    <xf numFmtId="164" fontId="8" fillId="0" borderId="26" xfId="4" applyNumberFormat="1" applyFont="1" applyFill="1" applyBorder="1" applyAlignment="1">
      <alignment vertical="center"/>
    </xf>
    <xf numFmtId="169" fontId="8" fillId="0" borderId="27" xfId="4" applyNumberFormat="1" applyFont="1" applyFill="1" applyBorder="1" applyAlignment="1">
      <alignment vertical="center"/>
    </xf>
    <xf numFmtId="167" fontId="8" fillId="0" borderId="28" xfId="0" applyNumberFormat="1" applyFont="1" applyFill="1" applyBorder="1" applyAlignment="1" applyProtection="1">
      <alignment horizontal="center" vertical="center"/>
      <protection hidden="1"/>
    </xf>
    <xf numFmtId="168" fontId="8" fillId="0" borderId="29" xfId="0" applyNumberFormat="1" applyFont="1" applyFill="1" applyBorder="1" applyAlignment="1" applyProtection="1">
      <alignment horizontal="center" vertical="center"/>
      <protection hidden="1"/>
    </xf>
    <xf numFmtId="164" fontId="8" fillId="0" borderId="30" xfId="4" applyNumberFormat="1" applyFont="1" applyFill="1" applyBorder="1" applyAlignment="1">
      <alignment vertical="center"/>
    </xf>
    <xf numFmtId="169" fontId="8" fillId="0" borderId="31" xfId="4" applyNumberFormat="1" applyFont="1" applyFill="1" applyBorder="1" applyAlignment="1">
      <alignment vertical="center"/>
    </xf>
    <xf numFmtId="169" fontId="8" fillId="0" borderId="32" xfId="4" applyNumberFormat="1" applyFont="1" applyFill="1" applyBorder="1" applyAlignment="1">
      <alignment vertical="center"/>
    </xf>
    <xf numFmtId="164" fontId="8" fillId="0" borderId="33" xfId="4" applyNumberFormat="1" applyFont="1" applyFill="1" applyBorder="1" applyAlignment="1">
      <alignment vertical="center"/>
    </xf>
    <xf numFmtId="169" fontId="8" fillId="0" borderId="34" xfId="4" applyNumberFormat="1" applyFont="1" applyFill="1" applyBorder="1" applyAlignment="1">
      <alignment vertical="center"/>
    </xf>
    <xf numFmtId="167" fontId="8" fillId="0" borderId="35" xfId="0" applyNumberFormat="1" applyFont="1" applyFill="1" applyBorder="1" applyAlignment="1" applyProtection="1">
      <alignment horizontal="center" vertical="center"/>
      <protection hidden="1"/>
    </xf>
    <xf numFmtId="168" fontId="8" fillId="0" borderId="36" xfId="0" applyNumberFormat="1" applyFont="1" applyFill="1" applyBorder="1" applyAlignment="1" applyProtection="1">
      <alignment horizontal="center" vertical="center"/>
      <protection hidden="1"/>
    </xf>
    <xf numFmtId="164" fontId="8" fillId="0" borderId="37" xfId="4" applyNumberFormat="1" applyFont="1" applyFill="1" applyBorder="1" applyAlignment="1">
      <alignment vertical="center"/>
    </xf>
    <xf numFmtId="169" fontId="8" fillId="0" borderId="38" xfId="4" applyNumberFormat="1" applyFont="1" applyFill="1" applyBorder="1" applyAlignment="1">
      <alignment vertical="center"/>
    </xf>
    <xf numFmtId="169" fontId="8" fillId="0" borderId="39" xfId="4" applyNumberFormat="1" applyFont="1" applyFill="1" applyBorder="1" applyAlignment="1">
      <alignment vertical="center"/>
    </xf>
    <xf numFmtId="164" fontId="8" fillId="0" borderId="40" xfId="4" applyNumberFormat="1" applyFont="1" applyFill="1" applyBorder="1" applyAlignment="1">
      <alignment vertical="center"/>
    </xf>
    <xf numFmtId="169" fontId="8" fillId="0" borderId="41" xfId="4" applyNumberFormat="1" applyFont="1" applyFill="1" applyBorder="1" applyAlignment="1">
      <alignment vertical="center"/>
    </xf>
    <xf numFmtId="164" fontId="5" fillId="5" borderId="43" xfId="4" applyNumberFormat="1" applyFont="1" applyFill="1" applyBorder="1" applyAlignment="1">
      <alignment vertical="center"/>
    </xf>
    <xf numFmtId="169" fontId="5" fillId="5" borderId="44" xfId="4" applyNumberFormat="1" applyFont="1" applyFill="1" applyBorder="1" applyAlignment="1">
      <alignment vertical="center"/>
    </xf>
    <xf numFmtId="169" fontId="5" fillId="5" borderId="45" xfId="4" applyNumberFormat="1" applyFont="1" applyFill="1" applyBorder="1" applyAlignment="1">
      <alignment vertical="center"/>
    </xf>
    <xf numFmtId="169" fontId="5" fillId="5" borderId="18" xfId="4" applyNumberFormat="1" applyFont="1" applyFill="1" applyBorder="1" applyAlignment="1">
      <alignment vertical="center"/>
    </xf>
    <xf numFmtId="164" fontId="8" fillId="0" borderId="9" xfId="4" applyNumberFormat="1" applyFont="1" applyFill="1" applyBorder="1" applyAlignment="1">
      <alignment vertical="center"/>
    </xf>
    <xf numFmtId="169" fontId="8" fillId="0" borderId="48" xfId="4" applyNumberFormat="1" applyFont="1" applyFill="1" applyBorder="1" applyAlignment="1">
      <alignment vertical="center"/>
    </xf>
    <xf numFmtId="169" fontId="8" fillId="0" borderId="49" xfId="4" applyNumberFormat="1" applyFont="1" applyFill="1" applyBorder="1" applyAlignment="1">
      <alignment vertical="center"/>
    </xf>
    <xf numFmtId="164" fontId="8" fillId="10" borderId="10" xfId="4" applyNumberFormat="1" applyFont="1" applyFill="1" applyBorder="1" applyAlignment="1">
      <alignment vertical="center"/>
    </xf>
    <xf numFmtId="169" fontId="8" fillId="10" borderId="11" xfId="4" applyNumberFormat="1" applyFont="1" applyFill="1" applyBorder="1" applyAlignment="1">
      <alignment vertical="center"/>
    </xf>
    <xf numFmtId="169" fontId="8" fillId="10" borderId="20" xfId="4" applyNumberFormat="1" applyFont="1" applyFill="1" applyBorder="1" applyAlignment="1">
      <alignment vertical="center"/>
    </xf>
    <xf numFmtId="169" fontId="8" fillId="0" borderId="50" xfId="1" applyNumberFormat="1" applyFont="1" applyFill="1" applyBorder="1" applyAlignment="1">
      <alignment vertical="center"/>
    </xf>
    <xf numFmtId="169" fontId="8" fillId="10" borderId="51" xfId="1" applyNumberFormat="1" applyFont="1" applyFill="1" applyBorder="1" applyAlignment="1">
      <alignment vertical="center"/>
    </xf>
    <xf numFmtId="0" fontId="5" fillId="5" borderId="16" xfId="0" applyFont="1" applyFill="1" applyBorder="1" applyAlignment="1">
      <alignment horizontal="center" vertical="center"/>
    </xf>
    <xf numFmtId="0" fontId="5" fillId="5" borderId="42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8" fillId="10" borderId="8" xfId="0" applyFont="1" applyFill="1" applyBorder="1" applyAlignment="1">
      <alignment horizontal="center" vertical="center"/>
    </xf>
    <xf numFmtId="17" fontId="5" fillId="3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1" fillId="0" borderId="0" xfId="0" applyFont="1"/>
  </cellXfs>
  <cellStyles count="5">
    <cellStyle name="Comma" xfId="1" builtinId="3"/>
    <cellStyle name="Comma 6" xfId="4" xr:uid="{00000000-0005-0000-0000-000001000000}"/>
    <cellStyle name="Normal" xfId="0" builtinId="0"/>
    <cellStyle name="Normal 1034" xfId="3" xr:uid="{00000000-0005-0000-0000-000003000000}"/>
    <cellStyle name="Percent" xfId="2" builtinId="5"/>
  </cellStyles>
  <dxfs count="5">
    <dxf>
      <fill>
        <patternFill>
          <bgColor theme="8" tint="0.39994506668294322"/>
        </patternFill>
      </fill>
    </dxf>
    <dxf>
      <font>
        <b/>
        <i val="0"/>
        <color rgb="FF0070C0"/>
      </font>
    </dxf>
    <dxf>
      <font>
        <b/>
        <i val="0"/>
        <color rgb="FFFF0000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FDB707"/>
      <color rgb="FFFCCA4E"/>
      <color rgb="FFF98007"/>
      <color rgb="FF6BA42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581025</xdr:colOff>
      <xdr:row>5</xdr:row>
      <xdr:rowOff>215196</xdr:rowOff>
    </xdr:from>
    <xdr:to>
      <xdr:col>17</xdr:col>
      <xdr:colOff>495300</xdr:colOff>
      <xdr:row>12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1405821"/>
          <a:ext cx="4067175" cy="18326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16</xdr:col>
      <xdr:colOff>295275</xdr:colOff>
      <xdr:row>49</xdr:row>
      <xdr:rowOff>9525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76900" y="3914775"/>
          <a:ext cx="2676525" cy="810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247650</xdr:colOff>
      <xdr:row>53</xdr:row>
      <xdr:rowOff>0</xdr:rowOff>
    </xdr:from>
    <xdr:to>
      <xdr:col>20</xdr:col>
      <xdr:colOff>9525</xdr:colOff>
      <xdr:row>90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12963525"/>
          <a:ext cx="4448175" cy="7410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0"/>
  <sheetViews>
    <sheetView tabSelected="1" workbookViewId="0">
      <selection activeCell="C1" sqref="C1"/>
    </sheetView>
  </sheetViews>
  <sheetFormatPr defaultColWidth="9.3515625" defaultRowHeight="18.75" customHeight="1" x14ac:dyDescent="0.5"/>
  <cols>
    <col min="1" max="1" width="2.41015625" customWidth="1"/>
    <col min="2" max="2" width="5.64453125" bestFit="1" customWidth="1"/>
    <col min="3" max="3" width="11.64453125" customWidth="1"/>
    <col min="4" max="10" width="8" customWidth="1"/>
    <col min="13" max="13" width="11.64453125" customWidth="1"/>
    <col min="14" max="18" width="8" customWidth="1"/>
  </cols>
  <sheetData>
    <row r="1" spans="1:28" ht="18.75" customHeight="1" x14ac:dyDescent="0.5">
      <c r="A1" s="1"/>
      <c r="B1" s="81" t="s">
        <v>27</v>
      </c>
    </row>
    <row r="3" spans="1:28" ht="18.75" customHeight="1" x14ac:dyDescent="0.5">
      <c r="B3" s="6" t="s">
        <v>28</v>
      </c>
      <c r="C3" t="s">
        <v>29</v>
      </c>
    </row>
    <row r="4" spans="1:28" ht="18.75" customHeight="1" x14ac:dyDescent="0.5">
      <c r="C4" t="s">
        <v>30</v>
      </c>
    </row>
    <row r="5" spans="1:28" ht="18.75" customHeight="1" x14ac:dyDescent="0.5">
      <c r="C5" t="s">
        <v>31</v>
      </c>
    </row>
    <row r="7" spans="1:28" ht="23.25" customHeight="1" x14ac:dyDescent="0.5">
      <c r="C7" s="4" t="s">
        <v>9</v>
      </c>
      <c r="D7" s="3" t="s">
        <v>0</v>
      </c>
      <c r="E7" s="3" t="s">
        <v>1</v>
      </c>
      <c r="F7" s="3" t="s">
        <v>2</v>
      </c>
      <c r="G7" s="3" t="s">
        <v>3</v>
      </c>
      <c r="H7" s="3" t="s">
        <v>4</v>
      </c>
      <c r="I7" s="3" t="s">
        <v>8</v>
      </c>
      <c r="V7" s="4" t="s">
        <v>5</v>
      </c>
      <c r="W7" s="2">
        <v>4272</v>
      </c>
      <c r="X7" s="2">
        <v>4865</v>
      </c>
      <c r="Y7" s="2">
        <v>4340</v>
      </c>
      <c r="Z7" s="2">
        <v>4319</v>
      </c>
      <c r="AA7" s="2">
        <v>3629</v>
      </c>
      <c r="AB7" s="5">
        <f>SUM(W7:AA7)</f>
        <v>21425</v>
      </c>
    </row>
    <row r="8" spans="1:28" ht="23.25" customHeight="1" x14ac:dyDescent="0.5">
      <c r="C8" s="4" t="s">
        <v>5</v>
      </c>
      <c r="D8" s="2">
        <v>4272</v>
      </c>
      <c r="E8" s="2">
        <v>4865</v>
      </c>
      <c r="F8" s="2">
        <v>4340</v>
      </c>
      <c r="G8" s="2">
        <v>4319</v>
      </c>
      <c r="H8" s="2">
        <v>3629</v>
      </c>
      <c r="I8" s="5">
        <f>SUM(D8:H8)</f>
        <v>21425</v>
      </c>
      <c r="V8" s="4" t="s">
        <v>6</v>
      </c>
      <c r="W8" s="2">
        <v>3596</v>
      </c>
      <c r="X8" s="2">
        <v>5306</v>
      </c>
      <c r="Y8" s="2">
        <v>4154</v>
      </c>
      <c r="Z8" s="2">
        <v>4257</v>
      </c>
      <c r="AA8" s="2">
        <v>4340</v>
      </c>
      <c r="AB8" s="5">
        <f t="shared" ref="AB8:AB9" si="0">SUM(W8:AA8)</f>
        <v>21653</v>
      </c>
    </row>
    <row r="9" spans="1:28" ht="23.25" customHeight="1" x14ac:dyDescent="0.5">
      <c r="C9" s="4" t="s">
        <v>6</v>
      </c>
      <c r="D9" s="2">
        <v>3596</v>
      </c>
      <c r="E9" s="2">
        <v>5306</v>
      </c>
      <c r="F9" s="2">
        <v>4154</v>
      </c>
      <c r="G9" s="2">
        <v>4257</v>
      </c>
      <c r="H9" s="2">
        <v>4340</v>
      </c>
      <c r="I9" s="5">
        <f t="shared" ref="I9:I10" si="1">SUM(D9:H9)</f>
        <v>21653</v>
      </c>
      <c r="V9" s="4" t="s">
        <v>7</v>
      </c>
      <c r="W9" s="2">
        <v>3209</v>
      </c>
      <c r="X9" s="2">
        <v>3962</v>
      </c>
      <c r="Y9" s="2">
        <v>4029</v>
      </c>
      <c r="Z9" s="2">
        <v>4257</v>
      </c>
      <c r="AA9" s="2">
        <v>4239</v>
      </c>
      <c r="AB9" s="5">
        <f t="shared" si="0"/>
        <v>19696</v>
      </c>
    </row>
    <row r="10" spans="1:28" ht="23.25" customHeight="1" x14ac:dyDescent="0.5">
      <c r="C10" s="4" t="s">
        <v>7</v>
      </c>
      <c r="D10" s="2">
        <v>3209</v>
      </c>
      <c r="E10" s="2">
        <v>3962</v>
      </c>
      <c r="F10" s="2">
        <v>4029</v>
      </c>
      <c r="G10" s="2">
        <v>4257</v>
      </c>
      <c r="H10" s="2">
        <v>4239</v>
      </c>
      <c r="I10" s="5">
        <f t="shared" si="1"/>
        <v>19696</v>
      </c>
    </row>
    <row r="11" spans="1:28" ht="23.25" customHeight="1" x14ac:dyDescent="0.5">
      <c r="C11" s="4" t="s">
        <v>10</v>
      </c>
      <c r="D11" s="7">
        <f>D8/D9-1</f>
        <v>0.18798665183537255</v>
      </c>
      <c r="E11" s="7">
        <f t="shared" ref="E11:I11" si="2">E8/E9-1</f>
        <v>-8.3113456464379953E-2</v>
      </c>
      <c r="F11" s="7">
        <f t="shared" si="2"/>
        <v>4.4776119402984982E-2</v>
      </c>
      <c r="G11" s="7">
        <f t="shared" si="2"/>
        <v>1.4564247122386575E-2</v>
      </c>
      <c r="H11" s="7">
        <f t="shared" si="2"/>
        <v>-0.16382488479262669</v>
      </c>
      <c r="I11" s="8">
        <f t="shared" si="2"/>
        <v>-1.0529718745670325E-2</v>
      </c>
    </row>
    <row r="12" spans="1:28" ht="23.25" customHeight="1" x14ac:dyDescent="0.5">
      <c r="C12" s="4" t="s">
        <v>11</v>
      </c>
      <c r="D12" s="7">
        <f>D8/D10-1</f>
        <v>0.3312558429417265</v>
      </c>
      <c r="E12" s="7">
        <f t="shared" ref="E12:I12" si="3">E8/E10-1</f>
        <v>0.22791519434628982</v>
      </c>
      <c r="F12" s="7">
        <f t="shared" si="3"/>
        <v>7.7190369818813664E-2</v>
      </c>
      <c r="G12" s="7">
        <f t="shared" si="3"/>
        <v>1.4564247122386575E-2</v>
      </c>
      <c r="H12" s="7">
        <f t="shared" si="3"/>
        <v>-0.14390186364708657</v>
      </c>
      <c r="I12" s="8">
        <f t="shared" si="3"/>
        <v>8.7784321689683198E-2</v>
      </c>
    </row>
    <row r="14" spans="1:28" ht="18.75" customHeight="1" x14ac:dyDescent="0.5">
      <c r="B14" s="6" t="s">
        <v>32</v>
      </c>
      <c r="C14" t="s">
        <v>33</v>
      </c>
    </row>
    <row r="15" spans="1:28" ht="18.75" customHeight="1" thickBot="1" x14ac:dyDescent="0.55000000000000004"/>
    <row r="16" spans="1:28" ht="18.75" customHeight="1" x14ac:dyDescent="0.5">
      <c r="D16" s="9" t="s">
        <v>13</v>
      </c>
      <c r="E16" s="10" t="s">
        <v>14</v>
      </c>
      <c r="F16" s="10" t="s">
        <v>15</v>
      </c>
      <c r="G16" s="10" t="s">
        <v>16</v>
      </c>
      <c r="H16" s="11" t="s">
        <v>17</v>
      </c>
    </row>
    <row r="17" spans="4:8" ht="18.75" customHeight="1" x14ac:dyDescent="0.5">
      <c r="D17" s="12">
        <v>1</v>
      </c>
      <c r="E17" s="14">
        <v>52.5</v>
      </c>
      <c r="F17" s="14">
        <v>69.5</v>
      </c>
      <c r="G17" s="15">
        <v>69</v>
      </c>
      <c r="H17" s="16">
        <v>33.5</v>
      </c>
    </row>
    <row r="18" spans="4:8" ht="18.75" customHeight="1" x14ac:dyDescent="0.5">
      <c r="D18" s="12">
        <v>2</v>
      </c>
      <c r="E18" s="15">
        <v>56.5</v>
      </c>
      <c r="F18" s="15">
        <v>78</v>
      </c>
      <c r="G18" s="14">
        <v>69</v>
      </c>
      <c r="H18" s="17">
        <v>44.5</v>
      </c>
    </row>
    <row r="19" spans="4:8" ht="18.75" customHeight="1" x14ac:dyDescent="0.5">
      <c r="D19" s="12">
        <v>3</v>
      </c>
      <c r="E19" s="14">
        <v>68</v>
      </c>
      <c r="F19" s="14">
        <v>75</v>
      </c>
      <c r="G19" s="15">
        <v>45.5</v>
      </c>
      <c r="H19" s="16">
        <v>42</v>
      </c>
    </row>
    <row r="20" spans="4:8" ht="18.75" customHeight="1" x14ac:dyDescent="0.5">
      <c r="D20" s="12">
        <v>4</v>
      </c>
      <c r="E20" s="15">
        <v>72</v>
      </c>
      <c r="F20" s="15">
        <v>67</v>
      </c>
      <c r="G20" s="14">
        <v>91.5</v>
      </c>
      <c r="H20" s="17">
        <v>38.5</v>
      </c>
    </row>
    <row r="21" spans="4:8" ht="18.75" customHeight="1" x14ac:dyDescent="0.5">
      <c r="D21" s="12">
        <v>5</v>
      </c>
      <c r="E21" s="14">
        <v>82.5</v>
      </c>
      <c r="F21" s="14">
        <v>60</v>
      </c>
      <c r="G21" s="15">
        <v>87.5</v>
      </c>
      <c r="H21" s="16">
        <v>37.5</v>
      </c>
    </row>
    <row r="22" spans="4:8" ht="18.75" customHeight="1" x14ac:dyDescent="0.5">
      <c r="D22" s="12">
        <v>6</v>
      </c>
      <c r="E22" s="15">
        <v>72.5</v>
      </c>
      <c r="F22" s="15">
        <v>57.5</v>
      </c>
      <c r="G22" s="14">
        <v>91</v>
      </c>
      <c r="H22" s="17">
        <v>42.5</v>
      </c>
    </row>
    <row r="23" spans="4:8" ht="18.75" customHeight="1" x14ac:dyDescent="0.5">
      <c r="D23" s="12">
        <v>7</v>
      </c>
      <c r="E23" s="14">
        <v>69.5</v>
      </c>
      <c r="F23" s="14">
        <v>61.5</v>
      </c>
      <c r="G23" s="15">
        <v>84</v>
      </c>
      <c r="H23" s="16">
        <v>28</v>
      </c>
    </row>
    <row r="24" spans="4:8" ht="18.75" customHeight="1" x14ac:dyDescent="0.5">
      <c r="D24" s="12">
        <v>8</v>
      </c>
      <c r="E24" s="15">
        <v>72</v>
      </c>
      <c r="F24" s="15">
        <v>71</v>
      </c>
      <c r="G24" s="14">
        <v>44.5</v>
      </c>
      <c r="H24" s="17">
        <v>20.5</v>
      </c>
    </row>
    <row r="25" spans="4:8" ht="18.75" customHeight="1" x14ac:dyDescent="0.5">
      <c r="D25" s="12">
        <v>9</v>
      </c>
      <c r="E25" s="14">
        <v>71.5</v>
      </c>
      <c r="F25" s="14">
        <v>69</v>
      </c>
      <c r="G25" s="15">
        <v>48</v>
      </c>
      <c r="H25" s="16">
        <v>100.5</v>
      </c>
    </row>
    <row r="26" spans="4:8" ht="18.75" customHeight="1" x14ac:dyDescent="0.5">
      <c r="D26" s="12">
        <v>10</v>
      </c>
      <c r="E26" s="15">
        <v>79</v>
      </c>
      <c r="F26" s="15">
        <v>83.5</v>
      </c>
      <c r="G26" s="14">
        <v>65.5</v>
      </c>
      <c r="H26" s="17">
        <v>96.5</v>
      </c>
    </row>
    <row r="27" spans="4:8" ht="18.75" customHeight="1" x14ac:dyDescent="0.5">
      <c r="D27" s="12">
        <v>11</v>
      </c>
      <c r="E27" s="14">
        <v>75.5</v>
      </c>
      <c r="F27" s="14">
        <v>71</v>
      </c>
      <c r="G27" s="15">
        <v>69.5</v>
      </c>
      <c r="H27" s="16">
        <v>96</v>
      </c>
    </row>
    <row r="28" spans="4:8" ht="18.75" customHeight="1" x14ac:dyDescent="0.5">
      <c r="D28" s="12">
        <v>12</v>
      </c>
      <c r="E28" s="15">
        <v>86.5</v>
      </c>
      <c r="F28" s="15">
        <v>81.5</v>
      </c>
      <c r="G28" s="14">
        <v>66.5</v>
      </c>
      <c r="H28" s="17">
        <v>20.5</v>
      </c>
    </row>
    <row r="29" spans="4:8" ht="18.75" customHeight="1" x14ac:dyDescent="0.5">
      <c r="D29" s="12">
        <v>13</v>
      </c>
      <c r="E29" s="14">
        <v>79.5</v>
      </c>
      <c r="F29" s="14">
        <v>61</v>
      </c>
      <c r="G29" s="15">
        <v>88.5</v>
      </c>
      <c r="H29" s="16">
        <v>29.5</v>
      </c>
    </row>
    <row r="30" spans="4:8" ht="18.75" customHeight="1" x14ac:dyDescent="0.5">
      <c r="D30" s="12">
        <v>14</v>
      </c>
      <c r="E30" s="15">
        <v>65</v>
      </c>
      <c r="F30" s="15">
        <v>82</v>
      </c>
      <c r="G30" s="14">
        <v>90.5</v>
      </c>
      <c r="H30" s="17">
        <v>41.5</v>
      </c>
    </row>
    <row r="31" spans="4:8" ht="18.75" customHeight="1" x14ac:dyDescent="0.5">
      <c r="D31" s="12">
        <v>15</v>
      </c>
      <c r="E31" s="14">
        <v>76</v>
      </c>
      <c r="F31" s="14">
        <v>77</v>
      </c>
      <c r="G31" s="15">
        <v>90</v>
      </c>
      <c r="H31" s="16">
        <v>42</v>
      </c>
    </row>
    <row r="32" spans="4:8" ht="18.75" customHeight="1" x14ac:dyDescent="0.5">
      <c r="D32" s="12">
        <v>16</v>
      </c>
      <c r="E32" s="15">
        <v>81.5</v>
      </c>
      <c r="F32" s="15">
        <v>81</v>
      </c>
      <c r="G32" s="14">
        <v>75.5</v>
      </c>
      <c r="H32" s="17">
        <v>45.5</v>
      </c>
    </row>
    <row r="33" spans="4:8" ht="18.75" customHeight="1" x14ac:dyDescent="0.5">
      <c r="D33" s="12">
        <v>17</v>
      </c>
      <c r="E33" s="14">
        <v>76</v>
      </c>
      <c r="F33" s="14">
        <v>70.5</v>
      </c>
      <c r="G33" s="15">
        <v>50</v>
      </c>
      <c r="H33" s="16">
        <v>40.5</v>
      </c>
    </row>
    <row r="34" spans="4:8" ht="18.75" customHeight="1" x14ac:dyDescent="0.5">
      <c r="D34" s="12">
        <v>18</v>
      </c>
      <c r="E34" s="15">
        <v>65</v>
      </c>
      <c r="F34" s="15">
        <v>67</v>
      </c>
      <c r="G34" s="14">
        <v>56.5</v>
      </c>
      <c r="H34" s="17">
        <v>41</v>
      </c>
    </row>
    <row r="35" spans="4:8" ht="18.75" customHeight="1" x14ac:dyDescent="0.5">
      <c r="D35" s="12">
        <v>19</v>
      </c>
      <c r="E35" s="14">
        <v>89</v>
      </c>
      <c r="F35" s="14">
        <v>65.5</v>
      </c>
      <c r="G35" s="15">
        <v>86.5</v>
      </c>
      <c r="H35" s="16">
        <v>34</v>
      </c>
    </row>
    <row r="36" spans="4:8" ht="18.75" customHeight="1" x14ac:dyDescent="0.5">
      <c r="D36" s="12">
        <v>20</v>
      </c>
      <c r="E36" s="15">
        <v>81.5</v>
      </c>
      <c r="F36" s="15">
        <v>58</v>
      </c>
      <c r="G36" s="14">
        <v>86.5</v>
      </c>
      <c r="H36" s="17">
        <v>25.5</v>
      </c>
    </row>
    <row r="37" spans="4:8" ht="18.75" customHeight="1" x14ac:dyDescent="0.5">
      <c r="D37" s="12">
        <v>21</v>
      </c>
      <c r="E37" s="14">
        <v>82</v>
      </c>
      <c r="F37" s="14">
        <v>56</v>
      </c>
      <c r="G37" s="15">
        <v>60.5</v>
      </c>
      <c r="H37" s="16">
        <v>35</v>
      </c>
    </row>
    <row r="38" spans="4:8" ht="18.75" customHeight="1" x14ac:dyDescent="0.5">
      <c r="D38" s="12">
        <v>22</v>
      </c>
      <c r="E38" s="15">
        <v>47.5</v>
      </c>
      <c r="F38" s="15">
        <v>96</v>
      </c>
      <c r="G38" s="14">
        <v>51.5</v>
      </c>
      <c r="H38" s="17">
        <v>40.5</v>
      </c>
    </row>
    <row r="39" spans="4:8" ht="18.75" customHeight="1" x14ac:dyDescent="0.5">
      <c r="D39" s="12">
        <v>23</v>
      </c>
      <c r="E39" s="14">
        <v>36.5</v>
      </c>
      <c r="F39" s="14">
        <v>96.5</v>
      </c>
      <c r="G39" s="15">
        <v>49.5</v>
      </c>
      <c r="H39" s="16">
        <v>49.5</v>
      </c>
    </row>
    <row r="40" spans="4:8" ht="18.75" customHeight="1" x14ac:dyDescent="0.5">
      <c r="D40" s="12">
        <v>24</v>
      </c>
      <c r="E40" s="15">
        <v>46.5</v>
      </c>
      <c r="F40" s="15">
        <v>50</v>
      </c>
      <c r="G40" s="14">
        <v>57</v>
      </c>
      <c r="H40" s="17">
        <v>53.5</v>
      </c>
    </row>
    <row r="41" spans="4:8" ht="18.75" customHeight="1" x14ac:dyDescent="0.5">
      <c r="D41" s="12">
        <v>25</v>
      </c>
      <c r="E41" s="14">
        <v>80.5</v>
      </c>
      <c r="F41" s="14">
        <v>56.5</v>
      </c>
      <c r="G41" s="15">
        <v>59</v>
      </c>
      <c r="H41" s="16">
        <v>45.5</v>
      </c>
    </row>
    <row r="42" spans="4:8" ht="18.75" customHeight="1" x14ac:dyDescent="0.5">
      <c r="D42" s="12">
        <v>26</v>
      </c>
      <c r="E42" s="15">
        <v>86</v>
      </c>
      <c r="F42" s="15">
        <v>57.5</v>
      </c>
      <c r="G42" s="14">
        <v>68.5</v>
      </c>
      <c r="H42" s="17">
        <v>45.5</v>
      </c>
    </row>
    <row r="43" spans="4:8" ht="18.75" customHeight="1" x14ac:dyDescent="0.5">
      <c r="D43" s="12">
        <v>27</v>
      </c>
      <c r="E43" s="14">
        <v>74.5</v>
      </c>
      <c r="F43" s="14">
        <v>59.5</v>
      </c>
      <c r="G43" s="15">
        <v>66</v>
      </c>
      <c r="H43" s="16">
        <v>30</v>
      </c>
    </row>
    <row r="44" spans="4:8" ht="18.75" customHeight="1" x14ac:dyDescent="0.5">
      <c r="D44" s="12">
        <v>28</v>
      </c>
      <c r="E44" s="15">
        <v>60.5</v>
      </c>
      <c r="F44" s="15">
        <v>62</v>
      </c>
      <c r="G44" s="14">
        <v>61.5</v>
      </c>
      <c r="H44" s="17">
        <v>48.5</v>
      </c>
    </row>
    <row r="45" spans="4:8" ht="18.75" customHeight="1" x14ac:dyDescent="0.5">
      <c r="D45" s="12">
        <v>29</v>
      </c>
      <c r="E45" s="14">
        <v>61.5</v>
      </c>
      <c r="F45" s="14">
        <v>62.5</v>
      </c>
      <c r="G45" s="15">
        <v>27</v>
      </c>
      <c r="H45" s="16">
        <v>55.5</v>
      </c>
    </row>
    <row r="46" spans="4:8" ht="18.75" customHeight="1" x14ac:dyDescent="0.5">
      <c r="D46" s="12">
        <v>30</v>
      </c>
      <c r="E46" s="15">
        <v>66.5</v>
      </c>
      <c r="F46" s="15">
        <v>57</v>
      </c>
      <c r="G46" s="14">
        <v>27</v>
      </c>
      <c r="H46" s="17">
        <v>77.5</v>
      </c>
    </row>
    <row r="47" spans="4:8" ht="18.75" customHeight="1" thickBot="1" x14ac:dyDescent="0.55000000000000004">
      <c r="D47" s="13">
        <v>31</v>
      </c>
      <c r="E47" s="18"/>
      <c r="F47" s="19">
        <v>68</v>
      </c>
      <c r="G47" s="18"/>
      <c r="H47" s="20">
        <v>91</v>
      </c>
    </row>
    <row r="48" spans="4:8" ht="18.75" customHeight="1" thickBot="1" x14ac:dyDescent="0.55000000000000004">
      <c r="D48" s="21"/>
      <c r="E48" s="22"/>
      <c r="F48" s="22"/>
      <c r="G48" s="22"/>
      <c r="H48" s="23"/>
    </row>
    <row r="49" spans="2:10" ht="18.75" customHeight="1" thickBot="1" x14ac:dyDescent="0.55000000000000004">
      <c r="D49" s="24" t="s">
        <v>18</v>
      </c>
      <c r="E49" s="25">
        <v>70.45</v>
      </c>
      <c r="F49" s="25">
        <v>68.645161290322591</v>
      </c>
      <c r="G49" s="25">
        <v>66.099999999999994</v>
      </c>
      <c r="H49" s="26">
        <v>47.483870967741929</v>
      </c>
    </row>
    <row r="50" spans="2:10" ht="18.75" customHeight="1" x14ac:dyDescent="0.5">
      <c r="D50" s="27"/>
      <c r="E50" s="27"/>
      <c r="F50" s="27"/>
      <c r="G50" s="27"/>
      <c r="H50" s="27"/>
    </row>
    <row r="52" spans="2:10" ht="18.75" customHeight="1" x14ac:dyDescent="0.5">
      <c r="B52" s="6" t="s">
        <v>34</v>
      </c>
      <c r="C52" t="s">
        <v>35</v>
      </c>
    </row>
    <row r="53" spans="2:10" ht="18.75" customHeight="1" thickBot="1" x14ac:dyDescent="0.55000000000000004"/>
    <row r="54" spans="2:10" ht="15.75" customHeight="1" x14ac:dyDescent="0.5">
      <c r="C54" s="71">
        <v>42491</v>
      </c>
      <c r="D54" s="72"/>
      <c r="E54" s="77" t="s">
        <v>19</v>
      </c>
      <c r="F54" s="77"/>
      <c r="G54" s="77"/>
      <c r="H54" s="77"/>
      <c r="I54" s="77"/>
      <c r="J54" s="78"/>
    </row>
    <row r="55" spans="2:10" ht="15.75" customHeight="1" x14ac:dyDescent="0.5">
      <c r="C55" s="73"/>
      <c r="D55" s="74"/>
      <c r="E55" s="79" t="s">
        <v>20</v>
      </c>
      <c r="F55" s="79"/>
      <c r="G55" s="79"/>
      <c r="H55" s="79" t="s">
        <v>21</v>
      </c>
      <c r="I55" s="79"/>
      <c r="J55" s="80"/>
    </row>
    <row r="56" spans="2:10" ht="15.75" customHeight="1" thickBot="1" x14ac:dyDescent="0.55000000000000004">
      <c r="C56" s="75"/>
      <c r="D56" s="76"/>
      <c r="E56" s="28" t="s">
        <v>22</v>
      </c>
      <c r="F56" s="29" t="s">
        <v>23</v>
      </c>
      <c r="G56" s="30" t="s">
        <v>24</v>
      </c>
      <c r="H56" s="28" t="s">
        <v>22</v>
      </c>
      <c r="I56" s="29" t="s">
        <v>23</v>
      </c>
      <c r="J56" s="31" t="s">
        <v>24</v>
      </c>
    </row>
    <row r="57" spans="2:10" ht="15.75" customHeight="1" x14ac:dyDescent="0.5">
      <c r="C57" s="32" t="str">
        <f>+LEFT(TEXT(D57,"dddd"),3)</f>
        <v>Sun</v>
      </c>
      <c r="D57" s="33">
        <f>+DATE(YEAR(C54),MONTH(C54),1)</f>
        <v>42491</v>
      </c>
      <c r="E57" s="34">
        <v>0</v>
      </c>
      <c r="F57" s="35">
        <v>0</v>
      </c>
      <c r="G57" s="36">
        <v>0</v>
      </c>
      <c r="H57" s="37">
        <v>565</v>
      </c>
      <c r="I57" s="35">
        <v>2298.8598820000002</v>
      </c>
      <c r="J57" s="38">
        <v>4.0687785522123896</v>
      </c>
    </row>
    <row r="58" spans="2:10" ht="15.75" customHeight="1" x14ac:dyDescent="0.5">
      <c r="C58" s="39" t="str">
        <f t="shared" ref="C58:C87" si="4">+LEFT(TEXT(D58,"dddd"),3)</f>
        <v>Mon</v>
      </c>
      <c r="D58" s="40">
        <f>+D57+1</f>
        <v>42492</v>
      </c>
      <c r="E58" s="41">
        <v>3</v>
      </c>
      <c r="F58" s="42">
        <v>13.555151510000087</v>
      </c>
      <c r="G58" s="43">
        <v>4.518383836666696</v>
      </c>
      <c r="H58" s="44">
        <v>261</v>
      </c>
      <c r="I58" s="42">
        <v>1108.40351455</v>
      </c>
      <c r="J58" s="45">
        <v>4.246756760727969</v>
      </c>
    </row>
    <row r="59" spans="2:10" ht="15.75" customHeight="1" x14ac:dyDescent="0.5">
      <c r="C59" s="39" t="str">
        <f t="shared" si="4"/>
        <v>Tue</v>
      </c>
      <c r="D59" s="40">
        <f t="shared" ref="D59:D75" si="5">+D58+1</f>
        <v>42493</v>
      </c>
      <c r="E59" s="41">
        <v>3</v>
      </c>
      <c r="F59" s="42">
        <v>5.9361038999999778</v>
      </c>
      <c r="G59" s="43">
        <v>1.9787012999999927</v>
      </c>
      <c r="H59" s="44">
        <v>122</v>
      </c>
      <c r="I59" s="42">
        <v>447.55816446</v>
      </c>
      <c r="J59" s="45">
        <v>3.6685095447540985</v>
      </c>
    </row>
    <row r="60" spans="2:10" ht="15.75" customHeight="1" x14ac:dyDescent="0.5">
      <c r="C60" s="39" t="str">
        <f t="shared" si="4"/>
        <v>Wed</v>
      </c>
      <c r="D60" s="40">
        <f t="shared" si="5"/>
        <v>42494</v>
      </c>
      <c r="E60" s="41">
        <v>3</v>
      </c>
      <c r="F60" s="42">
        <v>5.9361039000000062</v>
      </c>
      <c r="G60" s="43">
        <v>1.978701300000002</v>
      </c>
      <c r="H60" s="44">
        <v>68</v>
      </c>
      <c r="I60" s="42">
        <v>113.05821172</v>
      </c>
      <c r="J60" s="45">
        <v>1.6626207605882353</v>
      </c>
    </row>
    <row r="61" spans="2:10" ht="15.75" customHeight="1" x14ac:dyDescent="0.5">
      <c r="C61" s="39" t="str">
        <f t="shared" si="4"/>
        <v>Thu</v>
      </c>
      <c r="D61" s="40">
        <f t="shared" si="5"/>
        <v>42495</v>
      </c>
      <c r="E61" s="41">
        <v>2</v>
      </c>
      <c r="F61" s="42">
        <v>3.0857142899999985</v>
      </c>
      <c r="G61" s="43">
        <v>1.5428571449999993</v>
      </c>
      <c r="H61" s="44">
        <v>73</v>
      </c>
      <c r="I61" s="42">
        <v>115.58267366</v>
      </c>
      <c r="J61" s="45">
        <v>1.5833242967123287</v>
      </c>
    </row>
    <row r="62" spans="2:10" ht="15.75" customHeight="1" x14ac:dyDescent="0.5">
      <c r="C62" s="39" t="str">
        <f t="shared" si="4"/>
        <v>Fri</v>
      </c>
      <c r="D62" s="40">
        <f t="shared" si="5"/>
        <v>42496</v>
      </c>
      <c r="E62" s="41">
        <v>2</v>
      </c>
      <c r="F62" s="42">
        <v>3.0857142899999985</v>
      </c>
      <c r="G62" s="43">
        <v>1.5428571449999993</v>
      </c>
      <c r="H62" s="44">
        <v>104</v>
      </c>
      <c r="I62" s="42">
        <v>182.9026144</v>
      </c>
      <c r="J62" s="45">
        <v>1.7586789846153847</v>
      </c>
    </row>
    <row r="63" spans="2:10" ht="15.75" customHeight="1" x14ac:dyDescent="0.5">
      <c r="C63" s="39" t="str">
        <f t="shared" si="4"/>
        <v>Sat</v>
      </c>
      <c r="D63" s="40">
        <f t="shared" si="5"/>
        <v>42497</v>
      </c>
      <c r="E63" s="41">
        <v>4</v>
      </c>
      <c r="F63" s="42">
        <v>6.084848490000013</v>
      </c>
      <c r="G63" s="43">
        <v>1.5212121225000033</v>
      </c>
      <c r="H63" s="44">
        <v>95</v>
      </c>
      <c r="I63" s="42">
        <v>165.67019936000003</v>
      </c>
      <c r="J63" s="45">
        <v>1.7438968353684214</v>
      </c>
    </row>
    <row r="64" spans="2:10" ht="15.75" customHeight="1" x14ac:dyDescent="0.5">
      <c r="C64" s="39" t="str">
        <f t="shared" si="4"/>
        <v>Sun</v>
      </c>
      <c r="D64" s="40">
        <f t="shared" si="5"/>
        <v>42498</v>
      </c>
      <c r="E64" s="41">
        <v>4</v>
      </c>
      <c r="F64" s="42">
        <v>6.0848484899999988</v>
      </c>
      <c r="G64" s="43">
        <v>1.5212121224999997</v>
      </c>
      <c r="H64" s="44">
        <v>59</v>
      </c>
      <c r="I64" s="42">
        <v>97.072450349999997</v>
      </c>
      <c r="J64" s="45">
        <v>1.6452957686440677</v>
      </c>
    </row>
    <row r="65" spans="3:10" ht="15.75" customHeight="1" x14ac:dyDescent="0.5">
      <c r="C65" s="39" t="str">
        <f t="shared" si="4"/>
        <v>Mon</v>
      </c>
      <c r="D65" s="40">
        <f t="shared" si="5"/>
        <v>42499</v>
      </c>
      <c r="E65" s="41">
        <v>3</v>
      </c>
      <c r="F65" s="42">
        <v>4.4225108299999931</v>
      </c>
      <c r="G65" s="43">
        <v>1.4741702766666644</v>
      </c>
      <c r="H65" s="44">
        <v>50</v>
      </c>
      <c r="I65" s="42">
        <v>79.677472010000002</v>
      </c>
      <c r="J65" s="45">
        <v>1.5935494402000001</v>
      </c>
    </row>
    <row r="66" spans="3:10" ht="15.75" customHeight="1" x14ac:dyDescent="0.5">
      <c r="C66" s="39" t="str">
        <f t="shared" si="4"/>
        <v>Tue</v>
      </c>
      <c r="D66" s="40">
        <f t="shared" si="5"/>
        <v>42500</v>
      </c>
      <c r="E66" s="41">
        <v>1</v>
      </c>
      <c r="F66" s="42">
        <v>2.6077922099999995</v>
      </c>
      <c r="G66" s="43">
        <v>2.6077922099999995</v>
      </c>
      <c r="H66" s="44">
        <v>38</v>
      </c>
      <c r="I66" s="42">
        <v>77.16405125</v>
      </c>
      <c r="J66" s="45">
        <v>2.0306329276315789</v>
      </c>
    </row>
    <row r="67" spans="3:10" ht="15.75" customHeight="1" x14ac:dyDescent="0.5">
      <c r="C67" s="39" t="str">
        <f t="shared" si="4"/>
        <v>Wed</v>
      </c>
      <c r="D67" s="40">
        <f t="shared" si="5"/>
        <v>42501</v>
      </c>
      <c r="E67" s="41">
        <v>0</v>
      </c>
      <c r="F67" s="42">
        <v>1.1082251099999922</v>
      </c>
      <c r="G67" s="43">
        <v>0</v>
      </c>
      <c r="H67" s="44">
        <v>39</v>
      </c>
      <c r="I67" s="42">
        <v>77.443709150000004</v>
      </c>
      <c r="J67" s="45">
        <v>1.9857361320512821</v>
      </c>
    </row>
    <row r="68" spans="3:10" ht="15.75" customHeight="1" x14ac:dyDescent="0.5">
      <c r="C68" s="39" t="str">
        <f t="shared" si="4"/>
        <v>Thu</v>
      </c>
      <c r="D68" s="40">
        <f t="shared" si="5"/>
        <v>42502</v>
      </c>
      <c r="E68" s="41">
        <v>2</v>
      </c>
      <c r="F68" s="42">
        <v>2.5974025999999952</v>
      </c>
      <c r="G68" s="43">
        <v>1.2987012999999976</v>
      </c>
      <c r="H68" s="44">
        <v>40</v>
      </c>
      <c r="I68" s="42">
        <v>76.385337329999999</v>
      </c>
      <c r="J68" s="45">
        <v>1.90963343325</v>
      </c>
    </row>
    <row r="69" spans="3:10" ht="15.75" customHeight="1" x14ac:dyDescent="0.5">
      <c r="C69" s="39" t="str">
        <f t="shared" si="4"/>
        <v>Fri</v>
      </c>
      <c r="D69" s="40">
        <f t="shared" si="5"/>
        <v>42503</v>
      </c>
      <c r="E69" s="41">
        <v>2</v>
      </c>
      <c r="F69" s="42">
        <v>3.1722943799999967</v>
      </c>
      <c r="G69" s="43">
        <v>1.5861471899999984</v>
      </c>
      <c r="H69" s="44">
        <v>40</v>
      </c>
      <c r="I69" s="42">
        <v>93.768803300000002</v>
      </c>
      <c r="J69" s="45">
        <v>2.3442200825000001</v>
      </c>
    </row>
    <row r="70" spans="3:10" ht="15.75" customHeight="1" x14ac:dyDescent="0.5">
      <c r="C70" s="39" t="str">
        <f t="shared" si="4"/>
        <v>Sat</v>
      </c>
      <c r="D70" s="40">
        <f t="shared" si="5"/>
        <v>42504</v>
      </c>
      <c r="E70" s="41">
        <v>2</v>
      </c>
      <c r="F70" s="42">
        <v>4.0763636399999967</v>
      </c>
      <c r="G70" s="43">
        <v>2.0381818199999984</v>
      </c>
      <c r="H70" s="44">
        <v>58</v>
      </c>
      <c r="I70" s="42">
        <v>103.00765484999999</v>
      </c>
      <c r="J70" s="45">
        <v>1.7759940491379309</v>
      </c>
    </row>
    <row r="71" spans="3:10" ht="15.75" customHeight="1" x14ac:dyDescent="0.5">
      <c r="C71" s="39" t="str">
        <f t="shared" si="4"/>
        <v>Sun</v>
      </c>
      <c r="D71" s="40">
        <f t="shared" si="5"/>
        <v>42505</v>
      </c>
      <c r="E71" s="41">
        <v>0</v>
      </c>
      <c r="F71" s="42">
        <v>0.90406925999999999</v>
      </c>
      <c r="G71" s="43">
        <v>0</v>
      </c>
      <c r="H71" s="44">
        <v>42</v>
      </c>
      <c r="I71" s="42">
        <v>66.34962591</v>
      </c>
      <c r="J71" s="45">
        <v>1.579752997857143</v>
      </c>
    </row>
    <row r="72" spans="3:10" ht="15.75" customHeight="1" x14ac:dyDescent="0.5">
      <c r="C72" s="39" t="str">
        <f t="shared" si="4"/>
        <v>Mon</v>
      </c>
      <c r="D72" s="40">
        <f t="shared" si="5"/>
        <v>42506</v>
      </c>
      <c r="E72" s="41">
        <v>3</v>
      </c>
      <c r="F72" s="42">
        <v>4.7345454599999925</v>
      </c>
      <c r="G72" s="43">
        <v>1.5781818199999975</v>
      </c>
      <c r="H72" s="44">
        <v>34</v>
      </c>
      <c r="I72" s="42">
        <v>49.422995659999998</v>
      </c>
      <c r="J72" s="45">
        <v>1.4536175194117646</v>
      </c>
    </row>
    <row r="73" spans="3:10" ht="15.75" customHeight="1" x14ac:dyDescent="0.5">
      <c r="C73" s="39" t="str">
        <f t="shared" si="4"/>
        <v>Tue</v>
      </c>
      <c r="D73" s="40">
        <f t="shared" si="5"/>
        <v>42507</v>
      </c>
      <c r="E73" s="41">
        <v>0</v>
      </c>
      <c r="F73" s="42">
        <v>0</v>
      </c>
      <c r="G73" s="43">
        <v>0</v>
      </c>
      <c r="H73" s="44">
        <v>21</v>
      </c>
      <c r="I73" s="42">
        <v>45.58627894</v>
      </c>
      <c r="J73" s="45">
        <v>2.1707751876190478</v>
      </c>
    </row>
    <row r="74" spans="3:10" ht="15.75" customHeight="1" x14ac:dyDescent="0.5">
      <c r="C74" s="39" t="str">
        <f t="shared" si="4"/>
        <v>Wed</v>
      </c>
      <c r="D74" s="40">
        <f t="shared" si="5"/>
        <v>42508</v>
      </c>
      <c r="E74" s="41">
        <v>38</v>
      </c>
      <c r="F74" s="42">
        <v>50.888311680000015</v>
      </c>
      <c r="G74" s="43">
        <v>1.3391660968421057</v>
      </c>
      <c r="H74" s="44">
        <v>94</v>
      </c>
      <c r="I74" s="42">
        <v>142.13772483000002</v>
      </c>
      <c r="J74" s="45">
        <v>1.5121034556382982</v>
      </c>
    </row>
    <row r="75" spans="3:10" ht="15.75" customHeight="1" x14ac:dyDescent="0.5">
      <c r="C75" s="39" t="str">
        <f t="shared" si="4"/>
        <v>Thu</v>
      </c>
      <c r="D75" s="40">
        <f t="shared" si="5"/>
        <v>42509</v>
      </c>
      <c r="E75" s="41">
        <v>38</v>
      </c>
      <c r="F75" s="42">
        <v>50.860606050000001</v>
      </c>
      <c r="G75" s="43">
        <v>1.3384370013157896</v>
      </c>
      <c r="H75" s="44">
        <v>92</v>
      </c>
      <c r="I75" s="42">
        <v>143.14034343</v>
      </c>
      <c r="J75" s="45">
        <v>1.5558732981521739</v>
      </c>
    </row>
    <row r="76" spans="3:10" ht="15.75" customHeight="1" x14ac:dyDescent="0.5">
      <c r="C76" s="39" t="str">
        <f t="shared" si="4"/>
        <v>Fri</v>
      </c>
      <c r="D76" s="40">
        <f>+D75+1</f>
        <v>42510</v>
      </c>
      <c r="E76" s="41">
        <v>0</v>
      </c>
      <c r="F76" s="42">
        <v>-2.7705629999999815E-2</v>
      </c>
      <c r="G76" s="43">
        <v>0</v>
      </c>
      <c r="H76" s="44">
        <v>58</v>
      </c>
      <c r="I76" s="42">
        <v>105.16610113999999</v>
      </c>
      <c r="J76" s="45">
        <v>1.8132086403448275</v>
      </c>
    </row>
    <row r="77" spans="3:10" ht="15.75" customHeight="1" x14ac:dyDescent="0.5">
      <c r="C77" s="39" t="str">
        <f t="shared" si="4"/>
        <v>Sat</v>
      </c>
      <c r="D77" s="40">
        <f t="shared" ref="D77:D84" si="6">+D76+1</f>
        <v>42511</v>
      </c>
      <c r="E77" s="41">
        <v>36</v>
      </c>
      <c r="F77" s="42">
        <v>57.63463204</v>
      </c>
      <c r="G77" s="43">
        <v>1.6009620011111112</v>
      </c>
      <c r="H77" s="44">
        <v>104</v>
      </c>
      <c r="I77" s="42">
        <v>179.94507443000001</v>
      </c>
      <c r="J77" s="45">
        <v>1.7302411002884617</v>
      </c>
    </row>
    <row r="78" spans="3:10" ht="15.75" customHeight="1" x14ac:dyDescent="0.5">
      <c r="C78" s="39" t="str">
        <f t="shared" si="4"/>
        <v>Sun</v>
      </c>
      <c r="D78" s="40">
        <f t="shared" si="6"/>
        <v>42512</v>
      </c>
      <c r="E78" s="41">
        <v>0</v>
      </c>
      <c r="F78" s="42">
        <v>0.12813853000000108</v>
      </c>
      <c r="G78" s="43">
        <v>0</v>
      </c>
      <c r="H78" s="44">
        <v>47</v>
      </c>
      <c r="I78" s="42">
        <v>96.445298370000003</v>
      </c>
      <c r="J78" s="45">
        <v>2.0520276248936171</v>
      </c>
    </row>
    <row r="79" spans="3:10" ht="15.75" customHeight="1" x14ac:dyDescent="0.5">
      <c r="C79" s="39" t="str">
        <f t="shared" si="4"/>
        <v>Mon</v>
      </c>
      <c r="D79" s="40">
        <f t="shared" si="6"/>
        <v>42513</v>
      </c>
      <c r="E79" s="41">
        <v>0</v>
      </c>
      <c r="F79" s="42">
        <v>0</v>
      </c>
      <c r="G79" s="43">
        <v>0</v>
      </c>
      <c r="H79" s="44">
        <v>30</v>
      </c>
      <c r="I79" s="42">
        <v>63.386597049999999</v>
      </c>
      <c r="J79" s="45">
        <v>2.1128865683333333</v>
      </c>
    </row>
    <row r="80" spans="3:10" ht="15.75" customHeight="1" x14ac:dyDescent="0.5">
      <c r="C80" s="39" t="str">
        <f t="shared" si="4"/>
        <v>Tue</v>
      </c>
      <c r="D80" s="40">
        <f t="shared" si="6"/>
        <v>42514</v>
      </c>
      <c r="E80" s="41">
        <v>0</v>
      </c>
      <c r="F80" s="42">
        <v>0</v>
      </c>
      <c r="G80" s="43">
        <v>0</v>
      </c>
      <c r="H80" s="44">
        <v>39</v>
      </c>
      <c r="I80" s="42">
        <v>44.933863539999997</v>
      </c>
      <c r="J80" s="45">
        <v>1.1521503471794872</v>
      </c>
    </row>
    <row r="81" spans="3:10" ht="15.75" customHeight="1" x14ac:dyDescent="0.5">
      <c r="C81" s="39" t="str">
        <f t="shared" si="4"/>
        <v>Wed</v>
      </c>
      <c r="D81" s="40">
        <f t="shared" si="6"/>
        <v>42515</v>
      </c>
      <c r="E81" s="41">
        <v>0</v>
      </c>
      <c r="F81" s="42">
        <v>0</v>
      </c>
      <c r="G81" s="43">
        <v>0</v>
      </c>
      <c r="H81" s="44">
        <v>17</v>
      </c>
      <c r="I81" s="42">
        <v>42.164124719999997</v>
      </c>
      <c r="J81" s="45">
        <v>2.480242630588235</v>
      </c>
    </row>
    <row r="82" spans="3:10" ht="15.75" customHeight="1" x14ac:dyDescent="0.5">
      <c r="C82" s="39" t="str">
        <f t="shared" si="4"/>
        <v>Thu</v>
      </c>
      <c r="D82" s="40">
        <f t="shared" si="6"/>
        <v>42516</v>
      </c>
      <c r="E82" s="41">
        <v>0</v>
      </c>
      <c r="F82" s="42">
        <v>-3.4632034799999758</v>
      </c>
      <c r="G82" s="43">
        <v>0</v>
      </c>
      <c r="H82" s="44">
        <v>73</v>
      </c>
      <c r="I82" s="42">
        <v>197.74966568000002</v>
      </c>
      <c r="J82" s="45">
        <v>2.7088995298630141</v>
      </c>
    </row>
    <row r="83" spans="3:10" ht="15.75" customHeight="1" x14ac:dyDescent="0.5">
      <c r="C83" s="39" t="str">
        <f t="shared" si="4"/>
        <v>Fri</v>
      </c>
      <c r="D83" s="40">
        <f t="shared" si="6"/>
        <v>42517</v>
      </c>
      <c r="E83" s="41">
        <v>0</v>
      </c>
      <c r="F83" s="42">
        <v>-3.4632034800000042</v>
      </c>
      <c r="G83" s="43">
        <v>0</v>
      </c>
      <c r="H83" s="44">
        <v>85</v>
      </c>
      <c r="I83" s="42">
        <v>223.6455795</v>
      </c>
      <c r="J83" s="45">
        <v>2.6311244647058825</v>
      </c>
    </row>
    <row r="84" spans="3:10" ht="15.75" customHeight="1" x14ac:dyDescent="0.5">
      <c r="C84" s="39" t="str">
        <f t="shared" si="4"/>
        <v>Sat</v>
      </c>
      <c r="D84" s="40">
        <f t="shared" si="6"/>
        <v>42518</v>
      </c>
      <c r="E84" s="41">
        <v>-10</v>
      </c>
      <c r="F84" s="42">
        <v>-26.25108225000001</v>
      </c>
      <c r="G84" s="43">
        <v>2.6251082250000009</v>
      </c>
      <c r="H84" s="44">
        <v>43</v>
      </c>
      <c r="I84" s="42">
        <v>105.72597018</v>
      </c>
      <c r="J84" s="45">
        <v>2.4587434925581397</v>
      </c>
    </row>
    <row r="85" spans="3:10" ht="15.75" customHeight="1" x14ac:dyDescent="0.5">
      <c r="C85" s="39" t="str">
        <f t="shared" si="4"/>
        <v>Sun</v>
      </c>
      <c r="D85" s="40">
        <f>IFERROR(IF(DAY(D84+1)&lt;4,"",D84+1),"")</f>
        <v>42519</v>
      </c>
      <c r="E85" s="41">
        <v>-6</v>
      </c>
      <c r="F85" s="42">
        <v>-14.822164489999999</v>
      </c>
      <c r="G85" s="43">
        <v>2.470360748333333</v>
      </c>
      <c r="H85" s="44">
        <v>24</v>
      </c>
      <c r="I85" s="42">
        <v>57.09986876</v>
      </c>
      <c r="J85" s="45">
        <v>2.3791611983333332</v>
      </c>
    </row>
    <row r="86" spans="3:10" ht="15.75" customHeight="1" x14ac:dyDescent="0.5">
      <c r="C86" s="39" t="str">
        <f t="shared" si="4"/>
        <v>Mon</v>
      </c>
      <c r="D86" s="40">
        <f>IFERROR(IF(DAY(D85+1)&lt;4,"",D85+1),"")</f>
        <v>42520</v>
      </c>
      <c r="E86" s="41">
        <v>0</v>
      </c>
      <c r="F86" s="42">
        <v>0</v>
      </c>
      <c r="G86" s="43">
        <v>0</v>
      </c>
      <c r="H86" s="44">
        <v>13</v>
      </c>
      <c r="I86" s="42">
        <v>30.693944120000001</v>
      </c>
      <c r="J86" s="45">
        <v>2.3610726246153848</v>
      </c>
    </row>
    <row r="87" spans="3:10" ht="15.75" customHeight="1" thickBot="1" x14ac:dyDescent="0.55000000000000004">
      <c r="C87" s="46" t="str">
        <f t="shared" si="4"/>
        <v>Tue</v>
      </c>
      <c r="D87" s="47">
        <f>IFERROR(IF(DAY(D86+1)&lt;4,"",D86+1),"")</f>
        <v>42521</v>
      </c>
      <c r="E87" s="48">
        <v>0</v>
      </c>
      <c r="F87" s="49">
        <v>0</v>
      </c>
      <c r="G87" s="50">
        <v>0</v>
      </c>
      <c r="H87" s="51">
        <v>16</v>
      </c>
      <c r="I87" s="49">
        <v>37.320264450000003</v>
      </c>
      <c r="J87" s="52">
        <v>2.3325165281250002</v>
      </c>
    </row>
    <row r="88" spans="3:10" ht="15.75" customHeight="1" thickBot="1" x14ac:dyDescent="0.55000000000000004">
      <c r="C88" s="65" t="s">
        <v>12</v>
      </c>
      <c r="D88" s="66"/>
      <c r="E88" s="53">
        <f>+SUM(E57:E87)</f>
        <v>130</v>
      </c>
      <c r="F88" s="54">
        <f t="shared" ref="F88" si="7">SUM(F57:F87)</f>
        <v>178.87601733000005</v>
      </c>
      <c r="G88" s="55">
        <f t="shared" ref="G88:G90" si="8">IFERROR(F88/E88,0)</f>
        <v>1.3759693640769235</v>
      </c>
      <c r="H88" s="53">
        <f>SUM(H57:H87)</f>
        <v>2444</v>
      </c>
      <c r="I88" s="54">
        <f>SUM(I57:I87)</f>
        <v>6667.4680591000024</v>
      </c>
      <c r="J88" s="56">
        <f t="shared" ref="J88:J90" si="9">IFERROR(I88/H88,0)</f>
        <v>2.7280965871931269</v>
      </c>
    </row>
    <row r="89" spans="3:10" ht="15.75" customHeight="1" x14ac:dyDescent="0.5">
      <c r="C89" s="67" t="s">
        <v>25</v>
      </c>
      <c r="D89" s="68"/>
      <c r="E89" s="57">
        <f>E88-E90</f>
        <v>94</v>
      </c>
      <c r="F89" s="63">
        <f>F88-F90</f>
        <v>134.56415585000008</v>
      </c>
      <c r="G89" s="58">
        <f t="shared" si="8"/>
        <v>1.4315335728723413</v>
      </c>
      <c r="H89" s="57">
        <f>H88-H90</f>
        <v>1857</v>
      </c>
      <c r="I89" s="63">
        <f>I88-I90</f>
        <v>5507.636061940002</v>
      </c>
      <c r="J89" s="59">
        <f t="shared" si="9"/>
        <v>2.9658783316855155</v>
      </c>
    </row>
    <row r="90" spans="3:10" ht="15.75" customHeight="1" thickBot="1" x14ac:dyDescent="0.55000000000000004">
      <c r="C90" s="69" t="s">
        <v>26</v>
      </c>
      <c r="D90" s="70"/>
      <c r="E90" s="60">
        <f>SUMIF($C$57:$C$87,"Fri",E$57:E$87)+SUMIF($C$57:$C$87,"Sat",E$57:E$87)</f>
        <v>36</v>
      </c>
      <c r="F90" s="64">
        <f>SUMIF($C$57:$C$87,"Fri",F$57:F$87)+SUMIF($C$57:$C$87,"Sat",F$57:F$87)</f>
        <v>44.31186147999999</v>
      </c>
      <c r="G90" s="61">
        <f t="shared" si="8"/>
        <v>1.2308850411111107</v>
      </c>
      <c r="H90" s="60">
        <f>SUMIF($C$57:$C$87,"Fri",H$57:H$87)+SUMIF($C$57:$C$87,"Sat",H$57:H$87)</f>
        <v>587</v>
      </c>
      <c r="I90" s="64">
        <f>SUMIF($C$57:$C$87,"Fri",I$57:I$87)+SUMIF($C$57:$C$87,"Sat",I$57:I$87)</f>
        <v>1159.8319971599999</v>
      </c>
      <c r="J90" s="62">
        <f t="shared" si="9"/>
        <v>1.9758637089608175</v>
      </c>
    </row>
  </sheetData>
  <mergeCells count="7">
    <mergeCell ref="C88:D88"/>
    <mergeCell ref="C89:D89"/>
    <mergeCell ref="C90:D90"/>
    <mergeCell ref="C54:D56"/>
    <mergeCell ref="E54:J54"/>
    <mergeCell ref="E55:G55"/>
    <mergeCell ref="H55:J55"/>
  </mergeCells>
  <conditionalFormatting sqref="E57:G90">
    <cfRule type="cellIs" dxfId="4" priority="10" operator="lessThan">
      <formula>0</formula>
    </cfRule>
  </conditionalFormatting>
  <conditionalFormatting sqref="V7:AB9">
    <cfRule type="cellIs" dxfId="3" priority="5" operator="greaterThan">
      <formula>4000</formula>
    </cfRule>
    <cfRule type="cellIs" priority="6" operator="greaterThan">
      <formula>4000</formula>
    </cfRule>
  </conditionalFormatting>
  <conditionalFormatting sqref="D11:I12">
    <cfRule type="cellIs" dxfId="2" priority="3" operator="lessThan">
      <formula>0</formula>
    </cfRule>
    <cfRule type="cellIs" dxfId="1" priority="4" operator="greaterThan">
      <formula>0</formula>
    </cfRule>
  </conditionalFormatting>
  <conditionalFormatting sqref="E16:H49">
    <cfRule type="colorScale" priority="2">
      <colorScale>
        <cfvo type="num" val="40"/>
        <cfvo type="num" val="60"/>
        <cfvo type="num" val="80"/>
        <color rgb="FFF8696B"/>
        <color rgb="FFFFEB84"/>
        <color rgb="FF63BE7B"/>
      </colorScale>
    </cfRule>
  </conditionalFormatting>
  <conditionalFormatting sqref="C57:J87">
    <cfRule type="expression" dxfId="0" priority="1">
      <formula>OR($C57="Fri",$C57="Sat")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Conditional Formatting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</dc:creator>
  <cp:lastModifiedBy>User</cp:lastModifiedBy>
  <dcterms:created xsi:type="dcterms:W3CDTF">2016-10-27T02:58:07Z</dcterms:created>
  <dcterms:modified xsi:type="dcterms:W3CDTF">2021-10-21T07:11:17Z</dcterms:modified>
</cp:coreProperties>
</file>