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venue Management\Bài giải\GitHub\"/>
    </mc:Choice>
  </mc:AlternateContent>
  <xr:revisionPtr revIDLastSave="0" documentId="13_ncr:1_{A79A9C68-2C6D-4599-9EE6-B290C6463A34}" xr6:coauthVersionLast="47" xr6:coauthVersionMax="47" xr10:uidLastSave="{00000000-0000-0000-0000-000000000000}"/>
  <bookViews>
    <workbookView xWindow="-93" yWindow="-93" windowWidth="25786" windowHeight="13986" tabRatio="490" xr2:uid="{00000000-000D-0000-FFFF-FFFF00000000}"/>
  </bookViews>
  <sheets>
    <sheet name="Draw chart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8" i="5" l="1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P45" i="5"/>
  <c r="D44" i="5"/>
  <c r="D49" i="5" s="1"/>
  <c r="E43" i="5"/>
  <c r="E44" i="5" s="1"/>
  <c r="F43" i="5" l="1"/>
  <c r="G43" i="5" s="1"/>
  <c r="D46" i="5"/>
  <c r="H43" i="5"/>
  <c r="G44" i="5"/>
  <c r="E46" i="5"/>
  <c r="E49" i="5"/>
  <c r="F44" i="5"/>
  <c r="G46" i="5" l="1"/>
  <c r="G49" i="5"/>
  <c r="F49" i="5"/>
  <c r="F46" i="5"/>
  <c r="I43" i="5"/>
  <c r="H44" i="5"/>
  <c r="H49" i="5" l="1"/>
  <c r="H46" i="5"/>
  <c r="I44" i="5"/>
  <c r="J43" i="5"/>
  <c r="I46" i="5" l="1"/>
  <c r="I49" i="5"/>
  <c r="K43" i="5"/>
  <c r="J44" i="5"/>
  <c r="G34" i="5"/>
  <c r="G35" i="5"/>
  <c r="J35" i="5" s="1"/>
  <c r="G36" i="5"/>
  <c r="J36" i="5" s="1"/>
  <c r="G37" i="5"/>
  <c r="J37" i="5" s="1"/>
  <c r="G33" i="5"/>
  <c r="F38" i="5"/>
  <c r="I38" i="5" s="1"/>
  <c r="E38" i="5"/>
  <c r="G38" i="5" s="1"/>
  <c r="J38" i="5" s="1"/>
  <c r="J34" i="5"/>
  <c r="H34" i="5"/>
  <c r="I34" i="5"/>
  <c r="H35" i="5"/>
  <c r="I35" i="5"/>
  <c r="H36" i="5"/>
  <c r="I36" i="5"/>
  <c r="H37" i="5"/>
  <c r="I37" i="5"/>
  <c r="J33" i="5"/>
  <c r="I33" i="5"/>
  <c r="H33" i="5"/>
  <c r="D38" i="5"/>
  <c r="H26" i="5"/>
  <c r="G26" i="5"/>
  <c r="F26" i="5"/>
  <c r="E26" i="5"/>
  <c r="D26" i="5"/>
  <c r="I17" i="5"/>
  <c r="I18" i="5"/>
  <c r="I19" i="5"/>
  <c r="I20" i="5"/>
  <c r="I21" i="5"/>
  <c r="I22" i="5"/>
  <c r="I23" i="5"/>
  <c r="I24" i="5"/>
  <c r="I25" i="5"/>
  <c r="I16" i="5"/>
  <c r="H10" i="5"/>
  <c r="G10" i="5"/>
  <c r="F10" i="5"/>
  <c r="E10" i="5"/>
  <c r="H9" i="5"/>
  <c r="G9" i="5"/>
  <c r="F9" i="5"/>
  <c r="E9" i="5"/>
  <c r="D10" i="5"/>
  <c r="D9" i="5"/>
  <c r="I7" i="5"/>
  <c r="I8" i="5"/>
  <c r="I6" i="5"/>
  <c r="L43" i="5" l="1"/>
  <c r="K44" i="5"/>
  <c r="J49" i="5"/>
  <c r="J46" i="5"/>
  <c r="H38" i="5"/>
  <c r="I26" i="5"/>
  <c r="I10" i="5"/>
  <c r="I9" i="5"/>
  <c r="K46" i="5" l="1"/>
  <c r="K49" i="5"/>
  <c r="M43" i="5"/>
  <c r="L44" i="5"/>
  <c r="L49" i="5" l="1"/>
  <c r="L46" i="5"/>
  <c r="M44" i="5"/>
  <c r="N43" i="5"/>
  <c r="O43" i="5" l="1"/>
  <c r="O44" i="5" s="1"/>
  <c r="N44" i="5"/>
  <c r="M46" i="5"/>
  <c r="M49" i="5"/>
  <c r="N49" i="5" l="1"/>
  <c r="N46" i="5"/>
  <c r="O46" i="5"/>
  <c r="O49" i="5"/>
  <c r="P44" i="5"/>
  <c r="P46" i="5" l="1"/>
  <c r="P49" i="5"/>
</calcChain>
</file>

<file path=xl/sharedStrings.xml><?xml version="1.0" encoding="utf-8"?>
<sst xmlns="http://schemas.openxmlformats.org/spreadsheetml/2006/main" count="64" uniqueCount="51">
  <si>
    <t>Room sold</t>
  </si>
  <si>
    <t>Room Revenue</t>
  </si>
  <si>
    <t>ADR</t>
  </si>
  <si>
    <t>REVPAR</t>
  </si>
  <si>
    <t>Inventory</t>
  </si>
  <si>
    <t>Jan</t>
  </si>
  <si>
    <t>Feb</t>
  </si>
  <si>
    <t>Mar</t>
  </si>
  <si>
    <t>Apr</t>
  </si>
  <si>
    <t>May</t>
  </si>
  <si>
    <t>Actual</t>
  </si>
  <si>
    <t>Budget</t>
  </si>
  <si>
    <t>Last year</t>
  </si>
  <si>
    <t>YTD</t>
  </si>
  <si>
    <t>Room night</t>
  </si>
  <si>
    <t>A vs. B</t>
  </si>
  <si>
    <t>A vs. L</t>
  </si>
  <si>
    <t>Segment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</si>
  <si>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</si>
  <si>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</si>
  <si>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</si>
  <si>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</si>
  <si>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</si>
  <si>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</si>
  <si>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</si>
  <si>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</si>
  <si>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</si>
  <si>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</si>
  <si>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Total</t>
  </si>
  <si>
    <t>Tentative</t>
  </si>
  <si>
    <t>Remain</t>
  </si>
  <si>
    <t>Percent</t>
  </si>
  <si>
    <t>SM</t>
  </si>
  <si>
    <t>SM1</t>
  </si>
  <si>
    <t>SM2</t>
  </si>
  <si>
    <t>SM3</t>
  </si>
  <si>
    <t>SM4</t>
  </si>
  <si>
    <t>SM5</t>
  </si>
  <si>
    <t>Unit: 1 million VND</t>
  </si>
  <si>
    <t>Target 2015</t>
  </si>
  <si>
    <t>YTD 2015</t>
  </si>
  <si>
    <t>Occupancy</t>
  </si>
  <si>
    <t>Draw charts</t>
  </si>
  <si>
    <t>1/</t>
  </si>
  <si>
    <t>Draw a Monthly Growth chart of Room Night</t>
  </si>
  <si>
    <t xml:space="preserve">2/ </t>
  </si>
  <si>
    <t>Draw a YTD chart by percentage of Segments</t>
  </si>
  <si>
    <t>Draw a chart plotting the Sales's Completed Targets in 2015 by Segments</t>
  </si>
  <si>
    <t>3/</t>
  </si>
  <si>
    <t>4/</t>
  </si>
  <si>
    <t>Draw a KPI chart 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</si>
</sst>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43" fontId="0" fillId="0" borderId="1" xfId="1" applyFont="1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165" fontId="0" fillId="0" borderId="1" xfId="2" applyNumberFormat="1" applyFont="1" applyBorder="1" applyAlignment="1">
      <alignment vertical="center"/>
    </xf>
    <xf numFmtId="165" fontId="0" fillId="2" borderId="1" xfId="2" applyNumberFormat="1" applyFont="1" applyFill="1" applyBorder="1" applyAlignment="1">
      <alignment vertical="center"/>
    </xf>
    <xf numFmtId="165" fontId="1" fillId="2" borderId="1" xfId="2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1" fillId="2" borderId="1" xfId="1" applyNumberFormat="1" applyFont="1" applyFill="1" applyBorder="1" applyAlignment="1">
      <alignment vertical="center"/>
    </xf>
    <xf numFmtId="0" fontId="4" fillId="4" borderId="0" xfId="0" applyFont="1" applyFill="1"/>
    <xf numFmtId="0" fontId="0" fillId="0" borderId="0" xfId="0" applyAlignment="1">
      <alignment horizontal="right"/>
    </xf>
    <xf numFmtId="165" fontId="0" fillId="0" borderId="9" xfId="2" applyNumberFormat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5" fontId="0" fillId="0" borderId="4" xfId="2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17" fontId="1" fillId="6" borderId="3" xfId="0" applyNumberFormat="1" applyFont="1" applyFill="1" applyBorder="1" applyAlignment="1">
      <alignment horizontal="center" vertical="center"/>
    </xf>
    <xf numFmtId="0" fontId="0" fillId="6" borderId="1" xfId="0" applyFill="1" applyBorder="1"/>
    <xf numFmtId="164" fontId="1" fillId="6" borderId="1" xfId="1" applyNumberFormat="1" applyFont="1" applyFill="1" applyBorder="1"/>
    <xf numFmtId="165" fontId="0" fillId="0" borderId="1" xfId="2" applyNumberFormat="1" applyFont="1" applyBorder="1"/>
    <xf numFmtId="165" fontId="1" fillId="6" borderId="1" xfId="2" applyNumberFormat="1" applyFont="1" applyFill="1" applyBorder="1"/>
    <xf numFmtId="43" fontId="1" fillId="6" borderId="1" xfId="1" applyFont="1" applyFill="1" applyBorder="1"/>
    <xf numFmtId="43" fontId="0" fillId="5" borderId="1" xfId="0" applyNumberFormat="1" applyFill="1" applyBorder="1"/>
    <xf numFmtId="43" fontId="1" fillId="6" borderId="1" xfId="0" applyNumberFormat="1" applyFont="1" applyFill="1" applyBorder="1"/>
    <xf numFmtId="0" fontId="1" fillId="6" borderId="1" xfId="0" applyFont="1" applyFill="1" applyBorder="1"/>
    <xf numFmtId="164" fontId="1" fillId="5" borderId="1" xfId="1" applyNumberFormat="1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164" fontId="1" fillId="2" borderId="15" xfId="1" applyNumberFormat="1" applyFont="1" applyFill="1" applyBorder="1" applyAlignment="1">
      <alignment vertical="center"/>
    </xf>
    <xf numFmtId="164" fontId="1" fillId="2" borderId="10" xfId="1" applyNumberFormat="1" applyFont="1" applyFill="1" applyBorder="1" applyAlignment="1">
      <alignment vertical="center"/>
    </xf>
    <xf numFmtId="164" fontId="1" fillId="2" borderId="11" xfId="1" applyNumberFormat="1" applyFont="1" applyFill="1" applyBorder="1" applyAlignment="1">
      <alignment vertical="center"/>
    </xf>
    <xf numFmtId="164" fontId="1" fillId="2" borderId="12" xfId="1" applyNumberFormat="1" applyFont="1" applyFill="1" applyBorder="1" applyAlignment="1">
      <alignment vertical="center"/>
    </xf>
    <xf numFmtId="165" fontId="1" fillId="2" borderId="17" xfId="2" applyNumberFormat="1" applyFont="1" applyFill="1" applyBorder="1" applyAlignment="1">
      <alignment vertical="center"/>
    </xf>
    <xf numFmtId="165" fontId="1" fillId="2" borderId="11" xfId="2" applyNumberFormat="1" applyFont="1" applyFill="1" applyBorder="1" applyAlignment="1">
      <alignment vertical="center"/>
    </xf>
    <xf numFmtId="165" fontId="1" fillId="2" borderId="12" xfId="2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Room</a:t>
            </a:r>
            <a:r>
              <a:rPr lang="en-US" baseline="0"/>
              <a:t> night YTD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'Draw charts'!$C$6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'Draw charts'!$D$5:$H$5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'Draw charts'!$D$6:$H$6</c:f>
              <c:numCache>
                <c:formatCode>_(* #,##0_);_(* \(#,##0\);_(* "-"??_);_(@_)</c:formatCode>
                <c:ptCount val="5"/>
                <c:pt idx="0">
                  <c:v>4272</c:v>
                </c:pt>
                <c:pt idx="1">
                  <c:v>4865</c:v>
                </c:pt>
                <c:pt idx="2">
                  <c:v>4340</c:v>
                </c:pt>
                <c:pt idx="3">
                  <c:v>4319</c:v>
                </c:pt>
                <c:pt idx="4">
                  <c:v>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2-4CEA-A0B3-0E598D5B4630}"/>
            </c:ext>
          </c:extLst>
        </c:ser>
        <c:ser>
          <c:idx val="1"/>
          <c:order val="1"/>
          <c:tx>
            <c:strRef>
              <c:f>'Draw charts'!$C$7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strRef>
              <c:f>'Draw charts'!$D$5:$H$5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'Draw charts'!$D$7:$H$7</c:f>
              <c:numCache>
                <c:formatCode>_(* #,##0_);_(* \(#,##0\);_(* "-"??_);_(@_)</c:formatCode>
                <c:ptCount val="5"/>
                <c:pt idx="0">
                  <c:v>3596</c:v>
                </c:pt>
                <c:pt idx="1">
                  <c:v>3306</c:v>
                </c:pt>
                <c:pt idx="2">
                  <c:v>4154</c:v>
                </c:pt>
                <c:pt idx="3">
                  <c:v>4257</c:v>
                </c:pt>
                <c:pt idx="4">
                  <c:v>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2-4CEA-A0B3-0E598D5B4630}"/>
            </c:ext>
          </c:extLst>
        </c:ser>
        <c:ser>
          <c:idx val="2"/>
          <c:order val="2"/>
          <c:tx>
            <c:strRef>
              <c:f>'Draw charts'!$C$8</c:f>
              <c:strCache>
                <c:ptCount val="1"/>
                <c:pt idx="0">
                  <c:v>Last year</c:v>
                </c:pt>
              </c:strCache>
            </c:strRef>
          </c:tx>
          <c:invertIfNegative val="0"/>
          <c:cat>
            <c:strRef>
              <c:f>'Draw charts'!$D$5:$H$5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'Draw charts'!$D$8:$H$8</c:f>
              <c:numCache>
                <c:formatCode>_(* #,##0_);_(* \(#,##0\);_(* "-"??_);_(@_)</c:formatCode>
                <c:ptCount val="5"/>
                <c:pt idx="0">
                  <c:v>3209</c:v>
                </c:pt>
                <c:pt idx="1">
                  <c:v>2962</c:v>
                </c:pt>
                <c:pt idx="2">
                  <c:v>4029</c:v>
                </c:pt>
                <c:pt idx="3">
                  <c:v>4257</c:v>
                </c:pt>
                <c:pt idx="4">
                  <c:v>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2-4CEA-A0B3-0E598D5B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31872"/>
        <c:axId val="115754112"/>
      </c:barChart>
      <c:catAx>
        <c:axId val="8323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754112"/>
        <c:crosses val="autoZero"/>
        <c:auto val="1"/>
        <c:lblAlgn val="ctr"/>
        <c:lblOffset val="100"/>
        <c:noMultiLvlLbl val="0"/>
      </c:catAx>
      <c:valAx>
        <c:axId val="11575411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323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vs B and 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'Draw charts'!$C$9</c:f>
              <c:strCache>
                <c:ptCount val="1"/>
                <c:pt idx="0">
                  <c:v>A vs. B</c:v>
                </c:pt>
              </c:strCache>
            </c:strRef>
          </c:tx>
          <c:spPr>
            <a:ln w="3810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'Draw charts'!$D$5:$I$5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YTD</c:v>
                </c:pt>
              </c:strCache>
            </c:strRef>
          </c:cat>
          <c:val>
            <c:numRef>
              <c:f>'Draw charts'!$D$9:$I$9</c:f>
              <c:numCache>
                <c:formatCode>0.0%</c:formatCode>
                <c:ptCount val="6"/>
                <c:pt idx="0">
                  <c:v>0.18798665183537255</c:v>
                </c:pt>
                <c:pt idx="1">
                  <c:v>0.47156684815487004</c:v>
                </c:pt>
                <c:pt idx="2">
                  <c:v>4.4776119402984982E-2</c:v>
                </c:pt>
                <c:pt idx="3">
                  <c:v>1.4564247122386575E-2</c:v>
                </c:pt>
                <c:pt idx="4">
                  <c:v>-0.16382488479262669</c:v>
                </c:pt>
                <c:pt idx="5">
                  <c:v>9.0164351498498885E-2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8AF-9A7B-FCFFAFF119B2}"/>
            </c:ext>
          </c:extLst>
        </c:ser>
        <c:ser>
          <c:idx val="1"/>
          <c:order val="1"/>
          <c:tx>
            <c:strRef>
              <c:f>'Draw charts'!$C$10</c:f>
              <c:strCache>
                <c:ptCount val="1"/>
                <c:pt idx="0">
                  <c:v>A vs. L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'Draw charts'!$D$5:$I$5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YTD</c:v>
                </c:pt>
              </c:strCache>
            </c:strRef>
          </c:cat>
          <c:val>
            <c:numRef>
              <c:f>'Draw charts'!$D$10:$I$10</c:f>
              <c:numCache>
                <c:formatCode>0.0%</c:formatCode>
                <c:ptCount val="6"/>
                <c:pt idx="0">
                  <c:v>0.3312558429417265</c:v>
                </c:pt>
                <c:pt idx="1">
                  <c:v>0.64247130317353141</c:v>
                </c:pt>
                <c:pt idx="2">
                  <c:v>7.7190369818813664E-2</c:v>
                </c:pt>
                <c:pt idx="3">
                  <c:v>1.4564247122386575E-2</c:v>
                </c:pt>
                <c:pt idx="4">
                  <c:v>-0.14390186364708657</c:v>
                </c:pt>
                <c:pt idx="5">
                  <c:v>0.14596705177578095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D-48AF-9A7B-FCFFAFF1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44416"/>
        <c:axId val="129792256"/>
      </c:lineChart>
      <c:catAx>
        <c:axId val="12964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792256"/>
        <c:crosses val="autoZero"/>
        <c:auto val="1"/>
        <c:lblAlgn val="ctr"/>
        <c:lblOffset val="100"/>
        <c:noMultiLvlLbl val="0"/>
      </c:catAx>
      <c:valAx>
        <c:axId val="1297922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9644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Business</a:t>
            </a:r>
            <a:r>
              <a:rPr lang="en-US" baseline="0"/>
              <a:t> Mix </a:t>
            </a:r>
            <a:r>
              <a:rPr lang="en-US"/>
              <a:t>YTD 2015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78646106736658"/>
          <c:y val="0.28079447683062192"/>
          <c:w val="0.50982655293088364"/>
          <c:h val="0.6903153219854693"/>
        </c:manualLayout>
      </c:layout>
      <c:pieChart>
        <c:varyColors val="1"/>
        <c:ser>
          <c:idx val="0"/>
          <c:order val="0"/>
          <c:tx>
            <c:strRef>
              <c:f>'Draw charts'!$I$15</c:f>
              <c:strCache>
                <c:ptCount val="1"/>
                <c:pt idx="0">
                  <c:v>YTD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'Draw charts'!$C$16:$C$25</c:f>
              <c:strCache>
                <c:ptCount val="10"/>
                <c:pt idx="0">
                  <c:v>Segment 1</c:v>
                </c:pt>
                <c:pt idx="1">
                  <c:v>Segment 2</c:v>
                </c:pt>
                <c:pt idx="2">
                  <c:v>Segment 3</c:v>
                </c:pt>
                <c:pt idx="3">
                  <c:v>Segment 4</c:v>
                </c:pt>
                <c:pt idx="4">
                  <c:v>Segment 5</c:v>
                </c:pt>
                <c:pt idx="5">
                  <c:v>Segment 6</c:v>
                </c:pt>
                <c:pt idx="6">
                  <c:v>Segment 7</c:v>
                </c:pt>
                <c:pt idx="7">
                  <c:v>Segment 8</c:v>
                </c:pt>
                <c:pt idx="8">
                  <c:v>Segment 9</c:v>
                </c:pt>
                <c:pt idx="9">
                  <c:v>Segment 10</c:v>
                </c:pt>
              </c:strCache>
            </c:strRef>
          </c:cat>
          <c:val>
            <c:numRef>
              <c:f>'Draw charts'!$I$16:$I$25</c:f>
              <c:numCache>
                <c:formatCode>_(* #,##0_);_(* \(#,##0\);_(* "-"??_);_(@_)</c:formatCode>
                <c:ptCount val="10"/>
                <c:pt idx="0">
                  <c:v>2297</c:v>
                </c:pt>
                <c:pt idx="1">
                  <c:v>658</c:v>
                </c:pt>
                <c:pt idx="2">
                  <c:v>11846</c:v>
                </c:pt>
                <c:pt idx="3">
                  <c:v>278</c:v>
                </c:pt>
                <c:pt idx="4">
                  <c:v>740</c:v>
                </c:pt>
                <c:pt idx="5">
                  <c:v>4379</c:v>
                </c:pt>
                <c:pt idx="6">
                  <c:v>9</c:v>
                </c:pt>
                <c:pt idx="7">
                  <c:v>724</c:v>
                </c:pt>
                <c:pt idx="8">
                  <c:v>447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48AC-B6F4-61B04F9D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Completed target</a:t>
            </a:r>
            <a:r>
              <a:rPr lang="en-US" baseline="0"/>
              <a:t> 2015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'Draw charts'!$H$32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'Draw charts'!$C$33:$C$37</c:f>
              <c:strCache>
                <c:ptCount val="5"/>
                <c:pt idx="0">
                  <c:v>SM1</c:v>
                </c:pt>
                <c:pt idx="1">
                  <c:v>SM2</c:v>
                </c:pt>
                <c:pt idx="2">
                  <c:v>SM3</c:v>
                </c:pt>
                <c:pt idx="3">
                  <c:v>SM4</c:v>
                </c:pt>
                <c:pt idx="4">
                  <c:v>SM5</c:v>
                </c:pt>
              </c:strCache>
            </c:strRef>
          </c:cat>
          <c:val>
            <c:numRef>
              <c:f>'Draw charts'!$H$33:$H$37</c:f>
              <c:numCache>
                <c:formatCode>0.0%</c:formatCode>
                <c:ptCount val="5"/>
                <c:pt idx="0">
                  <c:v>0.51600637488826684</c:v>
                </c:pt>
                <c:pt idx="1">
                  <c:v>0.73503325286949328</c:v>
                </c:pt>
                <c:pt idx="2">
                  <c:v>0.38501596988249959</c:v>
                </c:pt>
                <c:pt idx="3">
                  <c:v>1.055139216988576</c:v>
                </c:pt>
                <c:pt idx="4">
                  <c:v>0.28528894692886131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9-4537-9009-7CDD0D17081F}"/>
            </c:ext>
          </c:extLst>
        </c:ser>
        <c:ser>
          <c:idx val="1"/>
          <c:order val="1"/>
          <c:tx>
            <c:strRef>
              <c:f>'Draw charts'!$I$32</c:f>
              <c:strCache>
                <c:ptCount val="1"/>
                <c:pt idx="0">
                  <c:v>Tentative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'Draw charts'!$C$33:$C$37</c:f>
              <c:strCache>
                <c:ptCount val="5"/>
                <c:pt idx="0">
                  <c:v>SM1</c:v>
                </c:pt>
                <c:pt idx="1">
                  <c:v>SM2</c:v>
                </c:pt>
                <c:pt idx="2">
                  <c:v>SM3</c:v>
                </c:pt>
                <c:pt idx="3">
                  <c:v>SM4</c:v>
                </c:pt>
                <c:pt idx="4">
                  <c:v>SM5</c:v>
                </c:pt>
              </c:strCache>
            </c:strRef>
          </c:cat>
          <c:val>
            <c:numRef>
              <c:f>'Draw charts'!$I$33:$I$37</c:f>
              <c:numCache>
                <c:formatCode>0.0%</c:formatCode>
                <c:ptCount val="5"/>
                <c:pt idx="0">
                  <c:v>0.32777729031178654</c:v>
                </c:pt>
                <c:pt idx="1">
                  <c:v>0.42922997958547504</c:v>
                </c:pt>
                <c:pt idx="2">
                  <c:v>0.12192021623587679</c:v>
                </c:pt>
                <c:pt idx="3">
                  <c:v>0.19459197034187775</c:v>
                </c:pt>
                <c:pt idx="4">
                  <c:v>0.16237421931203769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9-4537-9009-7CDD0D17081F}"/>
            </c:ext>
          </c:extLst>
        </c:ser>
        <c:ser>
          <c:idx val="2"/>
          <c:order val="2"/>
          <c:tx>
            <c:strRef>
              <c:f>'Draw charts'!$J$32</c:f>
              <c:strCache>
                <c:ptCount val="1"/>
                <c:pt idx="0">
                  <c:v>Remain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'Draw charts'!$C$33:$C$37</c:f>
              <c:strCache>
                <c:ptCount val="5"/>
                <c:pt idx="0">
                  <c:v>SM1</c:v>
                </c:pt>
                <c:pt idx="1">
                  <c:v>SM2</c:v>
                </c:pt>
                <c:pt idx="2">
                  <c:v>SM3</c:v>
                </c:pt>
                <c:pt idx="3">
                  <c:v>SM4</c:v>
                </c:pt>
                <c:pt idx="4">
                  <c:v>SM5</c:v>
                </c:pt>
              </c:strCache>
            </c:strRef>
          </c:cat>
          <c:val>
            <c:numRef>
              <c:f>'Draw charts'!$J$33:$J$37</c:f>
              <c:numCache>
                <c:formatCode>0.0%</c:formatCode>
                <c:ptCount val="5"/>
                <c:pt idx="0">
                  <c:v>0.15621633479994665</c:v>
                </c:pt>
                <c:pt idx="1">
                  <c:v>0</c:v>
                </c:pt>
                <c:pt idx="2">
                  <c:v>0.49306381388162362</c:v>
                </c:pt>
                <c:pt idx="3">
                  <c:v>0</c:v>
                </c:pt>
                <c:pt idx="4">
                  <c:v>0.55233683375910103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9-4537-9009-7CDD0D17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78848"/>
        <c:axId val="55680384"/>
      </c:barChart>
      <c:catAx>
        <c:axId val="55678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5680384"/>
        <c:crosses val="autoZero"/>
        <c:auto val="1"/>
        <c:lblAlgn val="ctr"/>
        <c:lblOffset val="100"/>
        <c:noMultiLvlLbl val="0"/>
      </c:catAx>
      <c:valAx>
        <c:axId val="55680384"/>
        <c:scaling>
          <c:orientation val="minMax"/>
        </c:scaling>
        <c:delete val="0"/>
        <c:axPos val="b"/>
        <c:majorGridlines/>
        <c:numFmt formatCode="0.0%" sourceLinked="1"/>
        <c:majorTickMark val="out"/>
        <c:minorTickMark val="none"/>
        <c:tickLblPos val="nextTo"/>
        <c:crossAx val="55678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KPI 2015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'Draw charts'!$C$49</c:f>
              <c:strCache>
                <c:ptCount val="1"/>
                <c:pt idx="0">
                  <c:v>REVPAR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cat>
            <c:numRef>
              <c:f>'Draw charts'!$D$43:$O$43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'Draw charts'!$D$49:$O$49</c:f>
              <c:numCache>
                <c:formatCode>_(* #,##0.00_);_(* \(#,##0.00\);_(* "-"??_);_(@_)</c:formatCode>
                <c:ptCount val="12"/>
                <c:pt idx="0">
                  <c:v>1.2546790773016372</c:v>
                </c:pt>
                <c:pt idx="1">
                  <c:v>1.4150117937053552</c:v>
                </c:pt>
                <c:pt idx="2">
                  <c:v>1.5949976904951562</c:v>
                </c:pt>
                <c:pt idx="3">
                  <c:v>1.8025643721833449</c:v>
                </c:pt>
                <c:pt idx="4">
                  <c:v>1.790355540595161</c:v>
                </c:pt>
                <c:pt idx="5">
                  <c:v>1.9264796057700109</c:v>
                </c:pt>
                <c:pt idx="6">
                  <c:v>2.2435834858257842</c:v>
                </c:pt>
                <c:pt idx="7">
                  <c:v>2.0590324081757805</c:v>
                </c:pt>
                <c:pt idx="8">
                  <c:v>1.9177007879766594</c:v>
                </c:pt>
                <c:pt idx="9">
                  <c:v>1.9179291727903192</c:v>
                </c:pt>
                <c:pt idx="10">
                  <c:v>1.7355090633066665</c:v>
                </c:pt>
                <c:pt idx="11">
                  <c:v>2.0468159677419355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EA4-ABDF-D3C563DDC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6768"/>
        <c:axId val="56366208"/>
      </c:areaChart>
      <c:barChart>
        <c:barDir val="col"/>
        <c:grouping val="clustered"/>
        <c:varyColors val="0"/>
        <c:ser>
          <c:idx val="1"/>
          <c:order val="1"/>
          <c:tx>
            <c:strRef>
              <c:f>'Draw charts'!$C$47</c:f>
              <c:strCache>
                <c:ptCount val="1"/>
                <c:pt idx="0">
                  <c:v>ADR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'Draw charts'!$D$43:$O$43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'Draw charts'!$D$47:$O$47</c:f>
              <c:numCache>
                <c:formatCode>_(* #,##0.00_);_(* \(#,##0.00\);_(* "-"??_);_(@_)</c:formatCode>
                <c:ptCount val="12"/>
                <c:pt idx="0">
                  <c:v>2.4241228667093018</c:v>
                </c:pt>
                <c:pt idx="1">
                  <c:v>2.6752417436698139</c:v>
                </c:pt>
                <c:pt idx="2">
                  <c:v>2.4544516458351868</c:v>
                </c:pt>
                <c:pt idx="3">
                  <c:v>2.5406122229504509</c:v>
                </c:pt>
                <c:pt idx="4">
                  <c:v>2.6185903165109692</c:v>
                </c:pt>
                <c:pt idx="5">
                  <c:v>2.6163145392983398</c:v>
                </c:pt>
                <c:pt idx="6">
                  <c:v>2.8411392181617363</c:v>
                </c:pt>
                <c:pt idx="7">
                  <c:v>2.6058381160828414</c:v>
                </c:pt>
                <c:pt idx="8">
                  <c:v>2.7201429616690205</c:v>
                </c:pt>
                <c:pt idx="9">
                  <c:v>2.7405302768610231</c:v>
                </c:pt>
                <c:pt idx="10">
                  <c:v>2.7273584022629649</c:v>
                </c:pt>
                <c:pt idx="11">
                  <c:v>3.7892681397432071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EA4-ABDF-D3C563DDC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96768"/>
        <c:axId val="56366208"/>
      </c:barChart>
      <c:lineChart>
        <c:grouping val="standard"/>
        <c:varyColors val="0"/>
        <c:ser>
          <c:idx val="0"/>
          <c:order val="0"/>
          <c:tx>
            <c:strRef>
              <c:f>'Draw charts'!$C$46</c:f>
              <c:strCache>
                <c:ptCount val="1"/>
                <c:pt idx="0">
                  <c:v>Occupancy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'Draw charts'!$D$43:$O$43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'Draw charts'!$D$46:$O$46</c:f>
              <c:numCache>
                <c:formatCode>0.0%</c:formatCode>
                <c:ptCount val="12"/>
                <c:pt idx="0">
                  <c:v>0.51758064516129032</c:v>
                </c:pt>
                <c:pt idx="1">
                  <c:v>0.52892857142857141</c:v>
                </c:pt>
                <c:pt idx="2">
                  <c:v>0.6498387096774193</c:v>
                </c:pt>
                <c:pt idx="3">
                  <c:v>0.70950000000000002</c:v>
                </c:pt>
                <c:pt idx="4">
                  <c:v>0.68370967741935484</c:v>
                </c:pt>
                <c:pt idx="5">
                  <c:v>0.73633333333333328</c:v>
                </c:pt>
                <c:pt idx="6">
                  <c:v>0.78967741935483871</c:v>
                </c:pt>
                <c:pt idx="7">
                  <c:v>0.79016129032258065</c:v>
                </c:pt>
                <c:pt idx="8">
                  <c:v>0.70499999999999996</c:v>
                </c:pt>
                <c:pt idx="9">
                  <c:v>0.69983870967741935</c:v>
                </c:pt>
                <c:pt idx="10">
                  <c:v>0.63633333333333331</c:v>
                </c:pt>
                <c:pt idx="11">
                  <c:v>0.54016129032258065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7-4EA4-ABDF-D3C563DDC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7728"/>
        <c:axId val="56367744"/>
      </c:lineChart>
      <c:dateAx>
        <c:axId val="5569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6366208"/>
        <c:crosses val="autoZero"/>
        <c:auto val="1"/>
        <c:lblOffset val="100"/>
        <c:baseTimeUnit val="months"/>
      </c:dateAx>
      <c:valAx>
        <c:axId val="563662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55696768"/>
        <c:crosses val="autoZero"/>
        <c:crossBetween val="between"/>
      </c:valAx>
      <c:valAx>
        <c:axId val="5636774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56377728"/>
        <c:crosses val="max"/>
        <c:crossBetween val="between"/>
      </c:valAx>
      <c:dateAx>
        <c:axId val="563777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636774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23812</xdr:rowOff>
    </xdr:from>
    <xdr:to>
      <xdr:col>16</xdr:col>
      <xdr:colOff>333375</xdr:colOff>
      <xdr:row>10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400050</xdr:colOff>
      <xdr:row>0</xdr:row>
      <xdr:rowOff>42862</xdr:rowOff>
    </xdr:from>
    <xdr:to>
      <xdr:col>24</xdr:col>
      <xdr:colOff>19050</xdr:colOff>
      <xdr:row>10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11</xdr:row>
      <xdr:rowOff>219075</xdr:rowOff>
    </xdr:from>
    <xdr:to>
      <xdr:col>17</xdr:col>
      <xdr:colOff>504825</xdr:colOff>
      <xdr:row>26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27</xdr:row>
      <xdr:rowOff>147636</xdr:rowOff>
    </xdr:from>
    <xdr:to>
      <xdr:col>18</xdr:col>
      <xdr:colOff>247650</xdr:colOff>
      <xdr:row>38</xdr:row>
      <xdr:rowOff>219074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9524</xdr:colOff>
      <xdr:row>49</xdr:row>
      <xdr:rowOff>138112</xdr:rowOff>
    </xdr:from>
    <xdr:to>
      <xdr:col>15</xdr:col>
      <xdr:colOff>323849</xdr:colOff>
      <xdr:row>61</xdr:row>
      <xdr:rowOff>209550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9"/>
  <sheetViews>
    <sheetView tabSelected="1" workbookViewId="0">
      <selection activeCell="D41" sqref="D41"/>
    </sheetView>
  </sheetViews>
  <sheetFormatPr defaultColWidth="9.29296875" defaultRowHeight="18.75" customHeight="1" x14ac:dyDescent="0.5"/>
  <cols>
    <col min="1" max="1" width="2.41015625" customWidth="1"/>
    <col min="2" max="2" width="5.703125" bestFit="1" customWidth="1"/>
    <col min="3" max="3" width="11.703125" customWidth="1"/>
    <col min="4" max="9" width="8.87890625" customWidth="1"/>
  </cols>
  <sheetData>
    <row r="1" spans="1:9" ht="18.75" customHeight="1" x14ac:dyDescent="0.5">
      <c r="A1" s="1"/>
      <c r="B1" s="5" t="s">
        <v>42</v>
      </c>
    </row>
    <row r="3" spans="1:9" ht="18.75" customHeight="1" x14ac:dyDescent="0.5">
      <c r="B3" s="14" t="s">
        <v>43</v>
      </c>
      <c r="C3" t="s">
        <v>44</v>
      </c>
    </row>
    <row r="5" spans="1:9" ht="23.25" customHeight="1" x14ac:dyDescent="0.5">
      <c r="C5" s="7" t="s">
        <v>14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13</v>
      </c>
    </row>
    <row r="6" spans="1:9" ht="23.25" customHeight="1" x14ac:dyDescent="0.5">
      <c r="C6" s="7" t="s">
        <v>10</v>
      </c>
      <c r="D6" s="4">
        <v>4272</v>
      </c>
      <c r="E6" s="4">
        <v>4865</v>
      </c>
      <c r="F6" s="4">
        <v>4340</v>
      </c>
      <c r="G6" s="4">
        <v>4319</v>
      </c>
      <c r="H6" s="4">
        <v>3629</v>
      </c>
      <c r="I6" s="8">
        <f>SUM(D6:H6)</f>
        <v>21425</v>
      </c>
    </row>
    <row r="7" spans="1:9" ht="23.25" customHeight="1" x14ac:dyDescent="0.5">
      <c r="C7" s="7" t="s">
        <v>11</v>
      </c>
      <c r="D7" s="4">
        <v>3596</v>
      </c>
      <c r="E7" s="4">
        <v>3306</v>
      </c>
      <c r="F7" s="4">
        <v>4154</v>
      </c>
      <c r="G7" s="4">
        <v>4257</v>
      </c>
      <c r="H7" s="4">
        <v>4340</v>
      </c>
      <c r="I7" s="8">
        <f t="shared" ref="I7:I8" si="0">SUM(D7:H7)</f>
        <v>19653</v>
      </c>
    </row>
    <row r="8" spans="1:9" ht="23.25" customHeight="1" x14ac:dyDescent="0.5">
      <c r="C8" s="7" t="s">
        <v>12</v>
      </c>
      <c r="D8" s="4">
        <v>3209</v>
      </c>
      <c r="E8" s="4">
        <v>2962</v>
      </c>
      <c r="F8" s="4">
        <v>4029</v>
      </c>
      <c r="G8" s="4">
        <v>4257</v>
      </c>
      <c r="H8" s="4">
        <v>4239</v>
      </c>
      <c r="I8" s="8">
        <f t="shared" si="0"/>
        <v>18696</v>
      </c>
    </row>
    <row r="9" spans="1:9" ht="23.25" customHeight="1" x14ac:dyDescent="0.5">
      <c r="C9" s="7" t="s">
        <v>15</v>
      </c>
      <c r="D9" s="10">
        <f>D6/D7-1</f>
        <v>0.18798665183537255</v>
      </c>
      <c r="E9" s="10">
        <f t="shared" ref="E9:I9" si="1">E6/E7-1</f>
        <v>0.47156684815487004</v>
      </c>
      <c r="F9" s="10">
        <f t="shared" si="1"/>
        <v>4.4776119402984982E-2</v>
      </c>
      <c r="G9" s="10">
        <f t="shared" si="1"/>
        <v>1.4564247122386575E-2</v>
      </c>
      <c r="H9" s="10">
        <f t="shared" si="1"/>
        <v>-0.16382488479262669</v>
      </c>
      <c r="I9" s="11">
        <f t="shared" si="1"/>
        <v>9.0164351498498885E-2</v>
      </c>
    </row>
    <row r="10" spans="1:9" ht="23.25" customHeight="1" x14ac:dyDescent="0.5">
      <c r="C10" s="7" t="s">
        <v>16</v>
      </c>
      <c r="D10" s="10">
        <f>D6/D8-1</f>
        <v>0.3312558429417265</v>
      </c>
      <c r="E10" s="10">
        <f t="shared" ref="E10:I10" si="2">E6/E8-1</f>
        <v>0.64247130317353141</v>
      </c>
      <c r="F10" s="10">
        <f t="shared" si="2"/>
        <v>7.7190369818813664E-2</v>
      </c>
      <c r="G10" s="10">
        <f t="shared" si="2"/>
        <v>1.4564247122386575E-2</v>
      </c>
      <c r="H10" s="10">
        <f t="shared" si="2"/>
        <v>-0.14390186364708657</v>
      </c>
      <c r="I10" s="11">
        <f t="shared" si="2"/>
        <v>0.14596705177578095</v>
      </c>
    </row>
    <row r="13" spans="1:9" ht="18.75" customHeight="1" x14ac:dyDescent="0.5">
      <c r="B13" s="14" t="s">
        <v>45</v>
      </c>
      <c r="C13" t="s">
        <v>46</v>
      </c>
    </row>
    <row r="15" spans="1:9" ht="18.75" customHeight="1" x14ac:dyDescent="0.5">
      <c r="C15" s="6" t="s">
        <v>17</v>
      </c>
      <c r="D15" s="6" t="s">
        <v>5</v>
      </c>
      <c r="E15" s="6" t="s">
        <v>6</v>
      </c>
      <c r="F15" s="6" t="s">
        <v>7</v>
      </c>
      <c r="G15" s="6" t="s">
        <v>8</v>
      </c>
      <c r="H15" s="6" t="s">
        <v>9</v>
      </c>
      <c r="I15" s="6" t="s">
        <v>13</v>
      </c>
    </row>
    <row r="16" spans="1:9" ht="18.75" customHeight="1" x14ac:dyDescent="0.5">
      <c r="C16" s="43" t="s">
        <v>18</v>
      </c>
      <c r="D16" s="12">
        <v>583</v>
      </c>
      <c r="E16" s="12">
        <v>436</v>
      </c>
      <c r="F16" s="12">
        <v>419</v>
      </c>
      <c r="G16" s="12">
        <v>459</v>
      </c>
      <c r="H16" s="12">
        <v>400</v>
      </c>
      <c r="I16" s="8">
        <f>SUM(D16:H16)</f>
        <v>2297</v>
      </c>
    </row>
    <row r="17" spans="2:10" ht="18.75" customHeight="1" x14ac:dyDescent="0.5">
      <c r="C17" s="43" t="s">
        <v>19</v>
      </c>
      <c r="D17" s="12">
        <v>220</v>
      </c>
      <c r="E17" s="12">
        <v>74</v>
      </c>
      <c r="F17" s="12">
        <v>118</v>
      </c>
      <c r="G17" s="12">
        <v>86</v>
      </c>
      <c r="H17" s="12">
        <v>160</v>
      </c>
      <c r="I17" s="8">
        <f t="shared" ref="I17:I25" si="3">SUM(D17:H17)</f>
        <v>658</v>
      </c>
    </row>
    <row r="18" spans="2:10" ht="18.75" customHeight="1" x14ac:dyDescent="0.5">
      <c r="C18" s="43" t="s">
        <v>20</v>
      </c>
      <c r="D18" s="12">
        <v>2514</v>
      </c>
      <c r="E18" s="12">
        <v>3161</v>
      </c>
      <c r="F18" s="12">
        <v>1721</v>
      </c>
      <c r="G18" s="12">
        <v>2423</v>
      </c>
      <c r="H18" s="12">
        <v>2027</v>
      </c>
      <c r="I18" s="8">
        <f t="shared" si="3"/>
        <v>11846</v>
      </c>
    </row>
    <row r="19" spans="2:10" ht="18.75" customHeight="1" x14ac:dyDescent="0.5">
      <c r="C19" s="43" t="s">
        <v>21</v>
      </c>
      <c r="D19" s="12">
        <v>52</v>
      </c>
      <c r="E19" s="12">
        <v>37</v>
      </c>
      <c r="F19" s="12">
        <v>93</v>
      </c>
      <c r="G19" s="12">
        <v>42</v>
      </c>
      <c r="H19" s="12">
        <v>54</v>
      </c>
      <c r="I19" s="8">
        <f t="shared" si="3"/>
        <v>278</v>
      </c>
    </row>
    <row r="20" spans="2:10" ht="18.75" customHeight="1" x14ac:dyDescent="0.5">
      <c r="C20" s="43" t="s">
        <v>22</v>
      </c>
      <c r="D20" s="12">
        <v>18</v>
      </c>
      <c r="E20" s="12">
        <v>142</v>
      </c>
      <c r="F20" s="12">
        <v>20</v>
      </c>
      <c r="G20" s="12">
        <v>489</v>
      </c>
      <c r="H20" s="12">
        <v>71</v>
      </c>
      <c r="I20" s="8">
        <f t="shared" si="3"/>
        <v>740</v>
      </c>
    </row>
    <row r="21" spans="2:10" ht="18.75" customHeight="1" x14ac:dyDescent="0.5">
      <c r="C21" s="43" t="s">
        <v>23</v>
      </c>
      <c r="D21" s="12">
        <v>679</v>
      </c>
      <c r="E21" s="12">
        <v>900</v>
      </c>
      <c r="F21" s="12">
        <v>1567</v>
      </c>
      <c r="G21" s="12">
        <v>586</v>
      </c>
      <c r="H21" s="12">
        <v>647</v>
      </c>
      <c r="I21" s="8">
        <f t="shared" si="3"/>
        <v>4379</v>
      </c>
    </row>
    <row r="22" spans="2:10" ht="18.75" customHeight="1" x14ac:dyDescent="0.5">
      <c r="C22" s="43" t="s">
        <v>24</v>
      </c>
      <c r="D22" s="12">
        <v>0</v>
      </c>
      <c r="E22" s="12">
        <v>9</v>
      </c>
      <c r="F22" s="12">
        <v>0</v>
      </c>
      <c r="G22" s="12">
        <v>0</v>
      </c>
      <c r="H22" s="12">
        <v>0</v>
      </c>
      <c r="I22" s="8">
        <f t="shared" si="3"/>
        <v>9</v>
      </c>
    </row>
    <row r="23" spans="2:10" ht="18.75" customHeight="1" x14ac:dyDescent="0.5">
      <c r="C23" s="43" t="s">
        <v>25</v>
      </c>
      <c r="D23" s="12">
        <v>125</v>
      </c>
      <c r="E23" s="12">
        <v>71</v>
      </c>
      <c r="F23" s="12">
        <v>180</v>
      </c>
      <c r="G23" s="12">
        <v>165</v>
      </c>
      <c r="H23" s="12">
        <v>183</v>
      </c>
      <c r="I23" s="8">
        <f t="shared" si="3"/>
        <v>724</v>
      </c>
    </row>
    <row r="24" spans="2:10" ht="18.75" customHeight="1" x14ac:dyDescent="0.5">
      <c r="C24" s="43" t="s">
        <v>26</v>
      </c>
      <c r="D24" s="12">
        <v>57</v>
      </c>
      <c r="E24" s="12">
        <v>29</v>
      </c>
      <c r="F24" s="12">
        <v>220</v>
      </c>
      <c r="G24" s="12">
        <v>66</v>
      </c>
      <c r="H24" s="12">
        <v>75</v>
      </c>
      <c r="I24" s="8">
        <f t="shared" si="3"/>
        <v>447</v>
      </c>
    </row>
    <row r="25" spans="2:10" ht="18.75" customHeight="1" x14ac:dyDescent="0.5">
      <c r="C25" s="43" t="s">
        <v>27</v>
      </c>
      <c r="D25" s="12">
        <v>24</v>
      </c>
      <c r="E25" s="12">
        <v>6</v>
      </c>
      <c r="F25" s="12">
        <v>2</v>
      </c>
      <c r="G25" s="12">
        <v>3</v>
      </c>
      <c r="H25" s="12">
        <v>12</v>
      </c>
      <c r="I25" s="8">
        <f t="shared" si="3"/>
        <v>47</v>
      </c>
    </row>
    <row r="26" spans="2:10" ht="18.75" customHeight="1" x14ac:dyDescent="0.5">
      <c r="C26" s="7" t="s">
        <v>28</v>
      </c>
      <c r="D26" s="13">
        <f>SUM(D16:D25)</f>
        <v>4272</v>
      </c>
      <c r="E26" s="13">
        <f t="shared" ref="E26:I26" si="4">SUM(E16:E25)</f>
        <v>4865</v>
      </c>
      <c r="F26" s="13">
        <f t="shared" si="4"/>
        <v>4340</v>
      </c>
      <c r="G26" s="13">
        <f t="shared" si="4"/>
        <v>4319</v>
      </c>
      <c r="H26" s="13">
        <f t="shared" si="4"/>
        <v>3629</v>
      </c>
      <c r="I26" s="13">
        <f t="shared" si="4"/>
        <v>21425</v>
      </c>
    </row>
    <row r="29" spans="2:10" ht="18.75" customHeight="1" x14ac:dyDescent="0.5">
      <c r="B29" s="14" t="s">
        <v>48</v>
      </c>
      <c r="C29" t="s">
        <v>47</v>
      </c>
    </row>
    <row r="30" spans="2:10" ht="18.75" customHeight="1" thickBot="1" x14ac:dyDescent="0.55000000000000004">
      <c r="J30" s="15" t="s">
        <v>38</v>
      </c>
    </row>
    <row r="31" spans="2:10" ht="24" customHeight="1" x14ac:dyDescent="0.5">
      <c r="C31" s="46" t="s">
        <v>32</v>
      </c>
      <c r="D31" s="44" t="s">
        <v>39</v>
      </c>
      <c r="E31" s="46" t="s">
        <v>40</v>
      </c>
      <c r="F31" s="47"/>
      <c r="G31" s="48"/>
      <c r="H31" s="49" t="s">
        <v>31</v>
      </c>
      <c r="I31" s="47"/>
      <c r="J31" s="48"/>
    </row>
    <row r="32" spans="2:10" ht="24" customHeight="1" x14ac:dyDescent="0.5">
      <c r="C32" s="50"/>
      <c r="D32" s="45"/>
      <c r="E32" s="31" t="s">
        <v>10</v>
      </c>
      <c r="F32" s="6" t="s">
        <v>29</v>
      </c>
      <c r="G32" s="32" t="s">
        <v>30</v>
      </c>
      <c r="H32" s="33" t="s">
        <v>10</v>
      </c>
      <c r="I32" s="6" t="s">
        <v>29</v>
      </c>
      <c r="J32" s="32" t="s">
        <v>30</v>
      </c>
    </row>
    <row r="33" spans="2:16" ht="24" customHeight="1" x14ac:dyDescent="0.5">
      <c r="C33" s="34" t="s">
        <v>33</v>
      </c>
      <c r="D33" s="17">
        <v>14331.964997053294</v>
      </c>
      <c r="E33" s="19">
        <v>7395.3853031549997</v>
      </c>
      <c r="F33" s="4">
        <v>4697.6926515775003</v>
      </c>
      <c r="G33" s="20">
        <f>IF(D33-E33-F33&lt;0,0,D33-E33-F33)</f>
        <v>2238.8870423207936</v>
      </c>
      <c r="H33" s="18">
        <f>IFERROR(E33/$D33,0)</f>
        <v>0.51600637488826684</v>
      </c>
      <c r="I33" s="9">
        <f>IFERROR(F33/$D33,0)</f>
        <v>0.32777729031178654</v>
      </c>
      <c r="J33" s="16">
        <f>IFERROR(G33/$D33,0)</f>
        <v>0.15621633479994665</v>
      </c>
    </row>
    <row r="34" spans="2:16" ht="24" customHeight="1" x14ac:dyDescent="0.5">
      <c r="C34" s="34" t="s">
        <v>34</v>
      </c>
      <c r="D34" s="17">
        <v>62483.98591799476</v>
      </c>
      <c r="E34" s="19">
        <v>45927.807421555299</v>
      </c>
      <c r="F34" s="4">
        <v>26820</v>
      </c>
      <c r="G34" s="20">
        <f t="shared" ref="G34:G37" si="5">IF(D34-E34-F34&lt;0,0,D34-E34-F34)</f>
        <v>0</v>
      </c>
      <c r="H34" s="18">
        <f t="shared" ref="H34:H38" si="6">IFERROR(E34/$D34,0)</f>
        <v>0.73503325286949328</v>
      </c>
      <c r="I34" s="9">
        <f t="shared" ref="I34:I38" si="7">IFERROR(F34/$D34,0)</f>
        <v>0.42922997958547504</v>
      </c>
      <c r="J34" s="16">
        <f t="shared" ref="J34:J38" si="8">IFERROR(G34/$D34,0)</f>
        <v>0</v>
      </c>
    </row>
    <row r="35" spans="2:16" ht="24" customHeight="1" x14ac:dyDescent="0.5">
      <c r="C35" s="34" t="s">
        <v>35</v>
      </c>
      <c r="D35" s="17">
        <v>8202.0851904110677</v>
      </c>
      <c r="E35" s="19">
        <v>3157.9337846450035</v>
      </c>
      <c r="F35" s="4">
        <v>1000</v>
      </c>
      <c r="G35" s="20">
        <f t="shared" si="5"/>
        <v>4044.1514057660643</v>
      </c>
      <c r="H35" s="18">
        <f t="shared" si="6"/>
        <v>0.38501596988249959</v>
      </c>
      <c r="I35" s="9">
        <f t="shared" si="7"/>
        <v>0.12192021623587679</v>
      </c>
      <c r="J35" s="16">
        <f t="shared" si="8"/>
        <v>0.49306381388162362</v>
      </c>
    </row>
    <row r="36" spans="2:16" ht="24" customHeight="1" x14ac:dyDescent="0.5">
      <c r="C36" s="34" t="s">
        <v>36</v>
      </c>
      <c r="D36" s="17">
        <v>25386.453466301493</v>
      </c>
      <c r="E36" s="19">
        <v>26786.242632550282</v>
      </c>
      <c r="F36" s="4">
        <v>4940</v>
      </c>
      <c r="G36" s="20">
        <f t="shared" si="5"/>
        <v>0</v>
      </c>
      <c r="H36" s="18">
        <f t="shared" si="6"/>
        <v>1.055139216988576</v>
      </c>
      <c r="I36" s="9">
        <f t="shared" si="7"/>
        <v>0.19459197034187775</v>
      </c>
      <c r="J36" s="16">
        <f t="shared" si="8"/>
        <v>0</v>
      </c>
    </row>
    <row r="37" spans="2:16" ht="24" customHeight="1" x14ac:dyDescent="0.5">
      <c r="C37" s="34" t="s">
        <v>37</v>
      </c>
      <c r="D37" s="17">
        <v>9237.9197039735773</v>
      </c>
      <c r="E37" s="19">
        <v>2635.4763841600002</v>
      </c>
      <c r="F37" s="4">
        <v>1500</v>
      </c>
      <c r="G37" s="20">
        <f t="shared" si="5"/>
        <v>5102.4433198135775</v>
      </c>
      <c r="H37" s="18">
        <f t="shared" si="6"/>
        <v>0.28528894692886131</v>
      </c>
      <c r="I37" s="9">
        <f t="shared" si="7"/>
        <v>0.16237421931203769</v>
      </c>
      <c r="J37" s="16">
        <f t="shared" si="8"/>
        <v>0.55233683375910103</v>
      </c>
    </row>
    <row r="38" spans="2:16" s="5" customFormat="1" ht="24" customHeight="1" thickBot="1" x14ac:dyDescent="0.55000000000000004">
      <c r="C38" s="35" t="s">
        <v>28</v>
      </c>
      <c r="D38" s="36">
        <f>SUM(D33:D37)</f>
        <v>119642.40927573419</v>
      </c>
      <c r="E38" s="37">
        <f t="shared" ref="E38:F38" si="9">SUM(E33:E37)</f>
        <v>85902.845526065605</v>
      </c>
      <c r="F38" s="38">
        <f t="shared" si="9"/>
        <v>38957.692651577498</v>
      </c>
      <c r="G38" s="39">
        <f t="shared" ref="G38" si="10">IF(E38+F38-D38&lt;0,0,E38+F38-D38)</f>
        <v>5218.1289019089163</v>
      </c>
      <c r="H38" s="40">
        <f t="shared" si="6"/>
        <v>0.71799662048002888</v>
      </c>
      <c r="I38" s="41">
        <f t="shared" si="7"/>
        <v>0.32561775450203073</v>
      </c>
      <c r="J38" s="42">
        <f t="shared" si="8"/>
        <v>4.3614374982059598E-2</v>
      </c>
    </row>
    <row r="41" spans="2:16" ht="18.75" customHeight="1" x14ac:dyDescent="0.5">
      <c r="B41" s="14" t="s">
        <v>49</v>
      </c>
      <c r="C41" t="s">
        <v>50</v>
      </c>
    </row>
    <row r="42" spans="2:16" ht="18.75" customHeight="1" x14ac:dyDescent="0.5">
      <c r="P42" s="15" t="s">
        <v>38</v>
      </c>
    </row>
    <row r="43" spans="2:16" ht="18.75" customHeight="1" x14ac:dyDescent="0.5">
      <c r="C43" s="5"/>
      <c r="D43" s="21">
        <v>42005</v>
      </c>
      <c r="E43" s="21">
        <f>D43+31</f>
        <v>42036</v>
      </c>
      <c r="F43" s="21">
        <f t="shared" ref="F43:O43" si="11">E43+31</f>
        <v>42067</v>
      </c>
      <c r="G43" s="21">
        <f t="shared" si="11"/>
        <v>42098</v>
      </c>
      <c r="H43" s="21">
        <f t="shared" si="11"/>
        <v>42129</v>
      </c>
      <c r="I43" s="21">
        <f t="shared" si="11"/>
        <v>42160</v>
      </c>
      <c r="J43" s="21">
        <f t="shared" si="11"/>
        <v>42191</v>
      </c>
      <c r="K43" s="21">
        <f t="shared" si="11"/>
        <v>42222</v>
      </c>
      <c r="L43" s="21">
        <f t="shared" si="11"/>
        <v>42253</v>
      </c>
      <c r="M43" s="21">
        <f>L43+31</f>
        <v>42284</v>
      </c>
      <c r="N43" s="21">
        <f t="shared" si="11"/>
        <v>42315</v>
      </c>
      <c r="O43" s="21">
        <f t="shared" si="11"/>
        <v>42346</v>
      </c>
      <c r="P43" s="21" t="s">
        <v>28</v>
      </c>
    </row>
    <row r="44" spans="2:16" ht="18.75" customHeight="1" x14ac:dyDescent="0.5">
      <c r="C44" s="22" t="s">
        <v>4</v>
      </c>
      <c r="D44" s="3">
        <f>DAY(EOMONTH(D43,0))*200</f>
        <v>6200</v>
      </c>
      <c r="E44" s="3">
        <f t="shared" ref="E44:O44" si="12">DAY(EOMONTH(E43,0))*200</f>
        <v>5600</v>
      </c>
      <c r="F44" s="3">
        <f t="shared" si="12"/>
        <v>6200</v>
      </c>
      <c r="G44" s="3">
        <f t="shared" si="12"/>
        <v>6000</v>
      </c>
      <c r="H44" s="3">
        <f t="shared" si="12"/>
        <v>6200</v>
      </c>
      <c r="I44" s="3">
        <f t="shared" si="12"/>
        <v>6000</v>
      </c>
      <c r="J44" s="3">
        <f t="shared" si="12"/>
        <v>6200</v>
      </c>
      <c r="K44" s="3">
        <f t="shared" si="12"/>
        <v>6200</v>
      </c>
      <c r="L44" s="3">
        <f t="shared" si="12"/>
        <v>6000</v>
      </c>
      <c r="M44" s="3">
        <f t="shared" si="12"/>
        <v>6200</v>
      </c>
      <c r="N44" s="3">
        <f t="shared" si="12"/>
        <v>6000</v>
      </c>
      <c r="O44" s="3">
        <f t="shared" si="12"/>
        <v>6200</v>
      </c>
      <c r="P44" s="23">
        <f>SUM(D44:O44)</f>
        <v>73000</v>
      </c>
    </row>
    <row r="45" spans="2:16" ht="18.75" customHeight="1" x14ac:dyDescent="0.5">
      <c r="C45" s="22" t="s">
        <v>0</v>
      </c>
      <c r="D45" s="3">
        <v>3209</v>
      </c>
      <c r="E45" s="3">
        <v>2962</v>
      </c>
      <c r="F45" s="3">
        <v>4029</v>
      </c>
      <c r="G45" s="3">
        <v>4257</v>
      </c>
      <c r="H45" s="3">
        <v>4239</v>
      </c>
      <c r="I45" s="3">
        <v>4418</v>
      </c>
      <c r="J45" s="3">
        <v>4896</v>
      </c>
      <c r="K45" s="3">
        <v>4899</v>
      </c>
      <c r="L45" s="3">
        <v>4230</v>
      </c>
      <c r="M45" s="3">
        <v>4339</v>
      </c>
      <c r="N45" s="3">
        <v>3818</v>
      </c>
      <c r="O45" s="3">
        <v>3349</v>
      </c>
      <c r="P45" s="23">
        <f>SUM(D45:O45)</f>
        <v>48645</v>
      </c>
    </row>
    <row r="46" spans="2:16" ht="18.75" customHeight="1" x14ac:dyDescent="0.5">
      <c r="C46" s="22" t="s">
        <v>41</v>
      </c>
      <c r="D46" s="24">
        <f>D45/D44</f>
        <v>0.51758064516129032</v>
      </c>
      <c r="E46" s="24">
        <f t="shared" ref="E46:P46" si="13">E45/E44</f>
        <v>0.52892857142857141</v>
      </c>
      <c r="F46" s="24">
        <f t="shared" si="13"/>
        <v>0.6498387096774193</v>
      </c>
      <c r="G46" s="24">
        <f t="shared" si="13"/>
        <v>0.70950000000000002</v>
      </c>
      <c r="H46" s="24">
        <f t="shared" si="13"/>
        <v>0.68370967741935484</v>
      </c>
      <c r="I46" s="24">
        <f t="shared" si="13"/>
        <v>0.73633333333333328</v>
      </c>
      <c r="J46" s="24">
        <f t="shared" si="13"/>
        <v>0.78967741935483871</v>
      </c>
      <c r="K46" s="24">
        <f t="shared" si="13"/>
        <v>0.79016129032258065</v>
      </c>
      <c r="L46" s="24">
        <f t="shared" si="13"/>
        <v>0.70499999999999996</v>
      </c>
      <c r="M46" s="24">
        <f t="shared" si="13"/>
        <v>0.69983870967741935</v>
      </c>
      <c r="N46" s="24">
        <f t="shared" si="13"/>
        <v>0.63633333333333331</v>
      </c>
      <c r="O46" s="24">
        <f t="shared" si="13"/>
        <v>0.54016129032258065</v>
      </c>
      <c r="P46" s="25">
        <f t="shared" si="13"/>
        <v>0.6663698630136986</v>
      </c>
    </row>
    <row r="47" spans="2:16" ht="18.75" customHeight="1" x14ac:dyDescent="0.5">
      <c r="C47" s="22" t="s">
        <v>2</v>
      </c>
      <c r="D47" s="2">
        <f>D48/D45</f>
        <v>2.4241228667093018</v>
      </c>
      <c r="E47" s="2">
        <f t="shared" ref="E47:P47" si="14">E48/E45</f>
        <v>2.6752417436698139</v>
      </c>
      <c r="F47" s="2">
        <f t="shared" si="14"/>
        <v>2.4544516458351868</v>
      </c>
      <c r="G47" s="2">
        <f t="shared" si="14"/>
        <v>2.5406122229504509</v>
      </c>
      <c r="H47" s="2">
        <f t="shared" si="14"/>
        <v>2.6185903165109692</v>
      </c>
      <c r="I47" s="2">
        <f t="shared" si="14"/>
        <v>2.6163145392983398</v>
      </c>
      <c r="J47" s="2">
        <f t="shared" si="14"/>
        <v>2.8411392181617363</v>
      </c>
      <c r="K47" s="2">
        <f t="shared" si="14"/>
        <v>2.6058381160828414</v>
      </c>
      <c r="L47" s="2">
        <f t="shared" si="14"/>
        <v>2.7201429616690205</v>
      </c>
      <c r="M47" s="2">
        <f t="shared" si="14"/>
        <v>2.7405302768610231</v>
      </c>
      <c r="N47" s="2">
        <f t="shared" si="14"/>
        <v>2.7273584022629649</v>
      </c>
      <c r="O47" s="2">
        <f t="shared" si="14"/>
        <v>3.7892681397432071</v>
      </c>
      <c r="P47" s="26">
        <f t="shared" si="14"/>
        <v>2.7185410164726052</v>
      </c>
    </row>
    <row r="48" spans="2:16" s="5" customFormat="1" ht="18.75" customHeight="1" x14ac:dyDescent="0.5">
      <c r="C48" s="29" t="s">
        <v>1</v>
      </c>
      <c r="D48" s="30">
        <v>7779.01027927015</v>
      </c>
      <c r="E48" s="30">
        <v>7924.0660447499895</v>
      </c>
      <c r="F48" s="30">
        <v>9888.9856810699675</v>
      </c>
      <c r="G48" s="30">
        <v>10815.386233100069</v>
      </c>
      <c r="H48" s="30">
        <v>11100.204351689998</v>
      </c>
      <c r="I48" s="30">
        <v>11558.877634620065</v>
      </c>
      <c r="J48" s="30">
        <v>13910.217612119861</v>
      </c>
      <c r="K48" s="30">
        <v>12766.000930689839</v>
      </c>
      <c r="L48" s="30">
        <v>11506.204727859957</v>
      </c>
      <c r="M48" s="30">
        <v>11891.160871299979</v>
      </c>
      <c r="N48" s="30">
        <v>10413.054379839999</v>
      </c>
      <c r="O48" s="30">
        <v>12690.259</v>
      </c>
      <c r="P48" s="23">
        <f>SUM(D48:O48)</f>
        <v>132243.42774630987</v>
      </c>
    </row>
    <row r="49" spans="3:16" ht="18.75" customHeight="1" x14ac:dyDescent="0.5">
      <c r="C49" s="22" t="s">
        <v>3</v>
      </c>
      <c r="D49" s="27">
        <f>D48/D44</f>
        <v>1.2546790773016372</v>
      </c>
      <c r="E49" s="27">
        <f t="shared" ref="E49:P49" si="15">E48/E44</f>
        <v>1.4150117937053552</v>
      </c>
      <c r="F49" s="27">
        <f t="shared" si="15"/>
        <v>1.5949976904951562</v>
      </c>
      <c r="G49" s="27">
        <f t="shared" si="15"/>
        <v>1.8025643721833449</v>
      </c>
      <c r="H49" s="27">
        <f t="shared" si="15"/>
        <v>1.790355540595161</v>
      </c>
      <c r="I49" s="27">
        <f t="shared" si="15"/>
        <v>1.9264796057700109</v>
      </c>
      <c r="J49" s="27">
        <f t="shared" si="15"/>
        <v>2.2435834858257842</v>
      </c>
      <c r="K49" s="27">
        <f t="shared" si="15"/>
        <v>2.0590324081757805</v>
      </c>
      <c r="L49" s="27">
        <f t="shared" si="15"/>
        <v>1.9177007879766594</v>
      </c>
      <c r="M49" s="27">
        <f t="shared" si="15"/>
        <v>1.9179291727903192</v>
      </c>
      <c r="N49" s="27">
        <f t="shared" si="15"/>
        <v>1.7355090633066665</v>
      </c>
      <c r="O49" s="27">
        <f t="shared" si="15"/>
        <v>2.0468159677419355</v>
      </c>
      <c r="P49" s="28">
        <f t="shared" si="15"/>
        <v>1.8115538047439708</v>
      </c>
    </row>
  </sheetData>
  <mergeCells count="4">
    <mergeCell ref="D31:D32"/>
    <mergeCell ref="E31:G31"/>
    <mergeCell ref="H31:J31"/>
    <mergeCell ref="C31:C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Draw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User</cp:lastModifiedBy>
  <dcterms:created xsi:type="dcterms:W3CDTF">2016-10-27T02:58:07Z</dcterms:created>
  <dcterms:modified xsi:type="dcterms:W3CDTF">2021-10-20T16:15:09Z</dcterms:modified>
</cp:coreProperties>
</file>