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Revenue Management\Bài giải\GitHub\"/>
    </mc:Choice>
  </mc:AlternateContent>
  <xr:revisionPtr revIDLastSave="0" documentId="13_ncr:1_{63B89D3F-49E5-4E5E-B58A-7AEFCD4F3BB7}" xr6:coauthVersionLast="47" xr6:coauthVersionMax="47" xr10:uidLastSave="{00000000-0000-0000-0000-000000000000}"/>
  <bookViews>
    <workbookView xWindow="-93" yWindow="-93" windowWidth="25786" windowHeight="13986" xr2:uid="{00000000-000D-0000-FFFF-FFFF00000000}"/>
  </bookViews>
  <sheets>
    <sheet name="Calculating KPIs by Segments" sheetId="5" r:id="rId1"/>
    <sheet name="Lastyear" sheetId="6" r:id="rId2"/>
    <sheet name="Budget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5" l="1"/>
  <c r="H61" i="5" l="1"/>
  <c r="I24" i="5"/>
  <c r="I36" i="5"/>
  <c r="I48" i="5"/>
  <c r="I60" i="5"/>
  <c r="E25" i="5"/>
  <c r="E28" i="5"/>
  <c r="E27" i="5" s="1"/>
  <c r="I27" i="5" s="1"/>
  <c r="E29" i="5"/>
  <c r="E32" i="5"/>
  <c r="I32" i="5" s="1"/>
  <c r="E33" i="5"/>
  <c r="I33" i="5" s="1"/>
  <c r="E36" i="5"/>
  <c r="E37" i="5"/>
  <c r="E40" i="5"/>
  <c r="E41" i="5"/>
  <c r="E44" i="5"/>
  <c r="E43" i="5" s="1"/>
  <c r="H43" i="5" s="1"/>
  <c r="E45" i="5"/>
  <c r="I45" i="5" s="1"/>
  <c r="E48" i="5"/>
  <c r="E49" i="5"/>
  <c r="E52" i="5"/>
  <c r="E51" i="5" s="1"/>
  <c r="E53" i="5"/>
  <c r="E56" i="5"/>
  <c r="I56" i="5" s="1"/>
  <c r="E57" i="5"/>
  <c r="I57" i="5" s="1"/>
  <c r="E60" i="5"/>
  <c r="H25" i="5"/>
  <c r="H29" i="5"/>
  <c r="G25" i="5"/>
  <c r="G28" i="5"/>
  <c r="G27" i="5" s="1"/>
  <c r="G29" i="5"/>
  <c r="G32" i="5"/>
  <c r="G31" i="5" s="1"/>
  <c r="G33" i="5"/>
  <c r="G36" i="5"/>
  <c r="G37" i="5"/>
  <c r="G40" i="5"/>
  <c r="G39" i="5" s="1"/>
  <c r="G41" i="5"/>
  <c r="G44" i="5"/>
  <c r="G45" i="5"/>
  <c r="G48" i="5"/>
  <c r="G47" i="5" s="1"/>
  <c r="G49" i="5"/>
  <c r="G52" i="5"/>
  <c r="G51" i="5" s="1"/>
  <c r="G53" i="5"/>
  <c r="G56" i="5"/>
  <c r="G55" i="5" s="1"/>
  <c r="G57" i="5"/>
  <c r="G60" i="5"/>
  <c r="G62" i="5"/>
  <c r="G22" i="5" s="1"/>
  <c r="G24" i="5"/>
  <c r="G23" i="5" s="1"/>
  <c r="G21" i="5"/>
  <c r="F25" i="5"/>
  <c r="F28" i="5"/>
  <c r="F27" i="5" s="1"/>
  <c r="F29" i="5"/>
  <c r="F32" i="5"/>
  <c r="F31" i="5" s="1"/>
  <c r="F33" i="5"/>
  <c r="F36" i="5"/>
  <c r="F37" i="5"/>
  <c r="F40" i="5"/>
  <c r="F41" i="5"/>
  <c r="F44" i="5"/>
  <c r="F43" i="5" s="1"/>
  <c r="F45" i="5"/>
  <c r="F48" i="5"/>
  <c r="F47" i="5" s="1"/>
  <c r="F49" i="5"/>
  <c r="F52" i="5"/>
  <c r="F51" i="5" s="1"/>
  <c r="F53" i="5"/>
  <c r="F56" i="5"/>
  <c r="F55" i="5" s="1"/>
  <c r="F57" i="5"/>
  <c r="F60" i="5"/>
  <c r="F21" i="5"/>
  <c r="F62" i="5" s="1"/>
  <c r="F24" i="5"/>
  <c r="F65" i="5" s="1"/>
  <c r="F66" i="5" s="1"/>
  <c r="F61" i="5"/>
  <c r="G61" i="5"/>
  <c r="E61" i="5"/>
  <c r="I61" i="5" s="1"/>
  <c r="E17" i="5"/>
  <c r="D17" i="5"/>
  <c r="E24" i="5"/>
  <c r="E65" i="5" s="1"/>
  <c r="E21" i="5"/>
  <c r="E62" i="5" s="1"/>
  <c r="I62" i="5" s="1"/>
  <c r="F22" i="5" l="1"/>
  <c r="H22" i="5" s="1"/>
  <c r="F63" i="5"/>
  <c r="E66" i="5"/>
  <c r="H65" i="5"/>
  <c r="E42" i="5"/>
  <c r="H24" i="5"/>
  <c r="H40" i="5"/>
  <c r="E38" i="5"/>
  <c r="E63" i="5"/>
  <c r="E23" i="5"/>
  <c r="E59" i="5"/>
  <c r="E35" i="5"/>
  <c r="I44" i="5"/>
  <c r="G63" i="5"/>
  <c r="E58" i="5"/>
  <c r="E34" i="5"/>
  <c r="H62" i="5"/>
  <c r="H56" i="5"/>
  <c r="H32" i="5"/>
  <c r="E22" i="5"/>
  <c r="I22" i="5" s="1"/>
  <c r="G43" i="5"/>
  <c r="I43" i="5" s="1"/>
  <c r="H49" i="5"/>
  <c r="E54" i="5"/>
  <c r="E30" i="5"/>
  <c r="I53" i="5"/>
  <c r="I41" i="5"/>
  <c r="I29" i="5"/>
  <c r="G65" i="5"/>
  <c r="G66" i="5" s="1"/>
  <c r="H45" i="5"/>
  <c r="H51" i="5"/>
  <c r="I52" i="5"/>
  <c r="I40" i="5"/>
  <c r="I28" i="5"/>
  <c r="F39" i="5"/>
  <c r="H41" i="5"/>
  <c r="E50" i="5"/>
  <c r="E26" i="5"/>
  <c r="I51" i="5"/>
  <c r="H37" i="5"/>
  <c r="H48" i="5"/>
  <c r="F59" i="5"/>
  <c r="F35" i="5"/>
  <c r="G59" i="5"/>
  <c r="G35" i="5"/>
  <c r="G64" i="5" s="1"/>
  <c r="H33" i="5"/>
  <c r="E46" i="5"/>
  <c r="I21" i="5"/>
  <c r="I49" i="5"/>
  <c r="I37" i="5"/>
  <c r="I25" i="5"/>
  <c r="G58" i="5"/>
  <c r="G50" i="5"/>
  <c r="G42" i="5"/>
  <c r="G34" i="5"/>
  <c r="G26" i="5"/>
  <c r="G54" i="5"/>
  <c r="G46" i="5"/>
  <c r="G38" i="5"/>
  <c r="G30" i="5"/>
  <c r="H27" i="5"/>
  <c r="H53" i="5"/>
  <c r="H57" i="5"/>
  <c r="H60" i="5"/>
  <c r="H52" i="5"/>
  <c r="H44" i="5"/>
  <c r="H36" i="5"/>
  <c r="H28" i="5"/>
  <c r="E55" i="5"/>
  <c r="E47" i="5"/>
  <c r="E39" i="5"/>
  <c r="E31" i="5"/>
  <c r="F23" i="5"/>
  <c r="F64" i="5" s="1"/>
  <c r="N13" i="8"/>
  <c r="M13" i="8"/>
  <c r="L13" i="8"/>
  <c r="K13" i="8"/>
  <c r="J13" i="8"/>
  <c r="I13" i="8"/>
  <c r="H13" i="8"/>
  <c r="G13" i="8"/>
  <c r="F58" i="5" s="1"/>
  <c r="F13" i="8"/>
  <c r="E13" i="8"/>
  <c r="D13" i="8"/>
  <c r="C13" i="8"/>
  <c r="I38" i="5" l="1"/>
  <c r="I50" i="5"/>
  <c r="F30" i="5"/>
  <c r="H58" i="5"/>
  <c r="I58" i="5"/>
  <c r="H30" i="5"/>
  <c r="I30" i="5"/>
  <c r="F54" i="5"/>
  <c r="H42" i="5"/>
  <c r="I42" i="5"/>
  <c r="H55" i="5"/>
  <c r="I55" i="5"/>
  <c r="H59" i="5"/>
  <c r="I59" i="5"/>
  <c r="I26" i="5"/>
  <c r="F34" i="5"/>
  <c r="H34" i="5" s="1"/>
  <c r="H54" i="5"/>
  <c r="I54" i="5"/>
  <c r="F38" i="5"/>
  <c r="H38" i="5" s="1"/>
  <c r="F26" i="5"/>
  <c r="H26" i="5" s="1"/>
  <c r="I65" i="5"/>
  <c r="H47" i="5"/>
  <c r="I47" i="5"/>
  <c r="I34" i="5"/>
  <c r="H46" i="5"/>
  <c r="I46" i="5"/>
  <c r="H35" i="5"/>
  <c r="I35" i="5"/>
  <c r="F50" i="5"/>
  <c r="H50" i="5" s="1"/>
  <c r="I66" i="5"/>
  <c r="H66" i="5"/>
  <c r="E64" i="5"/>
  <c r="F42" i="5"/>
  <c r="F46" i="5"/>
  <c r="H23" i="5"/>
  <c r="I23" i="5"/>
  <c r="H31" i="5"/>
  <c r="I31" i="5"/>
  <c r="H39" i="5"/>
  <c r="I39" i="5"/>
  <c r="I63" i="5"/>
  <c r="H63" i="5"/>
  <c r="N27" i="8"/>
  <c r="M27" i="8"/>
  <c r="L27" i="8"/>
  <c r="K27" i="8"/>
  <c r="J27" i="8"/>
  <c r="I27" i="8"/>
  <c r="H27" i="8"/>
  <c r="G27" i="8"/>
  <c r="F27" i="8"/>
  <c r="E27" i="8"/>
  <c r="D27" i="8"/>
  <c r="C27" i="8"/>
  <c r="O26" i="8"/>
  <c r="O25" i="8"/>
  <c r="O24" i="8"/>
  <c r="O23" i="8"/>
  <c r="O22" i="8"/>
  <c r="O21" i="8"/>
  <c r="O20" i="8"/>
  <c r="O19" i="8"/>
  <c r="O18" i="8"/>
  <c r="O17" i="8"/>
  <c r="D16" i="8"/>
  <c r="E16" i="8" s="1"/>
  <c r="F16" i="8" s="1"/>
  <c r="G16" i="8" s="1"/>
  <c r="H16" i="8" s="1"/>
  <c r="I16" i="8" s="1"/>
  <c r="J16" i="8" s="1"/>
  <c r="K16" i="8" s="1"/>
  <c r="L16" i="8" s="1"/>
  <c r="M16" i="8" s="1"/>
  <c r="N16" i="8" s="1"/>
  <c r="O13" i="8"/>
  <c r="O12" i="8"/>
  <c r="O11" i="8"/>
  <c r="O10" i="8"/>
  <c r="O9" i="8"/>
  <c r="O8" i="8"/>
  <c r="O7" i="8"/>
  <c r="O6" i="8"/>
  <c r="O5" i="8"/>
  <c r="O4" i="8"/>
  <c r="O3" i="8"/>
  <c r="D2" i="8"/>
  <c r="E2" i="8" s="1"/>
  <c r="F2" i="8" s="1"/>
  <c r="G2" i="8" s="1"/>
  <c r="H2" i="8" s="1"/>
  <c r="I2" i="8" s="1"/>
  <c r="J2" i="8" s="1"/>
  <c r="K2" i="8" s="1"/>
  <c r="L2" i="8" s="1"/>
  <c r="M2" i="8" s="1"/>
  <c r="N2" i="8" s="1"/>
  <c r="N27" i="6"/>
  <c r="M27" i="6"/>
  <c r="L27" i="6"/>
  <c r="K27" i="6"/>
  <c r="J27" i="6"/>
  <c r="I27" i="6"/>
  <c r="H27" i="6"/>
  <c r="G27" i="6"/>
  <c r="F27" i="6"/>
  <c r="E27" i="6"/>
  <c r="D27" i="6"/>
  <c r="C27" i="6"/>
  <c r="O26" i="6"/>
  <c r="O25" i="6"/>
  <c r="O24" i="6"/>
  <c r="O23" i="6"/>
  <c r="O22" i="6"/>
  <c r="O21" i="6"/>
  <c r="O20" i="6"/>
  <c r="O19" i="6"/>
  <c r="O18" i="6"/>
  <c r="O17" i="6"/>
  <c r="E16" i="6"/>
  <c r="F16" i="6" s="1"/>
  <c r="G16" i="6" s="1"/>
  <c r="H16" i="6" s="1"/>
  <c r="I16" i="6" s="1"/>
  <c r="J16" i="6" s="1"/>
  <c r="K16" i="6" s="1"/>
  <c r="L16" i="6" s="1"/>
  <c r="M16" i="6" s="1"/>
  <c r="N16" i="6" s="1"/>
  <c r="D16" i="6"/>
  <c r="O4" i="6"/>
  <c r="O5" i="6"/>
  <c r="O6" i="6"/>
  <c r="O7" i="6"/>
  <c r="O8" i="6"/>
  <c r="O9" i="6"/>
  <c r="O10" i="6"/>
  <c r="O11" i="6"/>
  <c r="O12" i="6"/>
  <c r="O3" i="6"/>
  <c r="N13" i="6"/>
  <c r="M13" i="6"/>
  <c r="L13" i="6"/>
  <c r="K13" i="6"/>
  <c r="J13" i="6"/>
  <c r="I13" i="6"/>
  <c r="H13" i="6"/>
  <c r="G13" i="6"/>
  <c r="F13" i="6"/>
  <c r="E13" i="6"/>
  <c r="D13" i="6"/>
  <c r="C13" i="6"/>
  <c r="D2" i="6"/>
  <c r="E2" i="6" s="1"/>
  <c r="F2" i="6" s="1"/>
  <c r="G2" i="6" s="1"/>
  <c r="H2" i="6" s="1"/>
  <c r="I2" i="6" s="1"/>
  <c r="J2" i="6" s="1"/>
  <c r="K2" i="6" s="1"/>
  <c r="L2" i="6" s="1"/>
  <c r="M2" i="6" s="1"/>
  <c r="N2" i="6" s="1"/>
  <c r="I64" i="5" l="1"/>
  <c r="H64" i="5"/>
  <c r="O13" i="6"/>
  <c r="O27" i="8"/>
  <c r="O27" i="6"/>
</calcChain>
</file>

<file path=xl/sharedStrings.xml><?xml version="1.0" encoding="utf-8"?>
<sst xmlns="http://schemas.openxmlformats.org/spreadsheetml/2006/main" count="138" uniqueCount="37">
  <si>
    <t>Total</t>
  </si>
  <si>
    <t>Room sold</t>
  </si>
  <si>
    <t>Unit: 1 million VND</t>
  </si>
  <si>
    <t>Room Revenue</t>
  </si>
  <si>
    <t>Inventory</t>
  </si>
  <si>
    <t>Occupancy</t>
  </si>
  <si>
    <t>ADR</t>
  </si>
  <si>
    <t>REVPAR</t>
  </si>
  <si>
    <t>Segment</t>
  </si>
  <si>
    <t>Segment 1</t>
  </si>
  <si>
    <t>Segment 2</t>
  </si>
  <si>
    <t>Segment 3</t>
  </si>
  <si>
    <t>Segment 4</t>
  </si>
  <si>
    <t>Segment 5</t>
  </si>
  <si>
    <t>Segment 6</t>
  </si>
  <si>
    <t>Segment 7</t>
  </si>
  <si>
    <t>Segment 8</t>
  </si>
  <si>
    <t>Segment 9</t>
  </si>
  <si>
    <t>Segment 10</t>
  </si>
  <si>
    <t>% of biz mix</t>
  </si>
  <si>
    <t>Room sold 2015</t>
  </si>
  <si>
    <t>Room revenue 2015</t>
  </si>
  <si>
    <t>Room sold 2016 (budget)</t>
  </si>
  <si>
    <t>Room revenue 2016 (budget)</t>
  </si>
  <si>
    <t>RS</t>
  </si>
  <si>
    <t>RREV</t>
  </si>
  <si>
    <t>KPI</t>
  </si>
  <si>
    <t>Actual</t>
  </si>
  <si>
    <t>Budget</t>
  </si>
  <si>
    <t>Last year</t>
  </si>
  <si>
    <t>Actual / Budget</t>
  </si>
  <si>
    <t>Actual / LY</t>
  </si>
  <si>
    <t>Calculate the KPIs by Segments</t>
  </si>
  <si>
    <t xml:space="preserve"> - A hotel property of the Eden Hotels and Resorts Group has 200 rooms</t>
  </si>
  <si>
    <t xml:space="preserve"> - Its data in May, 2016 is as follows:</t>
  </si>
  <si>
    <t xml:space="preserve"> - I will fill in and calculate the KPIs by Segments (erros must be shown as 0).</t>
  </si>
  <si>
    <t>% of biz mix (Percentage of this segment vs the hotel property's business)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</si>
</sst>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2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/>
    <xf numFmtId="164" fontId="0" fillId="0" borderId="1" xfId="1" applyNumberFormat="1" applyFont="1" applyBorder="1"/>
    <xf numFmtId="0" fontId="0" fillId="3" borderId="1" xfId="0" applyFill="1" applyBorder="1"/>
    <xf numFmtId="0" fontId="0" fillId="4" borderId="1" xfId="0" applyFill="1" applyBorder="1"/>
    <xf numFmtId="17" fontId="1" fillId="4" borderId="2" xfId="0" applyNumberFormat="1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0" borderId="0" xfId="0" applyFont="1"/>
    <xf numFmtId="0" fontId="1" fillId="5" borderId="0" xfId="0" applyFont="1" applyFill="1"/>
    <xf numFmtId="0" fontId="1" fillId="0" borderId="1" xfId="0" applyFont="1" applyBorder="1" applyAlignment="1">
      <alignment horizontal="center" vertical="center"/>
    </xf>
    <xf numFmtId="164" fontId="1" fillId="4" borderId="1" xfId="1" applyNumberFormat="1" applyFont="1" applyFill="1" applyBorder="1"/>
    <xf numFmtId="164" fontId="1" fillId="0" borderId="1" xfId="1" applyNumberFormat="1" applyFont="1" applyBorder="1"/>
    <xf numFmtId="0" fontId="0" fillId="5" borderId="0" xfId="0" applyFill="1"/>
    <xf numFmtId="0" fontId="1" fillId="2" borderId="0" xfId="0" applyFont="1" applyFill="1"/>
    <xf numFmtId="0" fontId="0" fillId="2" borderId="0" xfId="0" applyFill="1"/>
    <xf numFmtId="0" fontId="1" fillId="0" borderId="0" xfId="0" applyFont="1" applyAlignment="1">
      <alignment horizontal="left" vertical="center"/>
    </xf>
    <xf numFmtId="17" fontId="1" fillId="3" borderId="1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1" fillId="6" borderId="8" xfId="0" applyFont="1" applyFill="1" applyBorder="1" applyAlignment="1">
      <alignment vertical="center"/>
    </xf>
    <xf numFmtId="0" fontId="1" fillId="6" borderId="2" xfId="0" applyFont="1" applyFill="1" applyBorder="1" applyAlignment="1">
      <alignment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 wrapText="1"/>
    </xf>
    <xf numFmtId="1" fontId="0" fillId="0" borderId="5" xfId="0" applyNumberFormat="1" applyBorder="1" applyAlignment="1">
      <alignment vertical="center"/>
    </xf>
    <xf numFmtId="2" fontId="0" fillId="0" borderId="4" xfId="0" applyNumberFormat="1" applyBorder="1" applyAlignment="1">
      <alignment vertical="center"/>
    </xf>
    <xf numFmtId="164" fontId="0" fillId="0" borderId="0" xfId="0" applyNumberFormat="1"/>
    <xf numFmtId="10" fontId="0" fillId="0" borderId="4" xfId="0" applyNumberFormat="1" applyBorder="1" applyAlignment="1">
      <alignment vertical="center"/>
    </xf>
    <xf numFmtId="165" fontId="0" fillId="0" borderId="4" xfId="0" applyNumberFormat="1" applyBorder="1" applyAlignment="1">
      <alignment vertical="center"/>
    </xf>
    <xf numFmtId="9" fontId="0" fillId="0" borderId="4" xfId="0" applyNumberFormat="1" applyBorder="1" applyAlignment="1">
      <alignment vertical="center"/>
    </xf>
    <xf numFmtId="2" fontId="1" fillId="6" borderId="1" xfId="0" applyNumberFormat="1" applyFont="1" applyFill="1" applyBorder="1" applyAlignment="1">
      <alignment vertical="center"/>
    </xf>
    <xf numFmtId="10" fontId="1" fillId="6" borderId="1" xfId="0" applyNumberFormat="1" applyFont="1" applyFill="1" applyBorder="1" applyAlignment="1">
      <alignment vertical="center"/>
    </xf>
    <xf numFmtId="165" fontId="1" fillId="6" borderId="1" xfId="0" applyNumberFormat="1" applyFont="1" applyFill="1" applyBorder="1" applyAlignment="1">
      <alignment vertical="center"/>
    </xf>
    <xf numFmtId="1" fontId="1" fillId="6" borderId="2" xfId="0" applyNumberFormat="1" applyFont="1" applyFill="1" applyBorder="1" applyAlignment="1">
      <alignment vertical="center"/>
    </xf>
    <xf numFmtId="2" fontId="1" fillId="6" borderId="8" xfId="0" applyNumberFormat="1" applyFont="1" applyFill="1" applyBorder="1" applyAlignment="1">
      <alignment vertical="center"/>
    </xf>
    <xf numFmtId="165" fontId="1" fillId="6" borderId="15" xfId="0" applyNumberFormat="1" applyFont="1" applyFill="1" applyBorder="1" applyAlignment="1">
      <alignment vertical="center"/>
    </xf>
    <xf numFmtId="10" fontId="1" fillId="6" borderId="8" xfId="0" applyNumberFormat="1" applyFont="1" applyFill="1" applyBorder="1" applyAlignment="1">
      <alignment vertical="center"/>
    </xf>
    <xf numFmtId="165" fontId="1" fillId="6" borderId="14" xfId="0" applyNumberFormat="1" applyFont="1" applyFill="1" applyBorder="1" applyAlignment="1">
      <alignment vertical="center"/>
    </xf>
    <xf numFmtId="165" fontId="0" fillId="3" borderId="17" xfId="0" applyNumberFormat="1" applyFill="1" applyBorder="1" applyAlignment="1">
      <alignment vertical="center"/>
    </xf>
    <xf numFmtId="165" fontId="0" fillId="3" borderId="16" xfId="0" applyNumberFormat="1" applyFill="1" applyBorder="1" applyAlignment="1">
      <alignment vertical="center"/>
    </xf>
    <xf numFmtId="165" fontId="0" fillId="3" borderId="1" xfId="0" applyNumberFormat="1" applyFill="1" applyBorder="1" applyAlignment="1">
      <alignment vertical="center"/>
    </xf>
    <xf numFmtId="165" fontId="0" fillId="3" borderId="15" xfId="0" applyNumberFormat="1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Room sold 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Lastyear!$B$3</c:f>
              <c:strCache>
                <c:ptCount val="1"/>
                <c:pt idx="0">
                  <c:v>Segment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Lastyear!$C$2:$O$2</c:f>
              <c:strCache>
                <c:ptCount val="13"/>
                <c:pt idx="0">
                  <c:v>Jan-15</c:v>
                </c:pt>
                <c:pt idx="1">
                  <c:v>Feb-15</c:v>
                </c:pt>
                <c:pt idx="2">
                  <c:v>Mar-15</c:v>
                </c:pt>
                <c:pt idx="3">
                  <c:v>Apr-15</c:v>
                </c:pt>
                <c:pt idx="4">
                  <c:v>May-15</c:v>
                </c:pt>
                <c:pt idx="5">
                  <c:v>Jun-15</c:v>
                </c:pt>
                <c:pt idx="6">
                  <c:v>Jul-15</c:v>
                </c:pt>
                <c:pt idx="7">
                  <c:v>Aug-15</c:v>
                </c:pt>
                <c:pt idx="8">
                  <c:v>Sep-15</c:v>
                </c:pt>
                <c:pt idx="9">
                  <c:v>Oct-15</c:v>
                </c:pt>
                <c:pt idx="10">
                  <c:v>Nov-15</c:v>
                </c:pt>
                <c:pt idx="11">
                  <c:v>Dec-15</c:v>
                </c:pt>
                <c:pt idx="12">
                  <c:v>Total</c:v>
                </c:pt>
              </c:strCache>
            </c:strRef>
          </c:cat>
          <c:val>
            <c:numRef>
              <c:f>Lastyear!$C$3:$O$3</c:f>
              <c:numCache>
                <c:formatCode>_(* #,##0_);_(* \(#,##0\);_(* "-"??_);_(@_)</c:formatCode>
                <c:ptCount val="13"/>
                <c:pt idx="0">
                  <c:v>226</c:v>
                </c:pt>
                <c:pt idx="1">
                  <c:v>351</c:v>
                </c:pt>
                <c:pt idx="2">
                  <c:v>425</c:v>
                </c:pt>
                <c:pt idx="3">
                  <c:v>599</c:v>
                </c:pt>
                <c:pt idx="4">
                  <c:v>488</c:v>
                </c:pt>
                <c:pt idx="5">
                  <c:v>246</c:v>
                </c:pt>
                <c:pt idx="6">
                  <c:v>470</c:v>
                </c:pt>
                <c:pt idx="7">
                  <c:v>436</c:v>
                </c:pt>
                <c:pt idx="8">
                  <c:v>297</c:v>
                </c:pt>
                <c:pt idx="9">
                  <c:v>355</c:v>
                </c:pt>
                <c:pt idx="10">
                  <c:v>171</c:v>
                </c:pt>
                <c:pt idx="11">
                  <c:v>382</c:v>
                </c:pt>
                <c:pt idx="12">
                  <c:v>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12-4E14-859D-BBCA9E20A065}"/>
            </c:ext>
          </c:extLst>
        </c:ser>
        <c:ser>
          <c:idx val="1"/>
          <c:order val="1"/>
          <c:tx>
            <c:strRef>
              <c:f>Lastyear!$B$4</c:f>
              <c:strCache>
                <c:ptCount val="1"/>
                <c:pt idx="0">
                  <c:v>Segment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Lastyear!$C$2:$O$2</c:f>
              <c:strCache>
                <c:ptCount val="13"/>
                <c:pt idx="0">
                  <c:v>Jan-15</c:v>
                </c:pt>
                <c:pt idx="1">
                  <c:v>Feb-15</c:v>
                </c:pt>
                <c:pt idx="2">
                  <c:v>Mar-15</c:v>
                </c:pt>
                <c:pt idx="3">
                  <c:v>Apr-15</c:v>
                </c:pt>
                <c:pt idx="4">
                  <c:v>May-15</c:v>
                </c:pt>
                <c:pt idx="5">
                  <c:v>Jun-15</c:v>
                </c:pt>
                <c:pt idx="6">
                  <c:v>Jul-15</c:v>
                </c:pt>
                <c:pt idx="7">
                  <c:v>Aug-15</c:v>
                </c:pt>
                <c:pt idx="8">
                  <c:v>Sep-15</c:v>
                </c:pt>
                <c:pt idx="9">
                  <c:v>Oct-15</c:v>
                </c:pt>
                <c:pt idx="10">
                  <c:v>Nov-15</c:v>
                </c:pt>
                <c:pt idx="11">
                  <c:v>Dec-15</c:v>
                </c:pt>
                <c:pt idx="12">
                  <c:v>Total</c:v>
                </c:pt>
              </c:strCache>
            </c:strRef>
          </c:cat>
          <c:val>
            <c:numRef>
              <c:f>Lastyear!$C$4:$O$4</c:f>
              <c:numCache>
                <c:formatCode>_(* #,##0_);_(* \(#,##0\);_(* "-"??_);_(@_)</c:formatCode>
                <c:ptCount val="13"/>
                <c:pt idx="0">
                  <c:v>15</c:v>
                </c:pt>
                <c:pt idx="1">
                  <c:v>24</c:v>
                </c:pt>
                <c:pt idx="2">
                  <c:v>45</c:v>
                </c:pt>
                <c:pt idx="3">
                  <c:v>64</c:v>
                </c:pt>
                <c:pt idx="4">
                  <c:v>62</c:v>
                </c:pt>
                <c:pt idx="5">
                  <c:v>91</c:v>
                </c:pt>
                <c:pt idx="6">
                  <c:v>92</c:v>
                </c:pt>
                <c:pt idx="7">
                  <c:v>80</c:v>
                </c:pt>
                <c:pt idx="8">
                  <c:v>97</c:v>
                </c:pt>
                <c:pt idx="9">
                  <c:v>51</c:v>
                </c:pt>
                <c:pt idx="10">
                  <c:v>61</c:v>
                </c:pt>
                <c:pt idx="11">
                  <c:v>133</c:v>
                </c:pt>
                <c:pt idx="12">
                  <c:v>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12-4E14-859D-BBCA9E20A065}"/>
            </c:ext>
          </c:extLst>
        </c:ser>
        <c:ser>
          <c:idx val="2"/>
          <c:order val="2"/>
          <c:tx>
            <c:strRef>
              <c:f>Lastyear!$B$5</c:f>
              <c:strCache>
                <c:ptCount val="1"/>
                <c:pt idx="0">
                  <c:v>Segment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Lastyear!$C$2:$O$2</c:f>
              <c:strCache>
                <c:ptCount val="13"/>
                <c:pt idx="0">
                  <c:v>Jan-15</c:v>
                </c:pt>
                <c:pt idx="1">
                  <c:v>Feb-15</c:v>
                </c:pt>
                <c:pt idx="2">
                  <c:v>Mar-15</c:v>
                </c:pt>
                <c:pt idx="3">
                  <c:v>Apr-15</c:v>
                </c:pt>
                <c:pt idx="4">
                  <c:v>May-15</c:v>
                </c:pt>
                <c:pt idx="5">
                  <c:v>Jun-15</c:v>
                </c:pt>
                <c:pt idx="6">
                  <c:v>Jul-15</c:v>
                </c:pt>
                <c:pt idx="7">
                  <c:v>Aug-15</c:v>
                </c:pt>
                <c:pt idx="8">
                  <c:v>Sep-15</c:v>
                </c:pt>
                <c:pt idx="9">
                  <c:v>Oct-15</c:v>
                </c:pt>
                <c:pt idx="10">
                  <c:v>Nov-15</c:v>
                </c:pt>
                <c:pt idx="11">
                  <c:v>Dec-15</c:v>
                </c:pt>
                <c:pt idx="12">
                  <c:v>Total</c:v>
                </c:pt>
              </c:strCache>
            </c:strRef>
          </c:cat>
          <c:val>
            <c:numRef>
              <c:f>Lastyear!$C$5:$O$5</c:f>
              <c:numCache>
                <c:formatCode>_(* #,##0_);_(* \(#,##0\);_(* "-"??_);_(@_)</c:formatCode>
                <c:ptCount val="13"/>
                <c:pt idx="0">
                  <c:v>1998</c:v>
                </c:pt>
                <c:pt idx="1">
                  <c:v>1997</c:v>
                </c:pt>
                <c:pt idx="2">
                  <c:v>1873</c:v>
                </c:pt>
                <c:pt idx="3">
                  <c:v>2311</c:v>
                </c:pt>
                <c:pt idx="4">
                  <c:v>2017</c:v>
                </c:pt>
                <c:pt idx="5">
                  <c:v>2713</c:v>
                </c:pt>
                <c:pt idx="6">
                  <c:v>2750</c:v>
                </c:pt>
                <c:pt idx="7">
                  <c:v>2898</c:v>
                </c:pt>
                <c:pt idx="8">
                  <c:v>2366</c:v>
                </c:pt>
                <c:pt idx="9">
                  <c:v>2032</c:v>
                </c:pt>
                <c:pt idx="10">
                  <c:v>1837</c:v>
                </c:pt>
                <c:pt idx="11">
                  <c:v>1664</c:v>
                </c:pt>
                <c:pt idx="12">
                  <c:v>26456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12-4E14-859D-BBCA9E20A065}"/>
            </c:ext>
          </c:extLst>
        </c:ser>
        <c:ser>
          <c:idx val="3"/>
          <c:order val="3"/>
          <c:tx>
            <c:strRef>
              <c:f>Lastyear!$B$6</c:f>
              <c:strCache>
                <c:ptCount val="1"/>
                <c:pt idx="0">
                  <c:v>Segment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Lastyear!$C$2:$O$2</c:f>
              <c:strCache>
                <c:ptCount val="13"/>
                <c:pt idx="0">
                  <c:v>Jan-15</c:v>
                </c:pt>
                <c:pt idx="1">
                  <c:v>Feb-15</c:v>
                </c:pt>
                <c:pt idx="2">
                  <c:v>Mar-15</c:v>
                </c:pt>
                <c:pt idx="3">
                  <c:v>Apr-15</c:v>
                </c:pt>
                <c:pt idx="4">
                  <c:v>May-15</c:v>
                </c:pt>
                <c:pt idx="5">
                  <c:v>Jun-15</c:v>
                </c:pt>
                <c:pt idx="6">
                  <c:v>Jul-15</c:v>
                </c:pt>
                <c:pt idx="7">
                  <c:v>Aug-15</c:v>
                </c:pt>
                <c:pt idx="8">
                  <c:v>Sep-15</c:v>
                </c:pt>
                <c:pt idx="9">
                  <c:v>Oct-15</c:v>
                </c:pt>
                <c:pt idx="10">
                  <c:v>Nov-15</c:v>
                </c:pt>
                <c:pt idx="11">
                  <c:v>Dec-15</c:v>
                </c:pt>
                <c:pt idx="12">
                  <c:v>Total</c:v>
                </c:pt>
              </c:strCache>
            </c:strRef>
          </c:cat>
          <c:val>
            <c:numRef>
              <c:f>Lastyear!$C$6:$O$6</c:f>
              <c:numCache>
                <c:formatCode>_(* #,##0_);_(* \(#,##0\);_(* "-"??_);_(@_)</c:formatCode>
                <c:ptCount val="13"/>
                <c:pt idx="0">
                  <c:v>14</c:v>
                </c:pt>
                <c:pt idx="1">
                  <c:v>27</c:v>
                </c:pt>
                <c:pt idx="2">
                  <c:v>5</c:v>
                </c:pt>
                <c:pt idx="3">
                  <c:v>26</c:v>
                </c:pt>
                <c:pt idx="4">
                  <c:v>62</c:v>
                </c:pt>
                <c:pt idx="5">
                  <c:v>112</c:v>
                </c:pt>
                <c:pt idx="6">
                  <c:v>194</c:v>
                </c:pt>
                <c:pt idx="7">
                  <c:v>42</c:v>
                </c:pt>
                <c:pt idx="8">
                  <c:v>14</c:v>
                </c:pt>
                <c:pt idx="9">
                  <c:v>21</c:v>
                </c:pt>
                <c:pt idx="10">
                  <c:v>67</c:v>
                </c:pt>
                <c:pt idx="11">
                  <c:v>6</c:v>
                </c:pt>
                <c:pt idx="12">
                  <c:v>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12-4E14-859D-BBCA9E20A065}"/>
            </c:ext>
          </c:extLst>
        </c:ser>
        <c:ser>
          <c:idx val="4"/>
          <c:order val="4"/>
          <c:tx>
            <c:strRef>
              <c:f>Lastyear!$B$7</c:f>
              <c:strCache>
                <c:ptCount val="1"/>
                <c:pt idx="0">
                  <c:v>Segment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Lastyear!$C$2:$O$2</c:f>
              <c:strCache>
                <c:ptCount val="13"/>
                <c:pt idx="0">
                  <c:v>Jan-15</c:v>
                </c:pt>
                <c:pt idx="1">
                  <c:v>Feb-15</c:v>
                </c:pt>
                <c:pt idx="2">
                  <c:v>Mar-15</c:v>
                </c:pt>
                <c:pt idx="3">
                  <c:v>Apr-15</c:v>
                </c:pt>
                <c:pt idx="4">
                  <c:v>May-15</c:v>
                </c:pt>
                <c:pt idx="5">
                  <c:v>Jun-15</c:v>
                </c:pt>
                <c:pt idx="6">
                  <c:v>Jul-15</c:v>
                </c:pt>
                <c:pt idx="7">
                  <c:v>Aug-15</c:v>
                </c:pt>
                <c:pt idx="8">
                  <c:v>Sep-15</c:v>
                </c:pt>
                <c:pt idx="9">
                  <c:v>Oct-15</c:v>
                </c:pt>
                <c:pt idx="10">
                  <c:v>Nov-15</c:v>
                </c:pt>
                <c:pt idx="11">
                  <c:v>Dec-15</c:v>
                </c:pt>
                <c:pt idx="12">
                  <c:v>Total</c:v>
                </c:pt>
              </c:strCache>
            </c:strRef>
          </c:cat>
          <c:val>
            <c:numRef>
              <c:f>Lastyear!$C$7:$O$7</c:f>
              <c:numCache>
                <c:formatCode>_(* #,##0_);_(* \(#,##0\);_(* "-"??_);_(@_)</c:formatCode>
                <c:ptCount val="13"/>
                <c:pt idx="0">
                  <c:v>78</c:v>
                </c:pt>
                <c:pt idx="1">
                  <c:v>0</c:v>
                </c:pt>
                <c:pt idx="2">
                  <c:v>565</c:v>
                </c:pt>
                <c:pt idx="3">
                  <c:v>135</c:v>
                </c:pt>
                <c:pt idx="4">
                  <c:v>397</c:v>
                </c:pt>
                <c:pt idx="5">
                  <c:v>65</c:v>
                </c:pt>
                <c:pt idx="6">
                  <c:v>46</c:v>
                </c:pt>
                <c:pt idx="7">
                  <c:v>165</c:v>
                </c:pt>
                <c:pt idx="8">
                  <c:v>161</c:v>
                </c:pt>
                <c:pt idx="9">
                  <c:v>282</c:v>
                </c:pt>
                <c:pt idx="10">
                  <c:v>83</c:v>
                </c:pt>
                <c:pt idx="11">
                  <c:v>0</c:v>
                </c:pt>
                <c:pt idx="12">
                  <c:v>1977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12-4E14-859D-BBCA9E20A065}"/>
            </c:ext>
          </c:extLst>
        </c:ser>
        <c:ser>
          <c:idx val="5"/>
          <c:order val="5"/>
          <c:tx>
            <c:strRef>
              <c:f>Lastyear!$B$8</c:f>
              <c:strCache>
                <c:ptCount val="1"/>
                <c:pt idx="0">
                  <c:v>Segment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Lastyear!$C$2:$O$2</c:f>
              <c:strCache>
                <c:ptCount val="13"/>
                <c:pt idx="0">
                  <c:v>Jan-15</c:v>
                </c:pt>
                <c:pt idx="1">
                  <c:v>Feb-15</c:v>
                </c:pt>
                <c:pt idx="2">
                  <c:v>Mar-15</c:v>
                </c:pt>
                <c:pt idx="3">
                  <c:v>Apr-15</c:v>
                </c:pt>
                <c:pt idx="4">
                  <c:v>May-15</c:v>
                </c:pt>
                <c:pt idx="5">
                  <c:v>Jun-15</c:v>
                </c:pt>
                <c:pt idx="6">
                  <c:v>Jul-15</c:v>
                </c:pt>
                <c:pt idx="7">
                  <c:v>Aug-15</c:v>
                </c:pt>
                <c:pt idx="8">
                  <c:v>Sep-15</c:v>
                </c:pt>
                <c:pt idx="9">
                  <c:v>Oct-15</c:v>
                </c:pt>
                <c:pt idx="10">
                  <c:v>Nov-15</c:v>
                </c:pt>
                <c:pt idx="11">
                  <c:v>Dec-15</c:v>
                </c:pt>
                <c:pt idx="12">
                  <c:v>Total</c:v>
                </c:pt>
              </c:strCache>
            </c:strRef>
          </c:cat>
          <c:val>
            <c:numRef>
              <c:f>Lastyear!$C$8:$O$8</c:f>
              <c:numCache>
                <c:formatCode>_(* #,##0_);_(* \(#,##0\);_(* "-"??_);_(@_)</c:formatCode>
                <c:ptCount val="13"/>
                <c:pt idx="0">
                  <c:v>779</c:v>
                </c:pt>
                <c:pt idx="1">
                  <c:v>470</c:v>
                </c:pt>
                <c:pt idx="2">
                  <c:v>969</c:v>
                </c:pt>
                <c:pt idx="3">
                  <c:v>695</c:v>
                </c:pt>
                <c:pt idx="4">
                  <c:v>438</c:v>
                </c:pt>
                <c:pt idx="5">
                  <c:v>542</c:v>
                </c:pt>
                <c:pt idx="6">
                  <c:v>544</c:v>
                </c:pt>
                <c:pt idx="7">
                  <c:v>561</c:v>
                </c:pt>
                <c:pt idx="8">
                  <c:v>849</c:v>
                </c:pt>
                <c:pt idx="9">
                  <c:v>1075</c:v>
                </c:pt>
                <c:pt idx="10">
                  <c:v>1250</c:v>
                </c:pt>
                <c:pt idx="11">
                  <c:v>474</c:v>
                </c:pt>
                <c:pt idx="12">
                  <c:v>8646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12-4E14-859D-BBCA9E20A065}"/>
            </c:ext>
          </c:extLst>
        </c:ser>
        <c:ser>
          <c:idx val="6"/>
          <c:order val="6"/>
          <c:tx>
            <c:strRef>
              <c:f>Lastyear!$B$9</c:f>
              <c:strCache>
                <c:ptCount val="1"/>
                <c:pt idx="0">
                  <c:v>Segment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Lastyear!$C$2:$O$2</c:f>
              <c:strCache>
                <c:ptCount val="13"/>
                <c:pt idx="0">
                  <c:v>Jan-15</c:v>
                </c:pt>
                <c:pt idx="1">
                  <c:v>Feb-15</c:v>
                </c:pt>
                <c:pt idx="2">
                  <c:v>Mar-15</c:v>
                </c:pt>
                <c:pt idx="3">
                  <c:v>Apr-15</c:v>
                </c:pt>
                <c:pt idx="4">
                  <c:v>May-15</c:v>
                </c:pt>
                <c:pt idx="5">
                  <c:v>Jun-15</c:v>
                </c:pt>
                <c:pt idx="6">
                  <c:v>Jul-15</c:v>
                </c:pt>
                <c:pt idx="7">
                  <c:v>Aug-15</c:v>
                </c:pt>
                <c:pt idx="8">
                  <c:v>Sep-15</c:v>
                </c:pt>
                <c:pt idx="9">
                  <c:v>Oct-15</c:v>
                </c:pt>
                <c:pt idx="10">
                  <c:v>Nov-15</c:v>
                </c:pt>
                <c:pt idx="11">
                  <c:v>Dec-15</c:v>
                </c:pt>
                <c:pt idx="12">
                  <c:v>Total</c:v>
                </c:pt>
              </c:strCache>
            </c:strRef>
          </c:cat>
          <c:val>
            <c:numRef>
              <c:f>Lastyear!$C$9:$O$9</c:f>
              <c:numCache>
                <c:formatCode>_(* #,##0_);_(* \(#,##0\);_(* "-"??_);_(@_)</c:formatCode>
                <c:ptCount val="13"/>
                <c:pt idx="0">
                  <c:v>10</c:v>
                </c:pt>
                <c:pt idx="1">
                  <c:v>1</c:v>
                </c:pt>
                <c:pt idx="2">
                  <c:v>100</c:v>
                </c:pt>
                <c:pt idx="3">
                  <c:v>230</c:v>
                </c:pt>
                <c:pt idx="4">
                  <c:v>569</c:v>
                </c:pt>
                <c:pt idx="5">
                  <c:v>360</c:v>
                </c:pt>
                <c:pt idx="6">
                  <c:v>376</c:v>
                </c:pt>
                <c:pt idx="7">
                  <c:v>552</c:v>
                </c:pt>
                <c:pt idx="8">
                  <c:v>344</c:v>
                </c:pt>
                <c:pt idx="9">
                  <c:v>375</c:v>
                </c:pt>
                <c:pt idx="10">
                  <c:v>160</c:v>
                </c:pt>
                <c:pt idx="11">
                  <c:v>0</c:v>
                </c:pt>
                <c:pt idx="12">
                  <c:v>3077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912-4E14-859D-BBCA9E20A065}"/>
            </c:ext>
          </c:extLst>
        </c:ser>
        <c:ser>
          <c:idx val="7"/>
          <c:order val="7"/>
          <c:tx>
            <c:strRef>
              <c:f>Lastyear!$B$10</c:f>
              <c:strCache>
                <c:ptCount val="1"/>
                <c:pt idx="0">
                  <c:v>Segment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Lastyear!$C$2:$O$2</c:f>
              <c:strCache>
                <c:ptCount val="13"/>
                <c:pt idx="0">
                  <c:v>Jan-15</c:v>
                </c:pt>
                <c:pt idx="1">
                  <c:v>Feb-15</c:v>
                </c:pt>
                <c:pt idx="2">
                  <c:v>Mar-15</c:v>
                </c:pt>
                <c:pt idx="3">
                  <c:v>Apr-15</c:v>
                </c:pt>
                <c:pt idx="4">
                  <c:v>May-15</c:v>
                </c:pt>
                <c:pt idx="5">
                  <c:v>Jun-15</c:v>
                </c:pt>
                <c:pt idx="6">
                  <c:v>Jul-15</c:v>
                </c:pt>
                <c:pt idx="7">
                  <c:v>Aug-15</c:v>
                </c:pt>
                <c:pt idx="8">
                  <c:v>Sep-15</c:v>
                </c:pt>
                <c:pt idx="9">
                  <c:v>Oct-15</c:v>
                </c:pt>
                <c:pt idx="10">
                  <c:v>Nov-15</c:v>
                </c:pt>
                <c:pt idx="11">
                  <c:v>Dec-15</c:v>
                </c:pt>
                <c:pt idx="12">
                  <c:v>Total</c:v>
                </c:pt>
              </c:strCache>
            </c:strRef>
          </c:cat>
          <c:val>
            <c:numRef>
              <c:f>Lastyear!$C$10:$O$10</c:f>
              <c:numCache>
                <c:formatCode>_(* #,##0_);_(* \(#,##0\);_(* "-"??_);_(@_)</c:formatCode>
                <c:ptCount val="13"/>
                <c:pt idx="0">
                  <c:v>69</c:v>
                </c:pt>
                <c:pt idx="1">
                  <c:v>73</c:v>
                </c:pt>
                <c:pt idx="2">
                  <c:v>41</c:v>
                </c:pt>
                <c:pt idx="3">
                  <c:v>160</c:v>
                </c:pt>
                <c:pt idx="4">
                  <c:v>128</c:v>
                </c:pt>
                <c:pt idx="5">
                  <c:v>211</c:v>
                </c:pt>
                <c:pt idx="6">
                  <c:v>343</c:v>
                </c:pt>
                <c:pt idx="7">
                  <c:v>106</c:v>
                </c:pt>
                <c:pt idx="8">
                  <c:v>49</c:v>
                </c:pt>
                <c:pt idx="9">
                  <c:v>92</c:v>
                </c:pt>
                <c:pt idx="10">
                  <c:v>117</c:v>
                </c:pt>
                <c:pt idx="11">
                  <c:v>75</c:v>
                </c:pt>
                <c:pt idx="12">
                  <c:v>1464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912-4E14-859D-BBCA9E20A065}"/>
            </c:ext>
          </c:extLst>
        </c:ser>
        <c:ser>
          <c:idx val="8"/>
          <c:order val="8"/>
          <c:tx>
            <c:strRef>
              <c:f>Lastyear!$B$11</c:f>
              <c:strCache>
                <c:ptCount val="1"/>
                <c:pt idx="0">
                  <c:v>Segment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Lastyear!$C$2:$O$2</c:f>
              <c:strCache>
                <c:ptCount val="13"/>
                <c:pt idx="0">
                  <c:v>Jan-15</c:v>
                </c:pt>
                <c:pt idx="1">
                  <c:v>Feb-15</c:v>
                </c:pt>
                <c:pt idx="2">
                  <c:v>Mar-15</c:v>
                </c:pt>
                <c:pt idx="3">
                  <c:v>Apr-15</c:v>
                </c:pt>
                <c:pt idx="4">
                  <c:v>May-15</c:v>
                </c:pt>
                <c:pt idx="5">
                  <c:v>Jun-15</c:v>
                </c:pt>
                <c:pt idx="6">
                  <c:v>Jul-15</c:v>
                </c:pt>
                <c:pt idx="7">
                  <c:v>Aug-15</c:v>
                </c:pt>
                <c:pt idx="8">
                  <c:v>Sep-15</c:v>
                </c:pt>
                <c:pt idx="9">
                  <c:v>Oct-15</c:v>
                </c:pt>
                <c:pt idx="10">
                  <c:v>Nov-15</c:v>
                </c:pt>
                <c:pt idx="11">
                  <c:v>Dec-15</c:v>
                </c:pt>
                <c:pt idx="12">
                  <c:v>Total</c:v>
                </c:pt>
              </c:strCache>
            </c:strRef>
          </c:cat>
          <c:val>
            <c:numRef>
              <c:f>Lastyear!$C$11:$O$11</c:f>
              <c:numCache>
                <c:formatCode>_(* #,##0_);_(* \(#,##0\);_(* "-"??_);_(@_)</c:formatCode>
                <c:ptCount val="13"/>
                <c:pt idx="0">
                  <c:v>18</c:v>
                </c:pt>
                <c:pt idx="1">
                  <c:v>19</c:v>
                </c:pt>
                <c:pt idx="2">
                  <c:v>6</c:v>
                </c:pt>
                <c:pt idx="3">
                  <c:v>31</c:v>
                </c:pt>
                <c:pt idx="4">
                  <c:v>56</c:v>
                </c:pt>
                <c:pt idx="5">
                  <c:v>77</c:v>
                </c:pt>
                <c:pt idx="6">
                  <c:v>81</c:v>
                </c:pt>
                <c:pt idx="7">
                  <c:v>59</c:v>
                </c:pt>
                <c:pt idx="8">
                  <c:v>53</c:v>
                </c:pt>
                <c:pt idx="9">
                  <c:v>56</c:v>
                </c:pt>
                <c:pt idx="10">
                  <c:v>72</c:v>
                </c:pt>
                <c:pt idx="11">
                  <c:v>615</c:v>
                </c:pt>
                <c:pt idx="12">
                  <c:v>1143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912-4E14-859D-BBCA9E20A065}"/>
            </c:ext>
          </c:extLst>
        </c:ser>
        <c:ser>
          <c:idx val="9"/>
          <c:order val="9"/>
          <c:tx>
            <c:strRef>
              <c:f>Lastyear!$B$12</c:f>
              <c:strCache>
                <c:ptCount val="1"/>
                <c:pt idx="0">
                  <c:v>Segment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Lastyear!$C$2:$O$2</c:f>
              <c:strCache>
                <c:ptCount val="13"/>
                <c:pt idx="0">
                  <c:v>Jan-15</c:v>
                </c:pt>
                <c:pt idx="1">
                  <c:v>Feb-15</c:v>
                </c:pt>
                <c:pt idx="2">
                  <c:v>Mar-15</c:v>
                </c:pt>
                <c:pt idx="3">
                  <c:v>Apr-15</c:v>
                </c:pt>
                <c:pt idx="4">
                  <c:v>May-15</c:v>
                </c:pt>
                <c:pt idx="5">
                  <c:v>Jun-15</c:v>
                </c:pt>
                <c:pt idx="6">
                  <c:v>Jul-15</c:v>
                </c:pt>
                <c:pt idx="7">
                  <c:v>Aug-15</c:v>
                </c:pt>
                <c:pt idx="8">
                  <c:v>Sep-15</c:v>
                </c:pt>
                <c:pt idx="9">
                  <c:v>Oct-15</c:v>
                </c:pt>
                <c:pt idx="10">
                  <c:v>Nov-15</c:v>
                </c:pt>
                <c:pt idx="11">
                  <c:v>Dec-15</c:v>
                </c:pt>
                <c:pt idx="12">
                  <c:v>Total</c:v>
                </c:pt>
              </c:strCache>
            </c:strRef>
          </c:cat>
          <c:val>
            <c:numRef>
              <c:f>Lastyear!$C$12:$O$12</c:f>
              <c:numCache>
                <c:formatCode>_(* #,##0_);_(* \(#,##0\);_(* "-"??_);_(@_)</c:formatCode>
                <c:ptCount val="13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22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912-4E14-859D-BBCA9E20A065}"/>
            </c:ext>
          </c:extLst>
        </c:ser>
        <c:ser>
          <c:idx val="10"/>
          <c:order val="10"/>
          <c:tx>
            <c:strRef>
              <c:f>Lastyear!$B$13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Lastyear!$C$2:$O$2</c:f>
              <c:strCache>
                <c:ptCount val="13"/>
                <c:pt idx="0">
                  <c:v>Jan-15</c:v>
                </c:pt>
                <c:pt idx="1">
                  <c:v>Feb-15</c:v>
                </c:pt>
                <c:pt idx="2">
                  <c:v>Mar-15</c:v>
                </c:pt>
                <c:pt idx="3">
                  <c:v>Apr-15</c:v>
                </c:pt>
                <c:pt idx="4">
                  <c:v>May-15</c:v>
                </c:pt>
                <c:pt idx="5">
                  <c:v>Jun-15</c:v>
                </c:pt>
                <c:pt idx="6">
                  <c:v>Jul-15</c:v>
                </c:pt>
                <c:pt idx="7">
                  <c:v>Aug-15</c:v>
                </c:pt>
                <c:pt idx="8">
                  <c:v>Sep-15</c:v>
                </c:pt>
                <c:pt idx="9">
                  <c:v>Oct-15</c:v>
                </c:pt>
                <c:pt idx="10">
                  <c:v>Nov-15</c:v>
                </c:pt>
                <c:pt idx="11">
                  <c:v>Dec-15</c:v>
                </c:pt>
                <c:pt idx="12">
                  <c:v>Total</c:v>
                </c:pt>
              </c:strCache>
            </c:strRef>
          </c:cat>
          <c:val>
            <c:numRef>
              <c:f>Lastyear!$C$13:$O$13</c:f>
              <c:numCache>
                <c:formatCode>_(* #,##0_);_(* \(#,##0\);_(* "-"??_);_(@_)</c:formatCode>
                <c:ptCount val="13"/>
                <c:pt idx="0">
                  <c:v>3209</c:v>
                </c:pt>
                <c:pt idx="1">
                  <c:v>2962</c:v>
                </c:pt>
                <c:pt idx="2">
                  <c:v>4029</c:v>
                </c:pt>
                <c:pt idx="3">
                  <c:v>4257</c:v>
                </c:pt>
                <c:pt idx="4">
                  <c:v>4239</c:v>
                </c:pt>
                <c:pt idx="5">
                  <c:v>4418</c:v>
                </c:pt>
                <c:pt idx="6">
                  <c:v>4896</c:v>
                </c:pt>
                <c:pt idx="7">
                  <c:v>4899</c:v>
                </c:pt>
                <c:pt idx="8">
                  <c:v>4230</c:v>
                </c:pt>
                <c:pt idx="9">
                  <c:v>4339</c:v>
                </c:pt>
                <c:pt idx="10">
                  <c:v>3818</c:v>
                </c:pt>
                <c:pt idx="11">
                  <c:v>3349</c:v>
                </c:pt>
                <c:pt idx="12">
                  <c:v>48645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912-4E14-859D-BBCA9E20A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6278032"/>
        <c:axId val="2096276784"/>
      </c:lineChart>
      <c:catAx>
        <c:axId val="209627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276784"/>
        <c:crosses val="autoZero"/>
        <c:auto val="1"/>
        <c:lblAlgn val="ctr"/>
        <c:lblOffset val="100"/>
        <c:noMultiLvlLbl val="0"/>
      </c:catAx>
      <c:valAx>
        <c:axId val="209627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27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Room revenue 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Lastyear!$B$17</c:f>
              <c:strCache>
                <c:ptCount val="1"/>
                <c:pt idx="0">
                  <c:v>Segment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Lastyear!$C$16:$O$16</c:f>
              <c:strCache>
                <c:ptCount val="13"/>
                <c:pt idx="0">
                  <c:v>Jan-15</c:v>
                </c:pt>
                <c:pt idx="1">
                  <c:v>Feb-15</c:v>
                </c:pt>
                <c:pt idx="2">
                  <c:v>Mar-15</c:v>
                </c:pt>
                <c:pt idx="3">
                  <c:v>Apr-15</c:v>
                </c:pt>
                <c:pt idx="4">
                  <c:v>May-15</c:v>
                </c:pt>
                <c:pt idx="5">
                  <c:v>Jun-15</c:v>
                </c:pt>
                <c:pt idx="6">
                  <c:v>Jul-15</c:v>
                </c:pt>
                <c:pt idx="7">
                  <c:v>Aug-15</c:v>
                </c:pt>
                <c:pt idx="8">
                  <c:v>Sep-15</c:v>
                </c:pt>
                <c:pt idx="9">
                  <c:v>Oct-15</c:v>
                </c:pt>
                <c:pt idx="10">
                  <c:v>Nov-15</c:v>
                </c:pt>
                <c:pt idx="11">
                  <c:v>Dec-15</c:v>
                </c:pt>
                <c:pt idx="12">
                  <c:v>Total</c:v>
                </c:pt>
              </c:strCache>
            </c:strRef>
          </c:cat>
          <c:val>
            <c:numRef>
              <c:f>Lastyear!$C$17:$O$17</c:f>
              <c:numCache>
                <c:formatCode>_(* #,##0_);_(* \(#,##0\);_(* "-"??_);_(@_)</c:formatCode>
                <c:ptCount val="13"/>
                <c:pt idx="0">
                  <c:v>617.69834443000025</c:v>
                </c:pt>
                <c:pt idx="1">
                  <c:v>1160.432679399999</c:v>
                </c:pt>
                <c:pt idx="2">
                  <c:v>1256.5909164299994</c:v>
                </c:pt>
                <c:pt idx="3">
                  <c:v>1763.5541165999964</c:v>
                </c:pt>
                <c:pt idx="4">
                  <c:v>1450.192391690003</c:v>
                </c:pt>
                <c:pt idx="5">
                  <c:v>790.26162414999885</c:v>
                </c:pt>
                <c:pt idx="6">
                  <c:v>1411.9451424799993</c:v>
                </c:pt>
                <c:pt idx="7">
                  <c:v>1396.1614704699973</c:v>
                </c:pt>
                <c:pt idx="8">
                  <c:v>1101.8036276599983</c:v>
                </c:pt>
                <c:pt idx="9">
                  <c:v>1286.2560000000001</c:v>
                </c:pt>
                <c:pt idx="10">
                  <c:v>578.09551800000008</c:v>
                </c:pt>
                <c:pt idx="11">
                  <c:v>1642.9380000000001</c:v>
                </c:pt>
                <c:pt idx="12">
                  <c:v>14455.929831309992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A-47AB-9B68-786524D08991}"/>
            </c:ext>
          </c:extLst>
        </c:ser>
        <c:ser>
          <c:idx val="1"/>
          <c:order val="1"/>
          <c:tx>
            <c:strRef>
              <c:f>Lastyear!$B$18</c:f>
              <c:strCache>
                <c:ptCount val="1"/>
                <c:pt idx="0">
                  <c:v>Segment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Lastyear!$C$16:$O$16</c:f>
              <c:strCache>
                <c:ptCount val="13"/>
                <c:pt idx="0">
                  <c:v>Jan-15</c:v>
                </c:pt>
                <c:pt idx="1">
                  <c:v>Feb-15</c:v>
                </c:pt>
                <c:pt idx="2">
                  <c:v>Mar-15</c:v>
                </c:pt>
                <c:pt idx="3">
                  <c:v>Apr-15</c:v>
                </c:pt>
                <c:pt idx="4">
                  <c:v>May-15</c:v>
                </c:pt>
                <c:pt idx="5">
                  <c:v>Jun-15</c:v>
                </c:pt>
                <c:pt idx="6">
                  <c:v>Jul-15</c:v>
                </c:pt>
                <c:pt idx="7">
                  <c:v>Aug-15</c:v>
                </c:pt>
                <c:pt idx="8">
                  <c:v>Sep-15</c:v>
                </c:pt>
                <c:pt idx="9">
                  <c:v>Oct-15</c:v>
                </c:pt>
                <c:pt idx="10">
                  <c:v>Nov-15</c:v>
                </c:pt>
                <c:pt idx="11">
                  <c:v>Dec-15</c:v>
                </c:pt>
                <c:pt idx="12">
                  <c:v>Total</c:v>
                </c:pt>
              </c:strCache>
            </c:strRef>
          </c:cat>
          <c:val>
            <c:numRef>
              <c:f>Lastyear!$C$18:$O$18</c:f>
              <c:numCache>
                <c:formatCode>_(* #,##0_);_(* \(#,##0\);_(* "-"??_);_(@_)</c:formatCode>
                <c:ptCount val="13"/>
                <c:pt idx="0">
                  <c:v>88.677751999999984</c:v>
                </c:pt>
                <c:pt idx="1">
                  <c:v>139.09532086000004</c:v>
                </c:pt>
                <c:pt idx="2">
                  <c:v>138.53627062999993</c:v>
                </c:pt>
                <c:pt idx="3">
                  <c:v>255.91964086999997</c:v>
                </c:pt>
                <c:pt idx="4">
                  <c:v>257.7876892999999</c:v>
                </c:pt>
                <c:pt idx="5">
                  <c:v>409.37192911</c:v>
                </c:pt>
                <c:pt idx="6">
                  <c:v>432.74823820000006</c:v>
                </c:pt>
                <c:pt idx="7">
                  <c:v>377.94951580999998</c:v>
                </c:pt>
                <c:pt idx="8">
                  <c:v>433.6248705399999</c:v>
                </c:pt>
                <c:pt idx="9">
                  <c:v>232.68262960999999</c:v>
                </c:pt>
                <c:pt idx="10">
                  <c:v>253.60300000000001</c:v>
                </c:pt>
                <c:pt idx="11">
                  <c:v>678.84199999999998</c:v>
                </c:pt>
                <c:pt idx="12">
                  <c:v>3698.8388569299996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A-47AB-9B68-786524D08991}"/>
            </c:ext>
          </c:extLst>
        </c:ser>
        <c:ser>
          <c:idx val="2"/>
          <c:order val="2"/>
          <c:tx>
            <c:strRef>
              <c:f>Lastyear!$B$19</c:f>
              <c:strCache>
                <c:ptCount val="1"/>
                <c:pt idx="0">
                  <c:v>Segment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Lastyear!$C$16:$O$16</c:f>
              <c:strCache>
                <c:ptCount val="13"/>
                <c:pt idx="0">
                  <c:v>Jan-15</c:v>
                </c:pt>
                <c:pt idx="1">
                  <c:v>Feb-15</c:v>
                </c:pt>
                <c:pt idx="2">
                  <c:v>Mar-15</c:v>
                </c:pt>
                <c:pt idx="3">
                  <c:v>Apr-15</c:v>
                </c:pt>
                <c:pt idx="4">
                  <c:v>May-15</c:v>
                </c:pt>
                <c:pt idx="5">
                  <c:v>Jun-15</c:v>
                </c:pt>
                <c:pt idx="6">
                  <c:v>Jul-15</c:v>
                </c:pt>
                <c:pt idx="7">
                  <c:v>Aug-15</c:v>
                </c:pt>
                <c:pt idx="8">
                  <c:v>Sep-15</c:v>
                </c:pt>
                <c:pt idx="9">
                  <c:v>Oct-15</c:v>
                </c:pt>
                <c:pt idx="10">
                  <c:v>Nov-15</c:v>
                </c:pt>
                <c:pt idx="11">
                  <c:v>Dec-15</c:v>
                </c:pt>
                <c:pt idx="12">
                  <c:v>Total</c:v>
                </c:pt>
              </c:strCache>
            </c:strRef>
          </c:cat>
          <c:val>
            <c:numRef>
              <c:f>Lastyear!$C$19:$O$19</c:f>
              <c:numCache>
                <c:formatCode>_(* #,##0_);_(* \(#,##0\);_(* "-"??_);_(@_)</c:formatCode>
                <c:ptCount val="13"/>
                <c:pt idx="0">
                  <c:v>4607.3177976101269</c:v>
                </c:pt>
                <c:pt idx="1">
                  <c:v>4566.6013871300038</c:v>
                </c:pt>
                <c:pt idx="2">
                  <c:v>3775.6219754599701</c:v>
                </c:pt>
                <c:pt idx="3">
                  <c:v>5795.2635416700768</c:v>
                </c:pt>
                <c:pt idx="4">
                  <c:v>4928.1039264799947</c:v>
                </c:pt>
                <c:pt idx="5">
                  <c:v>6315.942246030063</c:v>
                </c:pt>
                <c:pt idx="6">
                  <c:v>6872.1260814298603</c:v>
                </c:pt>
                <c:pt idx="7">
                  <c:v>7330.9449699099087</c:v>
                </c:pt>
                <c:pt idx="8">
                  <c:v>6044.4914914199553</c:v>
                </c:pt>
                <c:pt idx="9">
                  <c:v>5235.1257320399627</c:v>
                </c:pt>
                <c:pt idx="10">
                  <c:v>4924.6114491100006</c:v>
                </c:pt>
                <c:pt idx="11">
                  <c:v>6415.7380000000003</c:v>
                </c:pt>
                <c:pt idx="12">
                  <c:v>66811.888598289923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EA-47AB-9B68-786524D08991}"/>
            </c:ext>
          </c:extLst>
        </c:ser>
        <c:ser>
          <c:idx val="3"/>
          <c:order val="3"/>
          <c:tx>
            <c:strRef>
              <c:f>Lastyear!$B$20</c:f>
              <c:strCache>
                <c:ptCount val="1"/>
                <c:pt idx="0">
                  <c:v>Segment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Lastyear!$C$16:$O$16</c:f>
              <c:strCache>
                <c:ptCount val="13"/>
                <c:pt idx="0">
                  <c:v>Jan-15</c:v>
                </c:pt>
                <c:pt idx="1">
                  <c:v>Feb-15</c:v>
                </c:pt>
                <c:pt idx="2">
                  <c:v>Mar-15</c:v>
                </c:pt>
                <c:pt idx="3">
                  <c:v>Apr-15</c:v>
                </c:pt>
                <c:pt idx="4">
                  <c:v>May-15</c:v>
                </c:pt>
                <c:pt idx="5">
                  <c:v>Jun-15</c:v>
                </c:pt>
                <c:pt idx="6">
                  <c:v>Jul-15</c:v>
                </c:pt>
                <c:pt idx="7">
                  <c:v>Aug-15</c:v>
                </c:pt>
                <c:pt idx="8">
                  <c:v>Sep-15</c:v>
                </c:pt>
                <c:pt idx="9">
                  <c:v>Oct-15</c:v>
                </c:pt>
                <c:pt idx="10">
                  <c:v>Nov-15</c:v>
                </c:pt>
                <c:pt idx="11">
                  <c:v>Dec-15</c:v>
                </c:pt>
                <c:pt idx="12">
                  <c:v>Total</c:v>
                </c:pt>
              </c:strCache>
            </c:strRef>
          </c:cat>
          <c:val>
            <c:numRef>
              <c:f>Lastyear!$C$20:$O$20</c:f>
              <c:numCache>
                <c:formatCode>_(* #,##0_);_(* \(#,##0\);_(* "-"??_);_(@_)</c:formatCode>
                <c:ptCount val="13"/>
                <c:pt idx="0">
                  <c:v>62.792035999999996</c:v>
                </c:pt>
                <c:pt idx="1">
                  <c:v>100.12836073000004</c:v>
                </c:pt>
                <c:pt idx="2">
                  <c:v>21.29437231</c:v>
                </c:pt>
                <c:pt idx="3">
                  <c:v>74.950299440000009</c:v>
                </c:pt>
                <c:pt idx="4">
                  <c:v>170.38252170000004</c:v>
                </c:pt>
                <c:pt idx="5">
                  <c:v>244.05620827000001</c:v>
                </c:pt>
                <c:pt idx="6">
                  <c:v>430.42872493000039</c:v>
                </c:pt>
                <c:pt idx="7">
                  <c:v>153.55409385999997</c:v>
                </c:pt>
                <c:pt idx="8">
                  <c:v>27.730915240000009</c:v>
                </c:pt>
                <c:pt idx="9">
                  <c:v>54.697660000000027</c:v>
                </c:pt>
                <c:pt idx="10">
                  <c:v>46.701000000000001</c:v>
                </c:pt>
                <c:pt idx="11">
                  <c:v>21.143000000000001</c:v>
                </c:pt>
                <c:pt idx="12">
                  <c:v>1407.8591924800005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EA-47AB-9B68-786524D08991}"/>
            </c:ext>
          </c:extLst>
        </c:ser>
        <c:ser>
          <c:idx val="4"/>
          <c:order val="4"/>
          <c:tx>
            <c:strRef>
              <c:f>Lastyear!$B$21</c:f>
              <c:strCache>
                <c:ptCount val="1"/>
                <c:pt idx="0">
                  <c:v>Segment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Lastyear!$C$16:$O$16</c:f>
              <c:strCache>
                <c:ptCount val="13"/>
                <c:pt idx="0">
                  <c:v>Jan-15</c:v>
                </c:pt>
                <c:pt idx="1">
                  <c:v>Feb-15</c:v>
                </c:pt>
                <c:pt idx="2">
                  <c:v>Mar-15</c:v>
                </c:pt>
                <c:pt idx="3">
                  <c:v>Apr-15</c:v>
                </c:pt>
                <c:pt idx="4">
                  <c:v>May-15</c:v>
                </c:pt>
                <c:pt idx="5">
                  <c:v>Jun-15</c:v>
                </c:pt>
                <c:pt idx="6">
                  <c:v>Jul-15</c:v>
                </c:pt>
                <c:pt idx="7">
                  <c:v>Aug-15</c:v>
                </c:pt>
                <c:pt idx="8">
                  <c:v>Sep-15</c:v>
                </c:pt>
                <c:pt idx="9">
                  <c:v>Oct-15</c:v>
                </c:pt>
                <c:pt idx="10">
                  <c:v>Nov-15</c:v>
                </c:pt>
                <c:pt idx="11">
                  <c:v>Dec-15</c:v>
                </c:pt>
                <c:pt idx="12">
                  <c:v>Total</c:v>
                </c:pt>
              </c:strCache>
            </c:strRef>
          </c:cat>
          <c:val>
            <c:numRef>
              <c:f>Lastyear!$C$21:$O$21</c:f>
              <c:numCache>
                <c:formatCode>_(* #,##0_);_(* \(#,##0\);_(* "-"??_);_(@_)</c:formatCode>
                <c:ptCount val="13"/>
                <c:pt idx="0">
                  <c:v>166.33937400000013</c:v>
                </c:pt>
                <c:pt idx="1">
                  <c:v>0</c:v>
                </c:pt>
                <c:pt idx="2">
                  <c:v>1425.9594098499902</c:v>
                </c:pt>
                <c:pt idx="3">
                  <c:v>362.81559420000048</c:v>
                </c:pt>
                <c:pt idx="4">
                  <c:v>1239.8249194499999</c:v>
                </c:pt>
                <c:pt idx="5">
                  <c:v>188.66562473000008</c:v>
                </c:pt>
                <c:pt idx="6">
                  <c:v>134.63419582000003</c:v>
                </c:pt>
                <c:pt idx="7">
                  <c:v>356.87559552000005</c:v>
                </c:pt>
                <c:pt idx="8">
                  <c:v>476.84260827999992</c:v>
                </c:pt>
                <c:pt idx="9">
                  <c:v>934.33859853000115</c:v>
                </c:pt>
                <c:pt idx="10">
                  <c:v>158.35300000000001</c:v>
                </c:pt>
                <c:pt idx="11">
                  <c:v>0</c:v>
                </c:pt>
                <c:pt idx="12">
                  <c:v>5444.648920379992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EA-47AB-9B68-786524D08991}"/>
            </c:ext>
          </c:extLst>
        </c:ser>
        <c:ser>
          <c:idx val="5"/>
          <c:order val="5"/>
          <c:tx>
            <c:strRef>
              <c:f>Lastyear!$B$22</c:f>
              <c:strCache>
                <c:ptCount val="1"/>
                <c:pt idx="0">
                  <c:v>Segment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Lastyear!$C$16:$O$16</c:f>
              <c:strCache>
                <c:ptCount val="13"/>
                <c:pt idx="0">
                  <c:v>Jan-15</c:v>
                </c:pt>
                <c:pt idx="1">
                  <c:v>Feb-15</c:v>
                </c:pt>
                <c:pt idx="2">
                  <c:v>Mar-15</c:v>
                </c:pt>
                <c:pt idx="3">
                  <c:v>Apr-15</c:v>
                </c:pt>
                <c:pt idx="4">
                  <c:v>May-15</c:v>
                </c:pt>
                <c:pt idx="5">
                  <c:v>Jun-15</c:v>
                </c:pt>
                <c:pt idx="6">
                  <c:v>Jul-15</c:v>
                </c:pt>
                <c:pt idx="7">
                  <c:v>Aug-15</c:v>
                </c:pt>
                <c:pt idx="8">
                  <c:v>Sep-15</c:v>
                </c:pt>
                <c:pt idx="9">
                  <c:v>Oct-15</c:v>
                </c:pt>
                <c:pt idx="10">
                  <c:v>Nov-15</c:v>
                </c:pt>
                <c:pt idx="11">
                  <c:v>Dec-15</c:v>
                </c:pt>
                <c:pt idx="12">
                  <c:v>Total</c:v>
                </c:pt>
              </c:strCache>
            </c:strRef>
          </c:cat>
          <c:val>
            <c:numRef>
              <c:f>Lastyear!$C$22:$O$22</c:f>
              <c:numCache>
                <c:formatCode>_(* #,##0_);_(* \(#,##0\);_(* "-"??_);_(@_)</c:formatCode>
                <c:ptCount val="13"/>
                <c:pt idx="0">
                  <c:v>1907.0932663300214</c:v>
                </c:pt>
                <c:pt idx="1">
                  <c:v>1558.7338746899861</c:v>
                </c:pt>
                <c:pt idx="2">
                  <c:v>2476.6732867900082</c:v>
                </c:pt>
                <c:pt idx="3">
                  <c:v>1251.4385175399925</c:v>
                </c:pt>
                <c:pt idx="4">
                  <c:v>1104.2635383099998</c:v>
                </c:pt>
                <c:pt idx="5">
                  <c:v>1576.630360349998</c:v>
                </c:pt>
                <c:pt idx="6">
                  <c:v>1658.9630801199933</c:v>
                </c:pt>
                <c:pt idx="7">
                  <c:v>1299.454656949938</c:v>
                </c:pt>
                <c:pt idx="8">
                  <c:v>2171.7351462100046</c:v>
                </c:pt>
                <c:pt idx="9">
                  <c:v>2777.746029280012</c:v>
                </c:pt>
                <c:pt idx="10">
                  <c:v>3159.3675600000006</c:v>
                </c:pt>
                <c:pt idx="11">
                  <c:v>1582.2750000000001</c:v>
                </c:pt>
                <c:pt idx="12">
                  <c:v>22524.374316569956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EA-47AB-9B68-786524D08991}"/>
            </c:ext>
          </c:extLst>
        </c:ser>
        <c:ser>
          <c:idx val="6"/>
          <c:order val="6"/>
          <c:tx>
            <c:strRef>
              <c:f>Lastyear!$B$23</c:f>
              <c:strCache>
                <c:ptCount val="1"/>
                <c:pt idx="0">
                  <c:v>Segment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Lastyear!$C$16:$O$16</c:f>
              <c:strCache>
                <c:ptCount val="13"/>
                <c:pt idx="0">
                  <c:v>Jan-15</c:v>
                </c:pt>
                <c:pt idx="1">
                  <c:v>Feb-15</c:v>
                </c:pt>
                <c:pt idx="2">
                  <c:v>Mar-15</c:v>
                </c:pt>
                <c:pt idx="3">
                  <c:v>Apr-15</c:v>
                </c:pt>
                <c:pt idx="4">
                  <c:v>May-15</c:v>
                </c:pt>
                <c:pt idx="5">
                  <c:v>Jun-15</c:v>
                </c:pt>
                <c:pt idx="6">
                  <c:v>Jul-15</c:v>
                </c:pt>
                <c:pt idx="7">
                  <c:v>Aug-15</c:v>
                </c:pt>
                <c:pt idx="8">
                  <c:v>Sep-15</c:v>
                </c:pt>
                <c:pt idx="9">
                  <c:v>Oct-15</c:v>
                </c:pt>
                <c:pt idx="10">
                  <c:v>Nov-15</c:v>
                </c:pt>
                <c:pt idx="11">
                  <c:v>Dec-15</c:v>
                </c:pt>
                <c:pt idx="12">
                  <c:v>Total</c:v>
                </c:pt>
              </c:strCache>
            </c:strRef>
          </c:cat>
          <c:val>
            <c:numRef>
              <c:f>Lastyear!$C$23:$O$23</c:f>
              <c:numCache>
                <c:formatCode>_(* #,##0_);_(* \(#,##0\);_(* "-"??_);_(@_)</c:formatCode>
                <c:ptCount val="13"/>
                <c:pt idx="0">
                  <c:v>1.6413149000000162</c:v>
                </c:pt>
                <c:pt idx="1">
                  <c:v>0</c:v>
                </c:pt>
                <c:pt idx="2">
                  <c:v>200.41815700000012</c:v>
                </c:pt>
                <c:pt idx="3">
                  <c:v>488.99962745000187</c:v>
                </c:pt>
                <c:pt idx="4">
                  <c:v>1161.2991004500013</c:v>
                </c:pt>
                <c:pt idx="5">
                  <c:v>1004.1151216000043</c:v>
                </c:pt>
                <c:pt idx="6">
                  <c:v>1050.1763328500028</c:v>
                </c:pt>
                <c:pt idx="7">
                  <c:v>1132.4176894499967</c:v>
                </c:pt>
                <c:pt idx="8">
                  <c:v>808.58377554999788</c:v>
                </c:pt>
                <c:pt idx="9">
                  <c:v>893.07658985000148</c:v>
                </c:pt>
                <c:pt idx="10">
                  <c:v>642.29759999999999</c:v>
                </c:pt>
                <c:pt idx="11">
                  <c:v>0</c:v>
                </c:pt>
                <c:pt idx="12">
                  <c:v>7383.0253091000059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EA-47AB-9B68-786524D08991}"/>
            </c:ext>
          </c:extLst>
        </c:ser>
        <c:ser>
          <c:idx val="7"/>
          <c:order val="7"/>
          <c:tx>
            <c:strRef>
              <c:f>Lastyear!$B$24</c:f>
              <c:strCache>
                <c:ptCount val="1"/>
                <c:pt idx="0">
                  <c:v>Segment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Lastyear!$C$16:$O$16</c:f>
              <c:strCache>
                <c:ptCount val="13"/>
                <c:pt idx="0">
                  <c:v>Jan-15</c:v>
                </c:pt>
                <c:pt idx="1">
                  <c:v>Feb-15</c:v>
                </c:pt>
                <c:pt idx="2">
                  <c:v>Mar-15</c:v>
                </c:pt>
                <c:pt idx="3">
                  <c:v>Apr-15</c:v>
                </c:pt>
                <c:pt idx="4">
                  <c:v>May-15</c:v>
                </c:pt>
                <c:pt idx="5">
                  <c:v>Jun-15</c:v>
                </c:pt>
                <c:pt idx="6">
                  <c:v>Jul-15</c:v>
                </c:pt>
                <c:pt idx="7">
                  <c:v>Aug-15</c:v>
                </c:pt>
                <c:pt idx="8">
                  <c:v>Sep-15</c:v>
                </c:pt>
                <c:pt idx="9">
                  <c:v>Oct-15</c:v>
                </c:pt>
                <c:pt idx="10">
                  <c:v>Nov-15</c:v>
                </c:pt>
                <c:pt idx="11">
                  <c:v>Dec-15</c:v>
                </c:pt>
                <c:pt idx="12">
                  <c:v>Total</c:v>
                </c:pt>
              </c:strCache>
            </c:strRef>
          </c:cat>
          <c:val>
            <c:numRef>
              <c:f>Lastyear!$C$24:$O$24</c:f>
              <c:numCache>
                <c:formatCode>_(* #,##0_);_(* \(#,##0\);_(* "-"??_);_(@_)</c:formatCode>
                <c:ptCount val="13"/>
                <c:pt idx="0">
                  <c:v>254.22615199999996</c:v>
                </c:pt>
                <c:pt idx="1">
                  <c:v>285.13069593999995</c:v>
                </c:pt>
                <c:pt idx="2">
                  <c:v>142.94345599999994</c:v>
                </c:pt>
                <c:pt idx="3">
                  <c:v>690.09697438000069</c:v>
                </c:pt>
                <c:pt idx="4">
                  <c:v>644.90979045999995</c:v>
                </c:pt>
                <c:pt idx="5">
                  <c:v>789.27971464999962</c:v>
                </c:pt>
                <c:pt idx="6">
                  <c:v>1571.504481730005</c:v>
                </c:pt>
                <c:pt idx="7">
                  <c:v>434.91090888000036</c:v>
                </c:pt>
                <c:pt idx="8">
                  <c:v>228.66849054999994</c:v>
                </c:pt>
                <c:pt idx="9">
                  <c:v>345.61390523999984</c:v>
                </c:pt>
                <c:pt idx="10">
                  <c:v>405.15064773</c:v>
                </c:pt>
                <c:pt idx="11">
                  <c:v>381.11399999999998</c:v>
                </c:pt>
                <c:pt idx="12">
                  <c:v>6173.5492175600039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5EA-47AB-9B68-786524D08991}"/>
            </c:ext>
          </c:extLst>
        </c:ser>
        <c:ser>
          <c:idx val="8"/>
          <c:order val="8"/>
          <c:tx>
            <c:strRef>
              <c:f>Lastyear!$B$25</c:f>
              <c:strCache>
                <c:ptCount val="1"/>
                <c:pt idx="0">
                  <c:v>Segment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Lastyear!$C$16:$O$16</c:f>
              <c:strCache>
                <c:ptCount val="13"/>
                <c:pt idx="0">
                  <c:v>Jan-15</c:v>
                </c:pt>
                <c:pt idx="1">
                  <c:v>Feb-15</c:v>
                </c:pt>
                <c:pt idx="2">
                  <c:v>Mar-15</c:v>
                </c:pt>
                <c:pt idx="3">
                  <c:v>Apr-15</c:v>
                </c:pt>
                <c:pt idx="4">
                  <c:v>May-15</c:v>
                </c:pt>
                <c:pt idx="5">
                  <c:v>Jun-15</c:v>
                </c:pt>
                <c:pt idx="6">
                  <c:v>Jul-15</c:v>
                </c:pt>
                <c:pt idx="7">
                  <c:v>Aug-15</c:v>
                </c:pt>
                <c:pt idx="8">
                  <c:v>Sep-15</c:v>
                </c:pt>
                <c:pt idx="9">
                  <c:v>Oct-15</c:v>
                </c:pt>
                <c:pt idx="10">
                  <c:v>Nov-15</c:v>
                </c:pt>
                <c:pt idx="11">
                  <c:v>Dec-15</c:v>
                </c:pt>
                <c:pt idx="12">
                  <c:v>Total</c:v>
                </c:pt>
              </c:strCache>
            </c:strRef>
          </c:cat>
          <c:val>
            <c:numRef>
              <c:f>Lastyear!$C$25:$O$25</c:f>
              <c:numCache>
                <c:formatCode>_(* #,##0_);_(* \(#,##0\);_(* "-"??_);_(@_)</c:formatCode>
                <c:ptCount val="13"/>
                <c:pt idx="0">
                  <c:v>73.224242000000004</c:v>
                </c:pt>
                <c:pt idx="1">
                  <c:v>113.94372600000004</c:v>
                </c:pt>
                <c:pt idx="2">
                  <c:v>26.652813100000003</c:v>
                </c:pt>
                <c:pt idx="3">
                  <c:v>132.34792094999995</c:v>
                </c:pt>
                <c:pt idx="4">
                  <c:v>143.44047384999999</c:v>
                </c:pt>
                <c:pt idx="5">
                  <c:v>240.55480573000006</c:v>
                </c:pt>
                <c:pt idx="6">
                  <c:v>347.69133456000014</c:v>
                </c:pt>
                <c:pt idx="7">
                  <c:v>272.03073114000023</c:v>
                </c:pt>
                <c:pt idx="8">
                  <c:v>212.7238024100001</c:v>
                </c:pt>
                <c:pt idx="9">
                  <c:v>131.62372674999995</c:v>
                </c:pt>
                <c:pt idx="10">
                  <c:v>244.87460499999997</c:v>
                </c:pt>
                <c:pt idx="11">
                  <c:v>1968.2090000000001</c:v>
                </c:pt>
                <c:pt idx="12">
                  <c:v>3907.3171814900006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5EA-47AB-9B68-786524D08991}"/>
            </c:ext>
          </c:extLst>
        </c:ser>
        <c:ser>
          <c:idx val="9"/>
          <c:order val="9"/>
          <c:tx>
            <c:strRef>
              <c:f>Lastyear!$B$26</c:f>
              <c:strCache>
                <c:ptCount val="1"/>
                <c:pt idx="0">
                  <c:v>Segment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Lastyear!$C$16:$O$16</c:f>
              <c:strCache>
                <c:ptCount val="13"/>
                <c:pt idx="0">
                  <c:v>Jan-15</c:v>
                </c:pt>
                <c:pt idx="1">
                  <c:v>Feb-15</c:v>
                </c:pt>
                <c:pt idx="2">
                  <c:v>Mar-15</c:v>
                </c:pt>
                <c:pt idx="3">
                  <c:v>Apr-15</c:v>
                </c:pt>
                <c:pt idx="4">
                  <c:v>May-15</c:v>
                </c:pt>
                <c:pt idx="5">
                  <c:v>Jun-15</c:v>
                </c:pt>
                <c:pt idx="6">
                  <c:v>Jul-15</c:v>
                </c:pt>
                <c:pt idx="7">
                  <c:v>Aug-15</c:v>
                </c:pt>
                <c:pt idx="8">
                  <c:v>Sep-15</c:v>
                </c:pt>
                <c:pt idx="9">
                  <c:v>Oct-15</c:v>
                </c:pt>
                <c:pt idx="10">
                  <c:v>Nov-15</c:v>
                </c:pt>
                <c:pt idx="11">
                  <c:v>Dec-15</c:v>
                </c:pt>
                <c:pt idx="12">
                  <c:v>Total</c:v>
                </c:pt>
              </c:strCache>
            </c:strRef>
          </c:cat>
          <c:val>
            <c:numRef>
              <c:f>Lastyear!$C$26:$O$26</c:f>
              <c:numCache>
                <c:formatCode>_(* #,##0_);_(* \(#,##0\);_(* "-"??_);_(@_)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424.29502350000001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11.701298699999999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435.99632220000001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5EA-47AB-9B68-786524D08991}"/>
            </c:ext>
          </c:extLst>
        </c:ser>
        <c:ser>
          <c:idx val="10"/>
          <c:order val="10"/>
          <c:tx>
            <c:strRef>
              <c:f>Lastyear!$B$27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Lastyear!$C$16:$O$16</c:f>
              <c:strCache>
                <c:ptCount val="13"/>
                <c:pt idx="0">
                  <c:v>Jan-15</c:v>
                </c:pt>
                <c:pt idx="1">
                  <c:v>Feb-15</c:v>
                </c:pt>
                <c:pt idx="2">
                  <c:v>Mar-15</c:v>
                </c:pt>
                <c:pt idx="3">
                  <c:v>Apr-15</c:v>
                </c:pt>
                <c:pt idx="4">
                  <c:v>May-15</c:v>
                </c:pt>
                <c:pt idx="5">
                  <c:v>Jun-15</c:v>
                </c:pt>
                <c:pt idx="6">
                  <c:v>Jul-15</c:v>
                </c:pt>
                <c:pt idx="7">
                  <c:v>Aug-15</c:v>
                </c:pt>
                <c:pt idx="8">
                  <c:v>Sep-15</c:v>
                </c:pt>
                <c:pt idx="9">
                  <c:v>Oct-15</c:v>
                </c:pt>
                <c:pt idx="10">
                  <c:v>Nov-15</c:v>
                </c:pt>
                <c:pt idx="11">
                  <c:v>Dec-15</c:v>
                </c:pt>
                <c:pt idx="12">
                  <c:v>Total</c:v>
                </c:pt>
              </c:strCache>
            </c:strRef>
          </c:cat>
          <c:val>
            <c:numRef>
              <c:f>Lastyear!$C$27:$O$27</c:f>
              <c:numCache>
                <c:formatCode>_(* #,##0_);_(* \(#,##0\);_(* "-"??_);_(@_)</c:formatCode>
                <c:ptCount val="13"/>
                <c:pt idx="0">
                  <c:v>7779.0102792701482</c:v>
                </c:pt>
                <c:pt idx="1">
                  <c:v>7924.0660447499895</c:v>
                </c:pt>
                <c:pt idx="2">
                  <c:v>9888.9856810699657</c:v>
                </c:pt>
                <c:pt idx="3">
                  <c:v>10815.386233100071</c:v>
                </c:pt>
                <c:pt idx="4">
                  <c:v>11100.204351689999</c:v>
                </c:pt>
                <c:pt idx="5">
                  <c:v>11558.877634620063</c:v>
                </c:pt>
                <c:pt idx="6">
                  <c:v>13910.217612119857</c:v>
                </c:pt>
                <c:pt idx="7">
                  <c:v>12766.000930689841</c:v>
                </c:pt>
                <c:pt idx="8">
                  <c:v>11506.204727859957</c:v>
                </c:pt>
                <c:pt idx="9">
                  <c:v>11891.160871299977</c:v>
                </c:pt>
                <c:pt idx="10">
                  <c:v>10413.054379840003</c:v>
                </c:pt>
                <c:pt idx="11">
                  <c:v>12690.259</c:v>
                </c:pt>
                <c:pt idx="12">
                  <c:v>132243.42774630987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5EA-47AB-9B68-786524D08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2693856"/>
        <c:axId val="1382692192"/>
      </c:lineChart>
      <c:catAx>
        <c:axId val="138269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692192"/>
        <c:crosses val="autoZero"/>
        <c:auto val="1"/>
        <c:lblAlgn val="ctr"/>
        <c:lblOffset val="100"/>
        <c:noMultiLvlLbl val="0"/>
      </c:catAx>
      <c:valAx>
        <c:axId val="138269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69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Room sold 2016 (budget)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Budget!$B$3</c:f>
              <c:strCache>
                <c:ptCount val="1"/>
                <c:pt idx="0">
                  <c:v>Segment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Budget!$C$2:$O$2</c:f>
              <c:strCache>
                <c:ptCount val="13"/>
                <c:pt idx="0">
                  <c:v>Jan-16</c:v>
                </c:pt>
                <c:pt idx="1">
                  <c:v>Feb-16</c:v>
                </c:pt>
                <c:pt idx="2">
                  <c:v>Mar-16</c:v>
                </c:pt>
                <c:pt idx="3">
                  <c:v>Apr-16</c:v>
                </c:pt>
                <c:pt idx="4">
                  <c:v>May-16</c:v>
                </c:pt>
                <c:pt idx="5">
                  <c:v>Jun-16</c:v>
                </c:pt>
                <c:pt idx="6">
                  <c:v>Jul-16</c:v>
                </c:pt>
                <c:pt idx="7">
                  <c:v>Aug-16</c:v>
                </c:pt>
                <c:pt idx="8">
                  <c:v>Sep-16</c:v>
                </c:pt>
                <c:pt idx="9">
                  <c:v>Oct-16</c:v>
                </c:pt>
                <c:pt idx="10">
                  <c:v>Nov-16</c:v>
                </c:pt>
                <c:pt idx="11">
                  <c:v>Dec-16</c:v>
                </c:pt>
                <c:pt idx="12">
                  <c:v>Total</c:v>
                </c:pt>
              </c:strCache>
            </c:strRef>
          </c:cat>
          <c:val>
            <c:numRef>
              <c:f>Budget!$C$3:$O$3</c:f>
              <c:numCache>
                <c:formatCode>_(* #,##0_);_(* \(#,##0\);_(* "-"??_);_(@_)</c:formatCode>
                <c:ptCount val="13"/>
                <c:pt idx="0">
                  <c:v>279</c:v>
                </c:pt>
                <c:pt idx="1">
                  <c:v>320</c:v>
                </c:pt>
                <c:pt idx="2">
                  <c:v>429</c:v>
                </c:pt>
                <c:pt idx="3">
                  <c:v>509</c:v>
                </c:pt>
                <c:pt idx="4">
                  <c:v>405</c:v>
                </c:pt>
                <c:pt idx="5">
                  <c:v>250</c:v>
                </c:pt>
                <c:pt idx="6">
                  <c:v>454</c:v>
                </c:pt>
                <c:pt idx="7">
                  <c:v>440</c:v>
                </c:pt>
                <c:pt idx="8">
                  <c:v>299</c:v>
                </c:pt>
                <c:pt idx="9">
                  <c:v>380</c:v>
                </c:pt>
                <c:pt idx="10">
                  <c:v>100</c:v>
                </c:pt>
                <c:pt idx="11">
                  <c:v>260</c:v>
                </c:pt>
                <c:pt idx="12">
                  <c:v>4125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C1-4CE4-8441-C9ACDB373C36}"/>
            </c:ext>
          </c:extLst>
        </c:ser>
        <c:ser>
          <c:idx val="1"/>
          <c:order val="1"/>
          <c:tx>
            <c:strRef>
              <c:f>Budget!$B$4</c:f>
              <c:strCache>
                <c:ptCount val="1"/>
                <c:pt idx="0">
                  <c:v>Segment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Budget!$C$2:$O$2</c:f>
              <c:strCache>
                <c:ptCount val="13"/>
                <c:pt idx="0">
                  <c:v>Jan-16</c:v>
                </c:pt>
                <c:pt idx="1">
                  <c:v>Feb-16</c:v>
                </c:pt>
                <c:pt idx="2">
                  <c:v>Mar-16</c:v>
                </c:pt>
                <c:pt idx="3">
                  <c:v>Apr-16</c:v>
                </c:pt>
                <c:pt idx="4">
                  <c:v>May-16</c:v>
                </c:pt>
                <c:pt idx="5">
                  <c:v>Jun-16</c:v>
                </c:pt>
                <c:pt idx="6">
                  <c:v>Jul-16</c:v>
                </c:pt>
                <c:pt idx="7">
                  <c:v>Aug-16</c:v>
                </c:pt>
                <c:pt idx="8">
                  <c:v>Sep-16</c:v>
                </c:pt>
                <c:pt idx="9">
                  <c:v>Oct-16</c:v>
                </c:pt>
                <c:pt idx="10">
                  <c:v>Nov-16</c:v>
                </c:pt>
                <c:pt idx="11">
                  <c:v>Dec-16</c:v>
                </c:pt>
                <c:pt idx="12">
                  <c:v>Total</c:v>
                </c:pt>
              </c:strCache>
            </c:strRef>
          </c:cat>
          <c:val>
            <c:numRef>
              <c:f>Budget!$C$4:$O$4</c:f>
              <c:numCache>
                <c:formatCode>_(* #,##0_);_(* \(#,##0\);_(* "-"??_);_(@_)</c:formatCode>
                <c:ptCount val="13"/>
                <c:pt idx="0">
                  <c:v>60</c:v>
                </c:pt>
                <c:pt idx="1">
                  <c:v>41</c:v>
                </c:pt>
                <c:pt idx="2">
                  <c:v>49</c:v>
                </c:pt>
                <c:pt idx="3">
                  <c:v>52</c:v>
                </c:pt>
                <c:pt idx="4">
                  <c:v>88</c:v>
                </c:pt>
                <c:pt idx="5">
                  <c:v>89</c:v>
                </c:pt>
                <c:pt idx="6">
                  <c:v>100</c:v>
                </c:pt>
                <c:pt idx="7">
                  <c:v>89</c:v>
                </c:pt>
                <c:pt idx="8">
                  <c:v>70</c:v>
                </c:pt>
                <c:pt idx="9">
                  <c:v>67</c:v>
                </c:pt>
                <c:pt idx="10">
                  <c:v>50</c:v>
                </c:pt>
                <c:pt idx="11">
                  <c:v>89</c:v>
                </c:pt>
                <c:pt idx="12">
                  <c:v>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C1-4CE4-8441-C9ACDB373C36}"/>
            </c:ext>
          </c:extLst>
        </c:ser>
        <c:ser>
          <c:idx val="2"/>
          <c:order val="2"/>
          <c:tx>
            <c:strRef>
              <c:f>Budget!$B$5</c:f>
              <c:strCache>
                <c:ptCount val="1"/>
                <c:pt idx="0">
                  <c:v>Segment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Budget!$C$2:$O$2</c:f>
              <c:strCache>
                <c:ptCount val="13"/>
                <c:pt idx="0">
                  <c:v>Jan-16</c:v>
                </c:pt>
                <c:pt idx="1">
                  <c:v>Feb-16</c:v>
                </c:pt>
                <c:pt idx="2">
                  <c:v>Mar-16</c:v>
                </c:pt>
                <c:pt idx="3">
                  <c:v>Apr-16</c:v>
                </c:pt>
                <c:pt idx="4">
                  <c:v>May-16</c:v>
                </c:pt>
                <c:pt idx="5">
                  <c:v>Jun-16</c:v>
                </c:pt>
                <c:pt idx="6">
                  <c:v>Jul-16</c:v>
                </c:pt>
                <c:pt idx="7">
                  <c:v>Aug-16</c:v>
                </c:pt>
                <c:pt idx="8">
                  <c:v>Sep-16</c:v>
                </c:pt>
                <c:pt idx="9">
                  <c:v>Oct-16</c:v>
                </c:pt>
                <c:pt idx="10">
                  <c:v>Nov-16</c:v>
                </c:pt>
                <c:pt idx="11">
                  <c:v>Dec-16</c:v>
                </c:pt>
                <c:pt idx="12">
                  <c:v>Total</c:v>
                </c:pt>
              </c:strCache>
            </c:strRef>
          </c:cat>
          <c:val>
            <c:numRef>
              <c:f>Budget!$C$5:$O$5</c:f>
              <c:numCache>
                <c:formatCode>_(* #,##0_);_(* \(#,##0\);_(* "-"??_);_(@_)</c:formatCode>
                <c:ptCount val="13"/>
                <c:pt idx="0">
                  <c:v>1900</c:v>
                </c:pt>
                <c:pt idx="1">
                  <c:v>1786</c:v>
                </c:pt>
                <c:pt idx="2">
                  <c:v>1809</c:v>
                </c:pt>
                <c:pt idx="3">
                  <c:v>2201</c:v>
                </c:pt>
                <c:pt idx="4">
                  <c:v>2030</c:v>
                </c:pt>
                <c:pt idx="5">
                  <c:v>2610</c:v>
                </c:pt>
                <c:pt idx="6">
                  <c:v>2409</c:v>
                </c:pt>
                <c:pt idx="7">
                  <c:v>2789</c:v>
                </c:pt>
                <c:pt idx="8">
                  <c:v>2223</c:v>
                </c:pt>
                <c:pt idx="9">
                  <c:v>1857</c:v>
                </c:pt>
                <c:pt idx="10">
                  <c:v>1380</c:v>
                </c:pt>
                <c:pt idx="11">
                  <c:v>1567</c:v>
                </c:pt>
                <c:pt idx="12">
                  <c:v>24561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C1-4CE4-8441-C9ACDB373C36}"/>
            </c:ext>
          </c:extLst>
        </c:ser>
        <c:ser>
          <c:idx val="3"/>
          <c:order val="3"/>
          <c:tx>
            <c:strRef>
              <c:f>Budget!$B$6</c:f>
              <c:strCache>
                <c:ptCount val="1"/>
                <c:pt idx="0">
                  <c:v>Segment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Budget!$C$2:$O$2</c:f>
              <c:strCache>
                <c:ptCount val="13"/>
                <c:pt idx="0">
                  <c:v>Jan-16</c:v>
                </c:pt>
                <c:pt idx="1">
                  <c:v>Feb-16</c:v>
                </c:pt>
                <c:pt idx="2">
                  <c:v>Mar-16</c:v>
                </c:pt>
                <c:pt idx="3">
                  <c:v>Apr-16</c:v>
                </c:pt>
                <c:pt idx="4">
                  <c:v>May-16</c:v>
                </c:pt>
                <c:pt idx="5">
                  <c:v>Jun-16</c:v>
                </c:pt>
                <c:pt idx="6">
                  <c:v>Jul-16</c:v>
                </c:pt>
                <c:pt idx="7">
                  <c:v>Aug-16</c:v>
                </c:pt>
                <c:pt idx="8">
                  <c:v>Sep-16</c:v>
                </c:pt>
                <c:pt idx="9">
                  <c:v>Oct-16</c:v>
                </c:pt>
                <c:pt idx="10">
                  <c:v>Nov-16</c:v>
                </c:pt>
                <c:pt idx="11">
                  <c:v>Dec-16</c:v>
                </c:pt>
                <c:pt idx="12">
                  <c:v>Total</c:v>
                </c:pt>
              </c:strCache>
            </c:strRef>
          </c:cat>
          <c:val>
            <c:numRef>
              <c:f>Budget!$C$6:$O$6</c:f>
              <c:numCache>
                <c:formatCode>_(* #,##0_);_(* \(#,##0\);_(* "-"??_);_(@_)</c:formatCode>
                <c:ptCount val="13"/>
                <c:pt idx="0">
                  <c:v>48</c:v>
                </c:pt>
                <c:pt idx="1">
                  <c:v>29</c:v>
                </c:pt>
                <c:pt idx="2">
                  <c:v>40</c:v>
                </c:pt>
                <c:pt idx="3">
                  <c:v>28</c:v>
                </c:pt>
                <c:pt idx="4">
                  <c:v>69</c:v>
                </c:pt>
                <c:pt idx="5">
                  <c:v>169</c:v>
                </c:pt>
                <c:pt idx="6">
                  <c:v>180</c:v>
                </c:pt>
                <c:pt idx="7">
                  <c:v>45</c:v>
                </c:pt>
                <c:pt idx="8">
                  <c:v>40</c:v>
                </c:pt>
                <c:pt idx="9">
                  <c:v>40</c:v>
                </c:pt>
                <c:pt idx="10">
                  <c:v>50</c:v>
                </c:pt>
                <c:pt idx="11">
                  <c:v>70</c:v>
                </c:pt>
                <c:pt idx="12">
                  <c:v>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C1-4CE4-8441-C9ACDB373C36}"/>
            </c:ext>
          </c:extLst>
        </c:ser>
        <c:ser>
          <c:idx val="4"/>
          <c:order val="4"/>
          <c:tx>
            <c:strRef>
              <c:f>Budget!$B$7</c:f>
              <c:strCache>
                <c:ptCount val="1"/>
                <c:pt idx="0">
                  <c:v>Segment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Budget!$C$2:$O$2</c:f>
              <c:strCache>
                <c:ptCount val="13"/>
                <c:pt idx="0">
                  <c:v>Jan-16</c:v>
                </c:pt>
                <c:pt idx="1">
                  <c:v>Feb-16</c:v>
                </c:pt>
                <c:pt idx="2">
                  <c:v>Mar-16</c:v>
                </c:pt>
                <c:pt idx="3">
                  <c:v>Apr-16</c:v>
                </c:pt>
                <c:pt idx="4">
                  <c:v>May-16</c:v>
                </c:pt>
                <c:pt idx="5">
                  <c:v>Jun-16</c:v>
                </c:pt>
                <c:pt idx="6">
                  <c:v>Jul-16</c:v>
                </c:pt>
                <c:pt idx="7">
                  <c:v>Aug-16</c:v>
                </c:pt>
                <c:pt idx="8">
                  <c:v>Sep-16</c:v>
                </c:pt>
                <c:pt idx="9">
                  <c:v>Oct-16</c:v>
                </c:pt>
                <c:pt idx="10">
                  <c:v>Nov-16</c:v>
                </c:pt>
                <c:pt idx="11">
                  <c:v>Dec-16</c:v>
                </c:pt>
                <c:pt idx="12">
                  <c:v>Total</c:v>
                </c:pt>
              </c:strCache>
            </c:strRef>
          </c:cat>
          <c:val>
            <c:numRef>
              <c:f>Budget!$C$7:$O$7</c:f>
              <c:numCache>
                <c:formatCode>_(* #,##0_);_(* \(#,##0\);_(* "-"??_);_(@_)</c:formatCode>
                <c:ptCount val="13"/>
                <c:pt idx="0">
                  <c:v>300</c:v>
                </c:pt>
                <c:pt idx="1">
                  <c:v>50</c:v>
                </c:pt>
                <c:pt idx="2">
                  <c:v>612</c:v>
                </c:pt>
                <c:pt idx="3">
                  <c:v>221</c:v>
                </c:pt>
                <c:pt idx="4">
                  <c:v>389</c:v>
                </c:pt>
                <c:pt idx="5">
                  <c:v>167</c:v>
                </c:pt>
                <c:pt idx="6">
                  <c:v>300</c:v>
                </c:pt>
                <c:pt idx="7">
                  <c:v>170</c:v>
                </c:pt>
                <c:pt idx="8">
                  <c:v>300</c:v>
                </c:pt>
                <c:pt idx="9">
                  <c:v>334</c:v>
                </c:pt>
                <c:pt idx="10">
                  <c:v>190</c:v>
                </c:pt>
                <c:pt idx="11">
                  <c:v>309</c:v>
                </c:pt>
                <c:pt idx="12">
                  <c:v>3342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C1-4CE4-8441-C9ACDB373C36}"/>
            </c:ext>
          </c:extLst>
        </c:ser>
        <c:ser>
          <c:idx val="5"/>
          <c:order val="5"/>
          <c:tx>
            <c:strRef>
              <c:f>Budget!$B$8</c:f>
              <c:strCache>
                <c:ptCount val="1"/>
                <c:pt idx="0">
                  <c:v>Segment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Budget!$C$2:$O$2</c:f>
              <c:strCache>
                <c:ptCount val="13"/>
                <c:pt idx="0">
                  <c:v>Jan-16</c:v>
                </c:pt>
                <c:pt idx="1">
                  <c:v>Feb-16</c:v>
                </c:pt>
                <c:pt idx="2">
                  <c:v>Mar-16</c:v>
                </c:pt>
                <c:pt idx="3">
                  <c:v>Apr-16</c:v>
                </c:pt>
                <c:pt idx="4">
                  <c:v>May-16</c:v>
                </c:pt>
                <c:pt idx="5">
                  <c:v>Jun-16</c:v>
                </c:pt>
                <c:pt idx="6">
                  <c:v>Jul-16</c:v>
                </c:pt>
                <c:pt idx="7">
                  <c:v>Aug-16</c:v>
                </c:pt>
                <c:pt idx="8">
                  <c:v>Sep-16</c:v>
                </c:pt>
                <c:pt idx="9">
                  <c:v>Oct-16</c:v>
                </c:pt>
                <c:pt idx="10">
                  <c:v>Nov-16</c:v>
                </c:pt>
                <c:pt idx="11">
                  <c:v>Dec-16</c:v>
                </c:pt>
                <c:pt idx="12">
                  <c:v>Total</c:v>
                </c:pt>
              </c:strCache>
            </c:strRef>
          </c:cat>
          <c:val>
            <c:numRef>
              <c:f>Budget!$C$8:$O$8</c:f>
              <c:numCache>
                <c:formatCode>_(* #,##0_);_(* \(#,##0\);_(* "-"??_);_(@_)</c:formatCode>
                <c:ptCount val="13"/>
                <c:pt idx="0">
                  <c:v>809</c:v>
                </c:pt>
                <c:pt idx="1">
                  <c:v>899</c:v>
                </c:pt>
                <c:pt idx="2">
                  <c:v>959</c:v>
                </c:pt>
                <c:pt idx="3">
                  <c:v>806</c:v>
                </c:pt>
                <c:pt idx="4">
                  <c:v>450</c:v>
                </c:pt>
                <c:pt idx="5">
                  <c:v>410</c:v>
                </c:pt>
                <c:pt idx="6">
                  <c:v>600</c:v>
                </c:pt>
                <c:pt idx="7">
                  <c:v>570</c:v>
                </c:pt>
                <c:pt idx="8">
                  <c:v>779</c:v>
                </c:pt>
                <c:pt idx="9">
                  <c:v>1100</c:v>
                </c:pt>
                <c:pt idx="10">
                  <c:v>1900</c:v>
                </c:pt>
                <c:pt idx="11">
                  <c:v>1860</c:v>
                </c:pt>
                <c:pt idx="12">
                  <c:v>11142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C1-4CE4-8441-C9ACDB373C36}"/>
            </c:ext>
          </c:extLst>
        </c:ser>
        <c:ser>
          <c:idx val="6"/>
          <c:order val="6"/>
          <c:tx>
            <c:strRef>
              <c:f>Budget!$B$9</c:f>
              <c:strCache>
                <c:ptCount val="1"/>
                <c:pt idx="0">
                  <c:v>Segment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Budget!$C$2:$O$2</c:f>
              <c:strCache>
                <c:ptCount val="13"/>
                <c:pt idx="0">
                  <c:v>Jan-16</c:v>
                </c:pt>
                <c:pt idx="1">
                  <c:v>Feb-16</c:v>
                </c:pt>
                <c:pt idx="2">
                  <c:v>Mar-16</c:v>
                </c:pt>
                <c:pt idx="3">
                  <c:v>Apr-16</c:v>
                </c:pt>
                <c:pt idx="4">
                  <c:v>May-16</c:v>
                </c:pt>
                <c:pt idx="5">
                  <c:v>Jun-16</c:v>
                </c:pt>
                <c:pt idx="6">
                  <c:v>Jul-16</c:v>
                </c:pt>
                <c:pt idx="7">
                  <c:v>Aug-16</c:v>
                </c:pt>
                <c:pt idx="8">
                  <c:v>Sep-16</c:v>
                </c:pt>
                <c:pt idx="9">
                  <c:v>Oct-16</c:v>
                </c:pt>
                <c:pt idx="10">
                  <c:v>Nov-16</c:v>
                </c:pt>
                <c:pt idx="11">
                  <c:v>Dec-16</c:v>
                </c:pt>
                <c:pt idx="12">
                  <c:v>Total</c:v>
                </c:pt>
              </c:strCache>
            </c:strRef>
          </c:cat>
          <c:val>
            <c:numRef>
              <c:f>Budget!$C$9:$O$9</c:f>
              <c:numCache>
                <c:formatCode>_(* #,##0_);_(* \(#,##0\);_(* "-"??_);_(@_)</c:formatCode>
                <c:ptCount val="13"/>
                <c:pt idx="0">
                  <c:v>100</c:v>
                </c:pt>
                <c:pt idx="1">
                  <c:v>99</c:v>
                </c:pt>
                <c:pt idx="2">
                  <c:v>146</c:v>
                </c:pt>
                <c:pt idx="3">
                  <c:v>300</c:v>
                </c:pt>
                <c:pt idx="4">
                  <c:v>712</c:v>
                </c:pt>
                <c:pt idx="5">
                  <c:v>456</c:v>
                </c:pt>
                <c:pt idx="6">
                  <c:v>403</c:v>
                </c:pt>
                <c:pt idx="7">
                  <c:v>516</c:v>
                </c:pt>
                <c:pt idx="8">
                  <c:v>389</c:v>
                </c:pt>
                <c:pt idx="9">
                  <c:v>400</c:v>
                </c:pt>
                <c:pt idx="10">
                  <c:v>400</c:v>
                </c:pt>
                <c:pt idx="11">
                  <c:v>375</c:v>
                </c:pt>
                <c:pt idx="12">
                  <c:v>4296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C1-4CE4-8441-C9ACDB373C36}"/>
            </c:ext>
          </c:extLst>
        </c:ser>
        <c:ser>
          <c:idx val="7"/>
          <c:order val="7"/>
          <c:tx>
            <c:strRef>
              <c:f>Budget!$B$10</c:f>
              <c:strCache>
                <c:ptCount val="1"/>
                <c:pt idx="0">
                  <c:v>Segment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Budget!$C$2:$O$2</c:f>
              <c:strCache>
                <c:ptCount val="13"/>
                <c:pt idx="0">
                  <c:v>Jan-16</c:v>
                </c:pt>
                <c:pt idx="1">
                  <c:v>Feb-16</c:v>
                </c:pt>
                <c:pt idx="2">
                  <c:v>Mar-16</c:v>
                </c:pt>
                <c:pt idx="3">
                  <c:v>Apr-16</c:v>
                </c:pt>
                <c:pt idx="4">
                  <c:v>May-16</c:v>
                </c:pt>
                <c:pt idx="5">
                  <c:v>Jun-16</c:v>
                </c:pt>
                <c:pt idx="6">
                  <c:v>Jul-16</c:v>
                </c:pt>
                <c:pt idx="7">
                  <c:v>Aug-16</c:v>
                </c:pt>
                <c:pt idx="8">
                  <c:v>Sep-16</c:v>
                </c:pt>
                <c:pt idx="9">
                  <c:v>Oct-16</c:v>
                </c:pt>
                <c:pt idx="10">
                  <c:v>Nov-16</c:v>
                </c:pt>
                <c:pt idx="11">
                  <c:v>Dec-16</c:v>
                </c:pt>
                <c:pt idx="12">
                  <c:v>Total</c:v>
                </c:pt>
              </c:strCache>
            </c:strRef>
          </c:cat>
          <c:val>
            <c:numRef>
              <c:f>Budget!$C$10:$O$10</c:f>
              <c:numCache>
                <c:formatCode>_(* #,##0_);_(* \(#,##0\);_(* "-"??_);_(@_)</c:formatCode>
                <c:ptCount val="13"/>
                <c:pt idx="0">
                  <c:v>70</c:v>
                </c:pt>
                <c:pt idx="1">
                  <c:v>62</c:v>
                </c:pt>
                <c:pt idx="2">
                  <c:v>80</c:v>
                </c:pt>
                <c:pt idx="3">
                  <c:v>109</c:v>
                </c:pt>
                <c:pt idx="4">
                  <c:v>130</c:v>
                </c:pt>
                <c:pt idx="5">
                  <c:v>209</c:v>
                </c:pt>
                <c:pt idx="6">
                  <c:v>300</c:v>
                </c:pt>
                <c:pt idx="7">
                  <c:v>200</c:v>
                </c:pt>
                <c:pt idx="8">
                  <c:v>70</c:v>
                </c:pt>
                <c:pt idx="9">
                  <c:v>89</c:v>
                </c:pt>
                <c:pt idx="10">
                  <c:v>50</c:v>
                </c:pt>
                <c:pt idx="11">
                  <c:v>70</c:v>
                </c:pt>
                <c:pt idx="12">
                  <c:v>1439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C1-4CE4-8441-C9ACDB373C36}"/>
            </c:ext>
          </c:extLst>
        </c:ser>
        <c:ser>
          <c:idx val="8"/>
          <c:order val="8"/>
          <c:tx>
            <c:strRef>
              <c:f>Budget!$B$11</c:f>
              <c:strCache>
                <c:ptCount val="1"/>
                <c:pt idx="0">
                  <c:v>Segment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Budget!$C$2:$O$2</c:f>
              <c:strCache>
                <c:ptCount val="13"/>
                <c:pt idx="0">
                  <c:v>Jan-16</c:v>
                </c:pt>
                <c:pt idx="1">
                  <c:v>Feb-16</c:v>
                </c:pt>
                <c:pt idx="2">
                  <c:v>Mar-16</c:v>
                </c:pt>
                <c:pt idx="3">
                  <c:v>Apr-16</c:v>
                </c:pt>
                <c:pt idx="4">
                  <c:v>May-16</c:v>
                </c:pt>
                <c:pt idx="5">
                  <c:v>Jun-16</c:v>
                </c:pt>
                <c:pt idx="6">
                  <c:v>Jul-16</c:v>
                </c:pt>
                <c:pt idx="7">
                  <c:v>Aug-16</c:v>
                </c:pt>
                <c:pt idx="8">
                  <c:v>Sep-16</c:v>
                </c:pt>
                <c:pt idx="9">
                  <c:v>Oct-16</c:v>
                </c:pt>
                <c:pt idx="10">
                  <c:v>Nov-16</c:v>
                </c:pt>
                <c:pt idx="11">
                  <c:v>Dec-16</c:v>
                </c:pt>
                <c:pt idx="12">
                  <c:v>Total</c:v>
                </c:pt>
              </c:strCache>
            </c:strRef>
          </c:cat>
          <c:val>
            <c:numRef>
              <c:f>Budget!$C$11:$O$11</c:f>
              <c:numCache>
                <c:formatCode>_(* #,##0_);_(* \(#,##0\);_(* "-"??_);_(@_)</c:formatCode>
                <c:ptCount val="13"/>
                <c:pt idx="0">
                  <c:v>30</c:v>
                </c:pt>
                <c:pt idx="1">
                  <c:v>20</c:v>
                </c:pt>
                <c:pt idx="2">
                  <c:v>30</c:v>
                </c:pt>
                <c:pt idx="3">
                  <c:v>31</c:v>
                </c:pt>
                <c:pt idx="4">
                  <c:v>67</c:v>
                </c:pt>
                <c:pt idx="5">
                  <c:v>80</c:v>
                </c:pt>
                <c:pt idx="6">
                  <c:v>150</c:v>
                </c:pt>
                <c:pt idx="7">
                  <c:v>80</c:v>
                </c:pt>
                <c:pt idx="8">
                  <c:v>60</c:v>
                </c:pt>
                <c:pt idx="9">
                  <c:v>73</c:v>
                </c:pt>
                <c:pt idx="10">
                  <c:v>20</c:v>
                </c:pt>
                <c:pt idx="11">
                  <c:v>50</c:v>
                </c:pt>
                <c:pt idx="12">
                  <c:v>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C1-4CE4-8441-C9ACDB373C36}"/>
            </c:ext>
          </c:extLst>
        </c:ser>
        <c:ser>
          <c:idx val="9"/>
          <c:order val="9"/>
          <c:tx>
            <c:strRef>
              <c:f>Budget!$B$12</c:f>
              <c:strCache>
                <c:ptCount val="1"/>
                <c:pt idx="0">
                  <c:v>Segment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Budget!$C$2:$O$2</c:f>
              <c:strCache>
                <c:ptCount val="13"/>
                <c:pt idx="0">
                  <c:v>Jan-16</c:v>
                </c:pt>
                <c:pt idx="1">
                  <c:v>Feb-16</c:v>
                </c:pt>
                <c:pt idx="2">
                  <c:v>Mar-16</c:v>
                </c:pt>
                <c:pt idx="3">
                  <c:v>Apr-16</c:v>
                </c:pt>
                <c:pt idx="4">
                  <c:v>May-16</c:v>
                </c:pt>
                <c:pt idx="5">
                  <c:v>Jun-16</c:v>
                </c:pt>
                <c:pt idx="6">
                  <c:v>Jul-16</c:v>
                </c:pt>
                <c:pt idx="7">
                  <c:v>Aug-16</c:v>
                </c:pt>
                <c:pt idx="8">
                  <c:v>Sep-16</c:v>
                </c:pt>
                <c:pt idx="9">
                  <c:v>Oct-16</c:v>
                </c:pt>
                <c:pt idx="10">
                  <c:v>Nov-16</c:v>
                </c:pt>
                <c:pt idx="11">
                  <c:v>Dec-16</c:v>
                </c:pt>
                <c:pt idx="12">
                  <c:v>Total</c:v>
                </c:pt>
              </c:strCache>
            </c:strRef>
          </c:cat>
          <c:val>
            <c:numRef>
              <c:f>Budget!$C$12:$O$12</c:f>
              <c:numCache>
                <c:formatCode>_(* #,##0_);_(* \(#,##0\);_(* "-"??_);_(@_)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EC1-4CE4-8441-C9ACDB373C36}"/>
            </c:ext>
          </c:extLst>
        </c:ser>
        <c:ser>
          <c:idx val="10"/>
          <c:order val="10"/>
          <c:tx>
            <c:strRef>
              <c:f>Budget!$B$13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Budget!$C$2:$O$2</c:f>
              <c:strCache>
                <c:ptCount val="13"/>
                <c:pt idx="0">
                  <c:v>Jan-16</c:v>
                </c:pt>
                <c:pt idx="1">
                  <c:v>Feb-16</c:v>
                </c:pt>
                <c:pt idx="2">
                  <c:v>Mar-16</c:v>
                </c:pt>
                <c:pt idx="3">
                  <c:v>Apr-16</c:v>
                </c:pt>
                <c:pt idx="4">
                  <c:v>May-16</c:v>
                </c:pt>
                <c:pt idx="5">
                  <c:v>Jun-16</c:v>
                </c:pt>
                <c:pt idx="6">
                  <c:v>Jul-16</c:v>
                </c:pt>
                <c:pt idx="7">
                  <c:v>Aug-16</c:v>
                </c:pt>
                <c:pt idx="8">
                  <c:v>Sep-16</c:v>
                </c:pt>
                <c:pt idx="9">
                  <c:v>Oct-16</c:v>
                </c:pt>
                <c:pt idx="10">
                  <c:v>Nov-16</c:v>
                </c:pt>
                <c:pt idx="11">
                  <c:v>Dec-16</c:v>
                </c:pt>
                <c:pt idx="12">
                  <c:v>Total</c:v>
                </c:pt>
              </c:strCache>
            </c:strRef>
          </c:cat>
          <c:val>
            <c:numRef>
              <c:f>Budget!$C$13:$O$13</c:f>
              <c:numCache>
                <c:formatCode>_(* #,##0_);_(* \(#,##0\);_(* "-"??_);_(@_)</c:formatCode>
                <c:ptCount val="13"/>
                <c:pt idx="0">
                  <c:v>3596</c:v>
                </c:pt>
                <c:pt idx="1">
                  <c:v>3306</c:v>
                </c:pt>
                <c:pt idx="2">
                  <c:v>4154</c:v>
                </c:pt>
                <c:pt idx="3">
                  <c:v>4257</c:v>
                </c:pt>
                <c:pt idx="4">
                  <c:v>4340</c:v>
                </c:pt>
                <c:pt idx="5">
                  <c:v>4440</c:v>
                </c:pt>
                <c:pt idx="6">
                  <c:v>4896</c:v>
                </c:pt>
                <c:pt idx="7">
                  <c:v>4899</c:v>
                </c:pt>
                <c:pt idx="8">
                  <c:v>4230</c:v>
                </c:pt>
                <c:pt idx="9">
                  <c:v>4340</c:v>
                </c:pt>
                <c:pt idx="10">
                  <c:v>4140</c:v>
                </c:pt>
                <c:pt idx="11">
                  <c:v>4650</c:v>
                </c:pt>
                <c:pt idx="12">
                  <c:v>51248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EC1-4CE4-8441-C9ACDB373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2358496"/>
        <c:axId val="1442357664"/>
      </c:lineChart>
      <c:catAx>
        <c:axId val="144235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357664"/>
        <c:crosses val="autoZero"/>
        <c:auto val="1"/>
        <c:lblAlgn val="ctr"/>
        <c:lblOffset val="100"/>
        <c:noMultiLvlLbl val="0"/>
      </c:catAx>
      <c:valAx>
        <c:axId val="144235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35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Room revenue 2016 (budget)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Budget!$B$17</c:f>
              <c:strCache>
                <c:ptCount val="1"/>
                <c:pt idx="0">
                  <c:v>Segment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Budget!$C$16:$O$16</c:f>
              <c:strCache>
                <c:ptCount val="13"/>
                <c:pt idx="0">
                  <c:v>Jan-16</c:v>
                </c:pt>
                <c:pt idx="1">
                  <c:v>Feb-16</c:v>
                </c:pt>
                <c:pt idx="2">
                  <c:v>Mar-16</c:v>
                </c:pt>
                <c:pt idx="3">
                  <c:v>Apr-16</c:v>
                </c:pt>
                <c:pt idx="4">
                  <c:v>May-16</c:v>
                </c:pt>
                <c:pt idx="5">
                  <c:v>Jun-16</c:v>
                </c:pt>
                <c:pt idx="6">
                  <c:v>Jul-16</c:v>
                </c:pt>
                <c:pt idx="7">
                  <c:v>Aug-16</c:v>
                </c:pt>
                <c:pt idx="8">
                  <c:v>Sep-16</c:v>
                </c:pt>
                <c:pt idx="9">
                  <c:v>Oct-16</c:v>
                </c:pt>
                <c:pt idx="10">
                  <c:v>Nov-16</c:v>
                </c:pt>
                <c:pt idx="11">
                  <c:v>Dec-16</c:v>
                </c:pt>
                <c:pt idx="12">
                  <c:v>Total</c:v>
                </c:pt>
              </c:strCache>
            </c:strRef>
          </c:cat>
          <c:val>
            <c:numRef>
              <c:f>Budget!$C$17:$O$17</c:f>
              <c:numCache>
                <c:formatCode>_(* #,##0_);_(* \(#,##0\);_(* "-"??_);_(@_)</c:formatCode>
                <c:ptCount val="13"/>
                <c:pt idx="0">
                  <c:v>864.77768220200039</c:v>
                </c:pt>
                <c:pt idx="1">
                  <c:v>1484.2059999999999</c:v>
                </c:pt>
                <c:pt idx="2">
                  <c:v>1382.2500080729994</c:v>
                </c:pt>
                <c:pt idx="3">
                  <c:v>1587.1987049399968</c:v>
                </c:pt>
                <c:pt idx="4">
                  <c:v>1305.1731525210027</c:v>
                </c:pt>
                <c:pt idx="5">
                  <c:v>813.96947287449893</c:v>
                </c:pt>
                <c:pt idx="6">
                  <c:v>1553.1396567279992</c:v>
                </c:pt>
                <c:pt idx="7">
                  <c:v>1452.0079292887974</c:v>
                </c:pt>
                <c:pt idx="8">
                  <c:v>1211.9839904259984</c:v>
                </c:pt>
                <c:pt idx="9">
                  <c:v>1157.6304000000002</c:v>
                </c:pt>
                <c:pt idx="10">
                  <c:v>410.53800000000001</c:v>
                </c:pt>
                <c:pt idx="11">
                  <c:v>1109.0899999999999</c:v>
                </c:pt>
                <c:pt idx="12">
                  <c:v>14331.964997053294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8-4B63-929E-56089916B10E}"/>
            </c:ext>
          </c:extLst>
        </c:ser>
        <c:ser>
          <c:idx val="1"/>
          <c:order val="1"/>
          <c:tx>
            <c:strRef>
              <c:f>Budget!$B$18</c:f>
              <c:strCache>
                <c:ptCount val="1"/>
                <c:pt idx="0">
                  <c:v>Segment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Budget!$C$16:$O$16</c:f>
              <c:strCache>
                <c:ptCount val="13"/>
                <c:pt idx="0">
                  <c:v>Jan-16</c:v>
                </c:pt>
                <c:pt idx="1">
                  <c:v>Feb-16</c:v>
                </c:pt>
                <c:pt idx="2">
                  <c:v>Mar-16</c:v>
                </c:pt>
                <c:pt idx="3">
                  <c:v>Apr-16</c:v>
                </c:pt>
                <c:pt idx="4">
                  <c:v>May-16</c:v>
                </c:pt>
                <c:pt idx="5">
                  <c:v>Jun-16</c:v>
                </c:pt>
                <c:pt idx="6">
                  <c:v>Jul-16</c:v>
                </c:pt>
                <c:pt idx="7">
                  <c:v>Aug-16</c:v>
                </c:pt>
                <c:pt idx="8">
                  <c:v>Sep-16</c:v>
                </c:pt>
                <c:pt idx="9">
                  <c:v>Oct-16</c:v>
                </c:pt>
                <c:pt idx="10">
                  <c:v>Nov-16</c:v>
                </c:pt>
                <c:pt idx="11">
                  <c:v>Dec-16</c:v>
                </c:pt>
                <c:pt idx="12">
                  <c:v>Total</c:v>
                </c:pt>
              </c:strCache>
            </c:strRef>
          </c:cat>
          <c:val>
            <c:numRef>
              <c:f>Budget!$C$18:$O$18</c:f>
              <c:numCache>
                <c:formatCode>_(* #,##0_);_(* \(#,##0\);_(* "-"??_);_(@_)</c:formatCode>
                <c:ptCount val="13"/>
                <c:pt idx="0">
                  <c:v>319.23990719999995</c:v>
                </c:pt>
                <c:pt idx="1">
                  <c:v>236.78899999999999</c:v>
                </c:pt>
                <c:pt idx="2">
                  <c:v>152.38989769299991</c:v>
                </c:pt>
                <c:pt idx="3">
                  <c:v>204.73571269600001</c:v>
                </c:pt>
                <c:pt idx="4">
                  <c:v>286.26299999999998</c:v>
                </c:pt>
                <c:pt idx="5">
                  <c:v>401.21899999999999</c:v>
                </c:pt>
                <c:pt idx="6">
                  <c:v>508.76900000000001</c:v>
                </c:pt>
                <c:pt idx="7">
                  <c:v>438.42143833959994</c:v>
                </c:pt>
                <c:pt idx="8">
                  <c:v>333.89115031579991</c:v>
                </c:pt>
                <c:pt idx="9">
                  <c:v>186.14610368800001</c:v>
                </c:pt>
                <c:pt idx="10">
                  <c:v>222.53962483547812</c:v>
                </c:pt>
                <c:pt idx="11">
                  <c:v>405.67399999999998</c:v>
                </c:pt>
                <c:pt idx="12">
                  <c:v>3696.0778347678779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F8-4B63-929E-56089916B10E}"/>
            </c:ext>
          </c:extLst>
        </c:ser>
        <c:ser>
          <c:idx val="2"/>
          <c:order val="2"/>
          <c:tx>
            <c:strRef>
              <c:f>Budget!$B$19</c:f>
              <c:strCache>
                <c:ptCount val="1"/>
                <c:pt idx="0">
                  <c:v>Segment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Budget!$C$16:$O$16</c:f>
              <c:strCache>
                <c:ptCount val="13"/>
                <c:pt idx="0">
                  <c:v>Jan-16</c:v>
                </c:pt>
                <c:pt idx="1">
                  <c:v>Feb-16</c:v>
                </c:pt>
                <c:pt idx="2">
                  <c:v>Mar-16</c:v>
                </c:pt>
                <c:pt idx="3">
                  <c:v>Apr-16</c:v>
                </c:pt>
                <c:pt idx="4">
                  <c:v>May-16</c:v>
                </c:pt>
                <c:pt idx="5">
                  <c:v>Jun-16</c:v>
                </c:pt>
                <c:pt idx="6">
                  <c:v>Jul-16</c:v>
                </c:pt>
                <c:pt idx="7">
                  <c:v>Aug-16</c:v>
                </c:pt>
                <c:pt idx="8">
                  <c:v>Sep-16</c:v>
                </c:pt>
                <c:pt idx="9">
                  <c:v>Oct-16</c:v>
                </c:pt>
                <c:pt idx="10">
                  <c:v>Nov-16</c:v>
                </c:pt>
                <c:pt idx="11">
                  <c:v>Dec-16</c:v>
                </c:pt>
                <c:pt idx="12">
                  <c:v>Total</c:v>
                </c:pt>
              </c:strCache>
            </c:strRef>
          </c:cat>
          <c:val>
            <c:numRef>
              <c:f>Budget!$C$19:$O$19</c:f>
              <c:numCache>
                <c:formatCode>_(* #,##0_);_(* \(#,##0\);_(* "-"??_);_(@_)</c:formatCode>
                <c:ptCount val="13"/>
                <c:pt idx="0">
                  <c:v>4244.6310000000003</c:v>
                </c:pt>
                <c:pt idx="1">
                  <c:v>4064.2752345457029</c:v>
                </c:pt>
                <c:pt idx="2">
                  <c:v>4153.1841730059678</c:v>
                </c:pt>
                <c:pt idx="3">
                  <c:v>5566.4690000000001</c:v>
                </c:pt>
                <c:pt idx="4">
                  <c:v>4977.3849657447945</c:v>
                </c:pt>
                <c:pt idx="5">
                  <c:v>6379.1016684903643</c:v>
                </c:pt>
                <c:pt idx="6">
                  <c:v>6190.5360000000001</c:v>
                </c:pt>
                <c:pt idx="7">
                  <c:v>7477.5638693081064</c:v>
                </c:pt>
                <c:pt idx="8">
                  <c:v>5923.601661591556</c:v>
                </c:pt>
                <c:pt idx="9">
                  <c:v>4240.4518429523705</c:v>
                </c:pt>
                <c:pt idx="10">
                  <c:v>3521.3598575658111</c:v>
                </c:pt>
                <c:pt idx="11">
                  <c:v>5745.4266447900809</c:v>
                </c:pt>
                <c:pt idx="12">
                  <c:v>62483.98591799476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F8-4B63-929E-56089916B10E}"/>
            </c:ext>
          </c:extLst>
        </c:ser>
        <c:ser>
          <c:idx val="3"/>
          <c:order val="3"/>
          <c:tx>
            <c:strRef>
              <c:f>Budget!$B$20</c:f>
              <c:strCache>
                <c:ptCount val="1"/>
                <c:pt idx="0">
                  <c:v>Segment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Budget!$C$16:$O$16</c:f>
              <c:strCache>
                <c:ptCount val="13"/>
                <c:pt idx="0">
                  <c:v>Jan-16</c:v>
                </c:pt>
                <c:pt idx="1">
                  <c:v>Feb-16</c:v>
                </c:pt>
                <c:pt idx="2">
                  <c:v>Mar-16</c:v>
                </c:pt>
                <c:pt idx="3">
                  <c:v>Apr-16</c:v>
                </c:pt>
                <c:pt idx="4">
                  <c:v>May-16</c:v>
                </c:pt>
                <c:pt idx="5">
                  <c:v>Jun-16</c:v>
                </c:pt>
                <c:pt idx="6">
                  <c:v>Jul-16</c:v>
                </c:pt>
                <c:pt idx="7">
                  <c:v>Aug-16</c:v>
                </c:pt>
                <c:pt idx="8">
                  <c:v>Sep-16</c:v>
                </c:pt>
                <c:pt idx="9">
                  <c:v>Oct-16</c:v>
                </c:pt>
                <c:pt idx="10">
                  <c:v>Nov-16</c:v>
                </c:pt>
                <c:pt idx="11">
                  <c:v>Dec-16</c:v>
                </c:pt>
                <c:pt idx="12">
                  <c:v>Total</c:v>
                </c:pt>
              </c:strCache>
            </c:strRef>
          </c:cat>
          <c:val>
            <c:numRef>
              <c:f>Budget!$C$20:$O$20</c:f>
              <c:numCache>
                <c:formatCode>_(* #,##0_);_(* \(#,##0\);_(* "-"??_);_(@_)</c:formatCode>
                <c:ptCount val="13"/>
                <c:pt idx="0">
                  <c:v>215.34299999999999</c:v>
                </c:pt>
                <c:pt idx="1">
                  <c:v>110.14119680300006</c:v>
                </c:pt>
                <c:pt idx="2">
                  <c:v>166.09610401799998</c:v>
                </c:pt>
                <c:pt idx="3">
                  <c:v>82.445329384000019</c:v>
                </c:pt>
                <c:pt idx="4">
                  <c:v>197.50399999999999</c:v>
                </c:pt>
                <c:pt idx="5">
                  <c:v>410.23399999999998</c:v>
                </c:pt>
                <c:pt idx="6">
                  <c:v>434.73301217930037</c:v>
                </c:pt>
                <c:pt idx="7">
                  <c:v>156.62517573719995</c:v>
                </c:pt>
                <c:pt idx="8">
                  <c:v>95</c:v>
                </c:pt>
                <c:pt idx="9">
                  <c:v>82.046999999999997</c:v>
                </c:pt>
                <c:pt idx="10">
                  <c:v>179.60599999999999</c:v>
                </c:pt>
                <c:pt idx="11">
                  <c:v>199.83799999999999</c:v>
                </c:pt>
                <c:pt idx="12">
                  <c:v>2329.6128181215004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F8-4B63-929E-56089916B10E}"/>
            </c:ext>
          </c:extLst>
        </c:ser>
        <c:ser>
          <c:idx val="4"/>
          <c:order val="4"/>
          <c:tx>
            <c:strRef>
              <c:f>Budget!$B$21</c:f>
              <c:strCache>
                <c:ptCount val="1"/>
                <c:pt idx="0">
                  <c:v>Segment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Budget!$C$16:$O$16</c:f>
              <c:strCache>
                <c:ptCount val="13"/>
                <c:pt idx="0">
                  <c:v>Jan-16</c:v>
                </c:pt>
                <c:pt idx="1">
                  <c:v>Feb-16</c:v>
                </c:pt>
                <c:pt idx="2">
                  <c:v>Mar-16</c:v>
                </c:pt>
                <c:pt idx="3">
                  <c:v>Apr-16</c:v>
                </c:pt>
                <c:pt idx="4">
                  <c:v>May-16</c:v>
                </c:pt>
                <c:pt idx="5">
                  <c:v>Jun-16</c:v>
                </c:pt>
                <c:pt idx="6">
                  <c:v>Jul-16</c:v>
                </c:pt>
                <c:pt idx="7">
                  <c:v>Aug-16</c:v>
                </c:pt>
                <c:pt idx="8">
                  <c:v>Sep-16</c:v>
                </c:pt>
                <c:pt idx="9">
                  <c:v>Oct-16</c:v>
                </c:pt>
                <c:pt idx="10">
                  <c:v>Nov-16</c:v>
                </c:pt>
                <c:pt idx="11">
                  <c:v>Dec-16</c:v>
                </c:pt>
                <c:pt idx="12">
                  <c:v>Total</c:v>
                </c:pt>
              </c:strCache>
            </c:strRef>
          </c:cat>
          <c:val>
            <c:numRef>
              <c:f>Budget!$C$21:$O$21</c:f>
              <c:numCache>
                <c:formatCode>_(* #,##0_);_(* \(#,##0\);_(* "-"??_);_(@_)</c:formatCode>
                <c:ptCount val="13"/>
                <c:pt idx="0">
                  <c:v>698.62537080000061</c:v>
                </c:pt>
                <c:pt idx="1">
                  <c:v>123.098</c:v>
                </c:pt>
                <c:pt idx="2">
                  <c:v>1568.5553508349892</c:v>
                </c:pt>
                <c:pt idx="3">
                  <c:v>580.50495072000081</c:v>
                </c:pt>
                <c:pt idx="4">
                  <c:v>1252.2231686445</c:v>
                </c:pt>
                <c:pt idx="5">
                  <c:v>452.7974993520001</c:v>
                </c:pt>
                <c:pt idx="6">
                  <c:v>860.09799999999996</c:v>
                </c:pt>
                <c:pt idx="7">
                  <c:v>335.46305978880002</c:v>
                </c:pt>
                <c:pt idx="8">
                  <c:v>677.14</c:v>
                </c:pt>
                <c:pt idx="9">
                  <c:v>654.03701897100075</c:v>
                </c:pt>
                <c:pt idx="10">
                  <c:v>368.9</c:v>
                </c:pt>
                <c:pt idx="11">
                  <c:v>630.64277129977654</c:v>
                </c:pt>
                <c:pt idx="12">
                  <c:v>8202.0851904110677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F8-4B63-929E-56089916B10E}"/>
            </c:ext>
          </c:extLst>
        </c:ser>
        <c:ser>
          <c:idx val="5"/>
          <c:order val="5"/>
          <c:tx>
            <c:strRef>
              <c:f>Budget!$B$22</c:f>
              <c:strCache>
                <c:ptCount val="1"/>
                <c:pt idx="0">
                  <c:v>Segment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Budget!$C$16:$O$16</c:f>
              <c:strCache>
                <c:ptCount val="13"/>
                <c:pt idx="0">
                  <c:v>Jan-16</c:v>
                </c:pt>
                <c:pt idx="1">
                  <c:v>Feb-16</c:v>
                </c:pt>
                <c:pt idx="2">
                  <c:v>Mar-16</c:v>
                </c:pt>
                <c:pt idx="3">
                  <c:v>Apr-16</c:v>
                </c:pt>
                <c:pt idx="4">
                  <c:v>May-16</c:v>
                </c:pt>
                <c:pt idx="5">
                  <c:v>Jun-16</c:v>
                </c:pt>
                <c:pt idx="6">
                  <c:v>Jul-16</c:v>
                </c:pt>
                <c:pt idx="7">
                  <c:v>Aug-16</c:v>
                </c:pt>
                <c:pt idx="8">
                  <c:v>Sep-16</c:v>
                </c:pt>
                <c:pt idx="9">
                  <c:v>Oct-16</c:v>
                </c:pt>
                <c:pt idx="10">
                  <c:v>Nov-16</c:v>
                </c:pt>
                <c:pt idx="11">
                  <c:v>Dec-16</c:v>
                </c:pt>
                <c:pt idx="12">
                  <c:v>Total</c:v>
                </c:pt>
              </c:strCache>
            </c:strRef>
          </c:cat>
          <c:val>
            <c:numRef>
              <c:f>Budget!$C$22:$O$22</c:f>
              <c:numCache>
                <c:formatCode>_(* #,##0_);_(* \(#,##0\);_(* "-"??_);_(@_)</c:formatCode>
                <c:ptCount val="13"/>
                <c:pt idx="0">
                  <c:v>2135.944458289624</c:v>
                </c:pt>
                <c:pt idx="1">
                  <c:v>2338.1008120349793</c:v>
                </c:pt>
                <c:pt idx="2">
                  <c:v>2154.7057595073074</c:v>
                </c:pt>
                <c:pt idx="3">
                  <c:v>1551.7270000000001</c:v>
                </c:pt>
                <c:pt idx="4">
                  <c:v>1214.689892141</c:v>
                </c:pt>
                <c:pt idx="5">
                  <c:v>1119.4075558484985</c:v>
                </c:pt>
                <c:pt idx="6">
                  <c:v>1824.859388131993</c:v>
                </c:pt>
                <c:pt idx="7">
                  <c:v>1169.5091912549442</c:v>
                </c:pt>
                <c:pt idx="8">
                  <c:v>1889.409577202704</c:v>
                </c:pt>
                <c:pt idx="9">
                  <c:v>2035.982</c:v>
                </c:pt>
                <c:pt idx="10">
                  <c:v>3738.8433096585686</c:v>
                </c:pt>
                <c:pt idx="11">
                  <c:v>4213.2745222318763</c:v>
                </c:pt>
                <c:pt idx="12">
                  <c:v>25386.453466301493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F8-4B63-929E-56089916B10E}"/>
            </c:ext>
          </c:extLst>
        </c:ser>
        <c:ser>
          <c:idx val="6"/>
          <c:order val="6"/>
          <c:tx>
            <c:strRef>
              <c:f>Budget!$B$23</c:f>
              <c:strCache>
                <c:ptCount val="1"/>
                <c:pt idx="0">
                  <c:v>Segment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Budget!$C$16:$O$16</c:f>
              <c:strCache>
                <c:ptCount val="13"/>
                <c:pt idx="0">
                  <c:v>Jan-16</c:v>
                </c:pt>
                <c:pt idx="1">
                  <c:v>Feb-16</c:v>
                </c:pt>
                <c:pt idx="2">
                  <c:v>Mar-16</c:v>
                </c:pt>
                <c:pt idx="3">
                  <c:v>Apr-16</c:v>
                </c:pt>
                <c:pt idx="4">
                  <c:v>May-16</c:v>
                </c:pt>
                <c:pt idx="5">
                  <c:v>Jun-16</c:v>
                </c:pt>
                <c:pt idx="6">
                  <c:v>Jul-16</c:v>
                </c:pt>
                <c:pt idx="7">
                  <c:v>Aug-16</c:v>
                </c:pt>
                <c:pt idx="8">
                  <c:v>Sep-16</c:v>
                </c:pt>
                <c:pt idx="9">
                  <c:v>Oct-16</c:v>
                </c:pt>
                <c:pt idx="10">
                  <c:v>Nov-16</c:v>
                </c:pt>
                <c:pt idx="11">
                  <c:v>Dec-16</c:v>
                </c:pt>
                <c:pt idx="12">
                  <c:v>Total</c:v>
                </c:pt>
              </c:strCache>
            </c:strRef>
          </c:cat>
          <c:val>
            <c:numRef>
              <c:f>Budget!$C$23:$O$23</c:f>
              <c:numCache>
                <c:formatCode>_(* #,##0_);_(* \(#,##0\);_(* "-"??_);_(@_)</c:formatCode>
                <c:ptCount val="13"/>
                <c:pt idx="0">
                  <c:v>226.786</c:v>
                </c:pt>
                <c:pt idx="1">
                  <c:v>223.96361747999998</c:v>
                </c:pt>
                <c:pt idx="2">
                  <c:v>320.66905120000024</c:v>
                </c:pt>
                <c:pt idx="3">
                  <c:v>586.79955294000229</c:v>
                </c:pt>
                <c:pt idx="4">
                  <c:v>1393.5589205400017</c:v>
                </c:pt>
                <c:pt idx="5">
                  <c:v>1104.5266337600049</c:v>
                </c:pt>
                <c:pt idx="6">
                  <c:v>1350.817</c:v>
                </c:pt>
                <c:pt idx="7">
                  <c:v>985.20338982149713</c:v>
                </c:pt>
                <c:pt idx="8">
                  <c:v>889.44215310499783</c:v>
                </c:pt>
                <c:pt idx="9">
                  <c:v>696.59974008300117</c:v>
                </c:pt>
                <c:pt idx="10">
                  <c:v>861.64630908856986</c:v>
                </c:pt>
                <c:pt idx="11">
                  <c:v>597.90733595550194</c:v>
                </c:pt>
                <c:pt idx="12">
                  <c:v>9237.9197039735773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F8-4B63-929E-56089916B10E}"/>
            </c:ext>
          </c:extLst>
        </c:ser>
        <c:ser>
          <c:idx val="7"/>
          <c:order val="7"/>
          <c:tx>
            <c:strRef>
              <c:f>Budget!$B$24</c:f>
              <c:strCache>
                <c:ptCount val="1"/>
                <c:pt idx="0">
                  <c:v>Segment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Budget!$C$16:$O$16</c:f>
              <c:strCache>
                <c:ptCount val="13"/>
                <c:pt idx="0">
                  <c:v>Jan-16</c:v>
                </c:pt>
                <c:pt idx="1">
                  <c:v>Feb-16</c:v>
                </c:pt>
                <c:pt idx="2">
                  <c:v>Mar-16</c:v>
                </c:pt>
                <c:pt idx="3">
                  <c:v>Apr-16</c:v>
                </c:pt>
                <c:pt idx="4">
                  <c:v>May-16</c:v>
                </c:pt>
                <c:pt idx="5">
                  <c:v>Jun-16</c:v>
                </c:pt>
                <c:pt idx="6">
                  <c:v>Jul-16</c:v>
                </c:pt>
                <c:pt idx="7">
                  <c:v>Aug-16</c:v>
                </c:pt>
                <c:pt idx="8">
                  <c:v>Sep-16</c:v>
                </c:pt>
                <c:pt idx="9">
                  <c:v>Oct-16</c:v>
                </c:pt>
                <c:pt idx="10">
                  <c:v>Nov-16</c:v>
                </c:pt>
                <c:pt idx="11">
                  <c:v>Dec-16</c:v>
                </c:pt>
                <c:pt idx="12">
                  <c:v>Total</c:v>
                </c:pt>
              </c:strCache>
            </c:strRef>
          </c:cat>
          <c:val>
            <c:numRef>
              <c:f>Budget!$C$24:$O$24</c:f>
              <c:numCache>
                <c:formatCode>_(* #,##0_);_(* \(#,##0\);_(* "-"??_);_(@_)</c:formatCode>
                <c:ptCount val="13"/>
                <c:pt idx="0">
                  <c:v>330.49399759999994</c:v>
                </c:pt>
                <c:pt idx="1">
                  <c:v>313.64376553399995</c:v>
                </c:pt>
                <c:pt idx="2">
                  <c:v>200.12083839999991</c:v>
                </c:pt>
                <c:pt idx="3">
                  <c:v>483.06788206600049</c:v>
                </c:pt>
                <c:pt idx="4">
                  <c:v>580.41881141399995</c:v>
                </c:pt>
                <c:pt idx="5">
                  <c:v>718.24454033149971</c:v>
                </c:pt>
                <c:pt idx="6">
                  <c:v>1257.2035853840041</c:v>
                </c:pt>
                <c:pt idx="7">
                  <c:v>478.40199976800045</c:v>
                </c:pt>
                <c:pt idx="8">
                  <c:v>251.53533960499999</c:v>
                </c:pt>
                <c:pt idx="9">
                  <c:v>172.80695261999992</c:v>
                </c:pt>
                <c:pt idx="10">
                  <c:v>140.56700000000001</c:v>
                </c:pt>
                <c:pt idx="11">
                  <c:v>245.09</c:v>
                </c:pt>
                <c:pt idx="12">
                  <c:v>5171.5947127225054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F8-4B63-929E-56089916B10E}"/>
            </c:ext>
          </c:extLst>
        </c:ser>
        <c:ser>
          <c:idx val="8"/>
          <c:order val="8"/>
          <c:tx>
            <c:strRef>
              <c:f>Budget!$B$25</c:f>
              <c:strCache>
                <c:ptCount val="1"/>
                <c:pt idx="0">
                  <c:v>Segment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Budget!$C$16:$O$16</c:f>
              <c:strCache>
                <c:ptCount val="13"/>
                <c:pt idx="0">
                  <c:v>Jan-16</c:v>
                </c:pt>
                <c:pt idx="1">
                  <c:v>Feb-16</c:v>
                </c:pt>
                <c:pt idx="2">
                  <c:v>Mar-16</c:v>
                </c:pt>
                <c:pt idx="3">
                  <c:v>Apr-16</c:v>
                </c:pt>
                <c:pt idx="4">
                  <c:v>May-16</c:v>
                </c:pt>
                <c:pt idx="5">
                  <c:v>Jun-16</c:v>
                </c:pt>
                <c:pt idx="6">
                  <c:v>Jul-16</c:v>
                </c:pt>
                <c:pt idx="7">
                  <c:v>Aug-16</c:v>
                </c:pt>
                <c:pt idx="8">
                  <c:v>Sep-16</c:v>
                </c:pt>
                <c:pt idx="9">
                  <c:v>Oct-16</c:v>
                </c:pt>
                <c:pt idx="10">
                  <c:v>Nov-16</c:v>
                </c:pt>
                <c:pt idx="11">
                  <c:v>Dec-16</c:v>
                </c:pt>
                <c:pt idx="12">
                  <c:v>Total</c:v>
                </c:pt>
              </c:strCache>
            </c:strRef>
          </c:cat>
          <c:val>
            <c:numRef>
              <c:f>Budget!$C$25:$O$25</c:f>
              <c:numCache>
                <c:formatCode>_(* #,##0_);_(* \(#,##0\);_(* "-"??_);_(@_)</c:formatCode>
                <c:ptCount val="13"/>
                <c:pt idx="0">
                  <c:v>117.15878720000001</c:v>
                </c:pt>
                <c:pt idx="1">
                  <c:v>126.782</c:v>
                </c:pt>
                <c:pt idx="2">
                  <c:v>98.028999999999996</c:v>
                </c:pt>
                <c:pt idx="3">
                  <c:v>172.05229723499991</c:v>
                </c:pt>
                <c:pt idx="4">
                  <c:v>157.784521235</c:v>
                </c:pt>
                <c:pt idx="5">
                  <c:v>216.49932515700004</c:v>
                </c:pt>
                <c:pt idx="6">
                  <c:v>625.84440220800036</c:v>
                </c:pt>
                <c:pt idx="7">
                  <c:v>272.80399999999997</c:v>
                </c:pt>
                <c:pt idx="8">
                  <c:v>233.99618265100014</c:v>
                </c:pt>
                <c:pt idx="9">
                  <c:v>105.29898139999996</c:v>
                </c:pt>
                <c:pt idx="10">
                  <c:v>78</c:v>
                </c:pt>
                <c:pt idx="11">
                  <c:v>106.05647770448599</c:v>
                </c:pt>
                <c:pt idx="12">
                  <c:v>2310.3059747904863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F8-4B63-929E-56089916B10E}"/>
            </c:ext>
          </c:extLst>
        </c:ser>
        <c:ser>
          <c:idx val="9"/>
          <c:order val="9"/>
          <c:tx>
            <c:strRef>
              <c:f>Budget!$B$26</c:f>
              <c:strCache>
                <c:ptCount val="1"/>
                <c:pt idx="0">
                  <c:v>Segment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Budget!$C$16:$O$16</c:f>
              <c:strCache>
                <c:ptCount val="13"/>
                <c:pt idx="0">
                  <c:v>Jan-16</c:v>
                </c:pt>
                <c:pt idx="1">
                  <c:v>Feb-16</c:v>
                </c:pt>
                <c:pt idx="2">
                  <c:v>Mar-16</c:v>
                </c:pt>
                <c:pt idx="3">
                  <c:v>Apr-16</c:v>
                </c:pt>
                <c:pt idx="4">
                  <c:v>May-16</c:v>
                </c:pt>
                <c:pt idx="5">
                  <c:v>Jun-16</c:v>
                </c:pt>
                <c:pt idx="6">
                  <c:v>Jul-16</c:v>
                </c:pt>
                <c:pt idx="7">
                  <c:v>Aug-16</c:v>
                </c:pt>
                <c:pt idx="8">
                  <c:v>Sep-16</c:v>
                </c:pt>
                <c:pt idx="9">
                  <c:v>Oct-16</c:v>
                </c:pt>
                <c:pt idx="10">
                  <c:v>Nov-16</c:v>
                </c:pt>
                <c:pt idx="11">
                  <c:v>Dec-16</c:v>
                </c:pt>
                <c:pt idx="12">
                  <c:v>Total</c:v>
                </c:pt>
              </c:strCache>
            </c:strRef>
          </c:cat>
          <c:val>
            <c:numRef>
              <c:f>Budget!$C$26:$O$26</c:f>
              <c:numCache>
                <c:formatCode>_(* #,##0_);_(* \(#,##0\);_(* "-"??_);_(@_)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F8-4B63-929E-56089916B10E}"/>
            </c:ext>
          </c:extLst>
        </c:ser>
        <c:ser>
          <c:idx val="10"/>
          <c:order val="10"/>
          <c:tx>
            <c:strRef>
              <c:f>Budget!$B$27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Budget!$C$16:$O$16</c:f>
              <c:strCache>
                <c:ptCount val="13"/>
                <c:pt idx="0">
                  <c:v>Jan-16</c:v>
                </c:pt>
                <c:pt idx="1">
                  <c:v>Feb-16</c:v>
                </c:pt>
                <c:pt idx="2">
                  <c:v>Mar-16</c:v>
                </c:pt>
                <c:pt idx="3">
                  <c:v>Apr-16</c:v>
                </c:pt>
                <c:pt idx="4">
                  <c:v>May-16</c:v>
                </c:pt>
                <c:pt idx="5">
                  <c:v>Jun-16</c:v>
                </c:pt>
                <c:pt idx="6">
                  <c:v>Jul-16</c:v>
                </c:pt>
                <c:pt idx="7">
                  <c:v>Aug-16</c:v>
                </c:pt>
                <c:pt idx="8">
                  <c:v>Sep-16</c:v>
                </c:pt>
                <c:pt idx="9">
                  <c:v>Oct-16</c:v>
                </c:pt>
                <c:pt idx="10">
                  <c:v>Nov-16</c:v>
                </c:pt>
                <c:pt idx="11">
                  <c:v>Dec-16</c:v>
                </c:pt>
                <c:pt idx="12">
                  <c:v>Total</c:v>
                </c:pt>
              </c:strCache>
            </c:strRef>
          </c:cat>
          <c:val>
            <c:numRef>
              <c:f>Budget!$C$27:$O$27</c:f>
              <c:numCache>
                <c:formatCode>_(* #,##0_);_(* \(#,##0\);_(* "-"??_);_(@_)</c:formatCode>
                <c:ptCount val="13"/>
                <c:pt idx="0">
                  <c:v>9153.0002032916254</c:v>
                </c:pt>
                <c:pt idx="1">
                  <c:v>9020.9996263976809</c:v>
                </c:pt>
                <c:pt idx="2">
                  <c:v>10196.000182732265</c:v>
                </c:pt>
                <c:pt idx="3">
                  <c:v>10815.000429980997</c:v>
                </c:pt>
                <c:pt idx="4">
                  <c:v>11365.000432240298</c:v>
                </c:pt>
                <c:pt idx="5">
                  <c:v>11615.999695813865</c:v>
                </c:pt>
                <c:pt idx="6">
                  <c:v>14606.000044631297</c:v>
                </c:pt>
                <c:pt idx="7">
                  <c:v>12766.000053306947</c:v>
                </c:pt>
                <c:pt idx="8">
                  <c:v>11506.000054897057</c:v>
                </c:pt>
                <c:pt idx="9">
                  <c:v>9331.0000397143722</c:v>
                </c:pt>
                <c:pt idx="10">
                  <c:v>9522.0001011484273</c:v>
                </c:pt>
                <c:pt idx="11">
                  <c:v>13252.999751981721</c:v>
                </c:pt>
                <c:pt idx="12">
                  <c:v>133150.00061613653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F8-4B63-929E-56089916B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6364384"/>
        <c:axId val="2096366464"/>
      </c:lineChart>
      <c:catAx>
        <c:axId val="209636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366464"/>
        <c:crosses val="autoZero"/>
        <c:auto val="1"/>
        <c:lblAlgn val="ctr"/>
        <c:lblOffset val="100"/>
        <c:noMultiLvlLbl val="0"/>
      </c:catAx>
      <c:valAx>
        <c:axId val="209636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36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4231</xdr:colOff>
      <xdr:row>0</xdr:row>
      <xdr:rowOff>2115</xdr:rowOff>
    </xdr:from>
    <xdr:to>
      <xdr:col>24</xdr:col>
      <xdr:colOff>4232</xdr:colOff>
      <xdr:row>13</xdr:row>
      <xdr:rowOff>228599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B5843C-70D8-4E23-BFFF-978781EED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16932</xdr:colOff>
      <xdr:row>13</xdr:row>
      <xdr:rowOff>234948</xdr:rowOff>
    </xdr:from>
    <xdr:to>
      <xdr:col>24</xdr:col>
      <xdr:colOff>12700</xdr:colOff>
      <xdr:row>27</xdr:row>
      <xdr:rowOff>224366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BA5C78-99E9-4742-A11C-6D92158BC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27515</xdr:colOff>
      <xdr:row>0</xdr:row>
      <xdr:rowOff>0</xdr:rowOff>
    </xdr:from>
    <xdr:to>
      <xdr:col>24</xdr:col>
      <xdr:colOff>19922</xdr:colOff>
      <xdr:row>14</xdr:row>
      <xdr:rowOff>4980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D88DD2-6110-42E2-9872-95F4B13AD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16184</xdr:colOff>
      <xdr:row>13</xdr:row>
      <xdr:rowOff>238932</xdr:rowOff>
    </xdr:from>
    <xdr:to>
      <xdr:col>24</xdr:col>
      <xdr:colOff>0</xdr:colOff>
      <xdr:row>28</xdr:row>
      <xdr:rowOff>4980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F40D55-FDFD-45F1-BE28-93ECE6452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I66"/>
  <sheetViews>
    <sheetView tabSelected="1" zoomScaleNormal="100" workbookViewId="0">
      <selection activeCell="L11" sqref="L11"/>
    </sheetView>
  </sheetViews>
  <sheetFormatPr defaultRowHeight="18.75" customHeight="1" x14ac:dyDescent="0.5"/>
  <cols>
    <col min="1" max="1" width="2.3515625" customWidth="1"/>
    <col min="2" max="2" width="3.64453125" customWidth="1"/>
    <col min="3" max="3" width="15.3515625" customWidth="1"/>
    <col min="4" max="4" width="14.64453125" customWidth="1"/>
    <col min="5" max="7" width="13.76171875" customWidth="1"/>
    <col min="8" max="8" width="10" customWidth="1"/>
    <col min="9" max="9" width="8.3515625" customWidth="1"/>
    <col min="10" max="15" width="10" customWidth="1"/>
    <col min="16" max="16" width="11.1171875" customWidth="1"/>
  </cols>
  <sheetData>
    <row r="1" spans="3:6" ht="18.75" customHeight="1" x14ac:dyDescent="0.5">
      <c r="C1" s="2" t="s">
        <v>32</v>
      </c>
    </row>
    <row r="3" spans="3:6" ht="18.75" customHeight="1" x14ac:dyDescent="0.5">
      <c r="C3" t="s">
        <v>33</v>
      </c>
    </row>
    <row r="4" spans="3:6" ht="18.75" customHeight="1" x14ac:dyDescent="0.5">
      <c r="C4" t="s">
        <v>34</v>
      </c>
    </row>
    <row r="5" spans="3:6" ht="18.75" customHeight="1" x14ac:dyDescent="0.5">
      <c r="F5" s="16" t="s">
        <v>2</v>
      </c>
    </row>
    <row r="6" spans="3:6" ht="18.75" customHeight="1" x14ac:dyDescent="0.5">
      <c r="C6" s="17" t="s">
        <v>8</v>
      </c>
      <c r="D6" s="17" t="s">
        <v>24</v>
      </c>
      <c r="E6" s="17" t="s">
        <v>25</v>
      </c>
    </row>
    <row r="7" spans="3:6" ht="18.75" customHeight="1" x14ac:dyDescent="0.5">
      <c r="C7" s="4" t="s">
        <v>9</v>
      </c>
      <c r="D7" s="3">
        <v>317</v>
      </c>
      <c r="E7" s="3">
        <v>712.91209454545367</v>
      </c>
    </row>
    <row r="8" spans="3:6" ht="18.75" customHeight="1" x14ac:dyDescent="0.5">
      <c r="C8" s="4" t="s">
        <v>10</v>
      </c>
      <c r="D8" s="3">
        <v>128</v>
      </c>
      <c r="E8" s="3">
        <v>628.73366090663296</v>
      </c>
    </row>
    <row r="9" spans="3:6" ht="18.75" customHeight="1" x14ac:dyDescent="0.5">
      <c r="C9" s="4" t="s">
        <v>11</v>
      </c>
      <c r="D9" s="3">
        <v>1591</v>
      </c>
      <c r="E9" s="3">
        <v>3379.8459063636296</v>
      </c>
    </row>
    <row r="10" spans="3:6" ht="18.75" customHeight="1" x14ac:dyDescent="0.5">
      <c r="C10" s="4" t="s">
        <v>12</v>
      </c>
      <c r="D10" s="3">
        <v>26</v>
      </c>
      <c r="E10" s="3">
        <v>62.686363636363602</v>
      </c>
    </row>
    <row r="11" spans="3:6" ht="18.75" customHeight="1" x14ac:dyDescent="0.5">
      <c r="C11" s="4" t="s">
        <v>13</v>
      </c>
      <c r="D11" s="3">
        <v>95</v>
      </c>
      <c r="E11" s="3">
        <v>185.99636363636301</v>
      </c>
    </row>
    <row r="12" spans="3:6" ht="18.75" customHeight="1" x14ac:dyDescent="0.5">
      <c r="C12" s="4" t="s">
        <v>14</v>
      </c>
      <c r="D12" s="3">
        <v>381</v>
      </c>
      <c r="E12" s="3">
        <v>692.79793181818002</v>
      </c>
    </row>
    <row r="13" spans="3:6" ht="18.75" customHeight="1" x14ac:dyDescent="0.5">
      <c r="C13" s="4" t="s">
        <v>15</v>
      </c>
      <c r="D13" s="3">
        <v>0</v>
      </c>
      <c r="E13" s="3">
        <v>0</v>
      </c>
    </row>
    <row r="14" spans="3:6" ht="18.75" customHeight="1" x14ac:dyDescent="0.5">
      <c r="C14" s="4" t="s">
        <v>16</v>
      </c>
      <c r="D14" s="3">
        <v>184</v>
      </c>
      <c r="E14" s="3">
        <v>412.064727272727</v>
      </c>
    </row>
    <row r="15" spans="3:6" ht="18.75" customHeight="1" x14ac:dyDescent="0.5">
      <c r="C15" s="4" t="s">
        <v>17</v>
      </c>
      <c r="D15" s="3">
        <v>62</v>
      </c>
      <c r="E15" s="3">
        <v>169.01654818181802</v>
      </c>
    </row>
    <row r="16" spans="3:6" ht="18.75" customHeight="1" x14ac:dyDescent="0.5">
      <c r="C16" s="4" t="s">
        <v>18</v>
      </c>
      <c r="D16" s="3">
        <v>102</v>
      </c>
      <c r="E16" s="3">
        <v>14.9490909090909</v>
      </c>
    </row>
    <row r="17" spans="3:9" ht="18.75" customHeight="1" x14ac:dyDescent="0.5">
      <c r="D17" s="30">
        <f>SUM(D7:D16)</f>
        <v>2886</v>
      </c>
      <c r="E17" s="30">
        <f>SUM(E7:E16)</f>
        <v>6259.0026872702583</v>
      </c>
    </row>
    <row r="18" spans="3:9" ht="18.75" customHeight="1" x14ac:dyDescent="0.5">
      <c r="C18" t="s">
        <v>35</v>
      </c>
    </row>
    <row r="19" spans="3:9" ht="18.75" customHeight="1" thickBot="1" x14ac:dyDescent="0.55000000000000004"/>
    <row r="20" spans="3:9" ht="30.75" customHeight="1" thickBot="1" x14ac:dyDescent="0.55000000000000004">
      <c r="C20" s="24" t="s">
        <v>8</v>
      </c>
      <c r="D20" s="25" t="s">
        <v>26</v>
      </c>
      <c r="E20" s="25" t="s">
        <v>27</v>
      </c>
      <c r="F20" s="25" t="s">
        <v>28</v>
      </c>
      <c r="G20" s="25" t="s">
        <v>29</v>
      </c>
      <c r="H20" s="26" t="s">
        <v>30</v>
      </c>
      <c r="I20" s="27" t="s">
        <v>31</v>
      </c>
    </row>
    <row r="21" spans="3:9" ht="18.75" customHeight="1" x14ac:dyDescent="0.5">
      <c r="C21" s="50" t="s">
        <v>9</v>
      </c>
      <c r="D21" s="19" t="s">
        <v>1</v>
      </c>
      <c r="E21" s="19">
        <f>VLOOKUP(C21,$C$6:$D$16,2,0)</f>
        <v>317</v>
      </c>
      <c r="F21" s="19">
        <f>VLOOKUP(C21,Budget!$B$2:$N$13,6,0)</f>
        <v>405</v>
      </c>
      <c r="G21" s="19">
        <f>VLOOKUP(C21,Lastyear!$B$2:$N$13,6,0)</f>
        <v>488</v>
      </c>
      <c r="H21" s="42">
        <f>IFERROR(E21/F21,0)</f>
        <v>0.78271604938271599</v>
      </c>
      <c r="I21" s="43">
        <f>IFERROR(E21/G21,0)</f>
        <v>0.64959016393442626</v>
      </c>
    </row>
    <row r="22" spans="3:9" ht="80.7" customHeight="1" x14ac:dyDescent="0.5">
      <c r="C22" s="46"/>
      <c r="D22" s="51" t="s">
        <v>36</v>
      </c>
      <c r="E22" s="33">
        <f>IFERROR(E21/E$62,0)</f>
        <v>0.10984060984060984</v>
      </c>
      <c r="F22" s="31">
        <f>IFERROR(F21/F$62,0)</f>
        <v>9.3317972350230413E-2</v>
      </c>
      <c r="G22" s="32">
        <f>IFERROR(G21/G$62,0)</f>
        <v>0.11512149091766927</v>
      </c>
      <c r="H22" s="44">
        <f t="shared" ref="H22:H60" si="0">IFERROR(E22/F22,0)</f>
        <v>1.1770573992796214</v>
      </c>
      <c r="I22" s="45">
        <f t="shared" ref="I22:I66" si="1">IFERROR(E22/G22,0)</f>
        <v>0.95412775638185465</v>
      </c>
    </row>
    <row r="23" spans="3:9" ht="18.75" customHeight="1" x14ac:dyDescent="0.5">
      <c r="C23" s="46"/>
      <c r="D23" s="20" t="s">
        <v>6</v>
      </c>
      <c r="E23" s="29">
        <f>IFERROR(E24/E21,0)</f>
        <v>2.2489340521938601</v>
      </c>
      <c r="F23" s="29">
        <f>IFERROR(F24/F21,0)</f>
        <v>3.2226497593111181</v>
      </c>
      <c r="G23" s="29">
        <f>IFERROR(G24/G21,0)</f>
        <v>2.9717057206762356</v>
      </c>
      <c r="H23" s="44">
        <f t="shared" si="0"/>
        <v>0.69785245687840369</v>
      </c>
      <c r="I23" s="45">
        <f t="shared" si="1"/>
        <v>0.75678221990369121</v>
      </c>
    </row>
    <row r="24" spans="3:9" ht="18.75" customHeight="1" x14ac:dyDescent="0.5">
      <c r="C24" s="46"/>
      <c r="D24" s="18" t="s">
        <v>3</v>
      </c>
      <c r="E24" s="28">
        <f>VLOOKUP(C21,$C$6:$E$16,3,0)</f>
        <v>712.91209454545367</v>
      </c>
      <c r="F24" s="28">
        <f>VLOOKUP(C21,Budget!$B$16:$N$27,6,0)</f>
        <v>1305.1731525210027</v>
      </c>
      <c r="G24" s="28">
        <f>VLOOKUP(C21,Lastyear!$B$16:$N$27,6,0)</f>
        <v>1450.192391690003</v>
      </c>
      <c r="H24" s="44">
        <f t="shared" si="0"/>
        <v>0.54622031809988636</v>
      </c>
      <c r="I24" s="45">
        <f t="shared" si="1"/>
        <v>0.49159828628989777</v>
      </c>
    </row>
    <row r="25" spans="3:9" ht="18.75" customHeight="1" x14ac:dyDescent="0.5">
      <c r="C25" s="50" t="s">
        <v>10</v>
      </c>
      <c r="D25" s="19" t="s">
        <v>1</v>
      </c>
      <c r="E25" s="19">
        <f t="shared" ref="E25" si="2">VLOOKUP(C25,$C$6:$D$16,2,0)</f>
        <v>128</v>
      </c>
      <c r="F25" s="19">
        <f>VLOOKUP(C25,Budget!$B$2:$N$13,6,0)</f>
        <v>88</v>
      </c>
      <c r="G25" s="19">
        <f>VLOOKUP(C25,Lastyear!$B$2:$N$13,6,0)</f>
        <v>62</v>
      </c>
      <c r="H25" s="44">
        <f t="shared" si="0"/>
        <v>1.4545454545454546</v>
      </c>
      <c r="I25" s="45">
        <f t="shared" si="1"/>
        <v>2.064516129032258</v>
      </c>
    </row>
    <row r="26" spans="3:9" ht="18.75" customHeight="1" x14ac:dyDescent="0.5">
      <c r="C26" s="46"/>
      <c r="D26" s="20" t="s">
        <v>19</v>
      </c>
      <c r="E26" s="33">
        <f t="shared" ref="E26" si="3">IFERROR(E25/E$62,0)</f>
        <v>4.4352044352044352E-2</v>
      </c>
      <c r="F26" s="31">
        <f>IFERROR(F25/Budget!$G$13,0)</f>
        <v>2.0276497695852536E-2</v>
      </c>
      <c r="G26" s="32">
        <f t="shared" ref="G26" si="4">IFERROR(G25/$G$62,0)</f>
        <v>1.4626091059212079E-2</v>
      </c>
      <c r="H26" s="44">
        <f t="shared" si="0"/>
        <v>2.1873621873621873</v>
      </c>
      <c r="I26" s="45">
        <f t="shared" si="1"/>
        <v>3.032392193682516</v>
      </c>
    </row>
    <row r="27" spans="3:9" ht="18.75" customHeight="1" x14ac:dyDescent="0.5">
      <c r="C27" s="46"/>
      <c r="D27" s="20" t="s">
        <v>6</v>
      </c>
      <c r="E27" s="29">
        <f t="shared" ref="E27" si="5">IFERROR(E28/E25,0)</f>
        <v>4.91198172583307</v>
      </c>
      <c r="F27" s="29">
        <f t="shared" ref="F27:G27" si="6">IFERROR(F28/F25,0)</f>
        <v>3.2529886363636362</v>
      </c>
      <c r="G27" s="29">
        <f t="shared" si="6"/>
        <v>4.1578659564516114</v>
      </c>
      <c r="H27" s="44">
        <f t="shared" si="0"/>
        <v>1.5099904349263096</v>
      </c>
      <c r="I27" s="45">
        <f t="shared" si="1"/>
        <v>1.1813708708457338</v>
      </c>
    </row>
    <row r="28" spans="3:9" ht="18.75" customHeight="1" x14ac:dyDescent="0.5">
      <c r="C28" s="46"/>
      <c r="D28" s="18" t="s">
        <v>3</v>
      </c>
      <c r="E28" s="28">
        <f t="shared" ref="E28" si="7">VLOOKUP(C25,$C$6:$E$16,3,0)</f>
        <v>628.73366090663296</v>
      </c>
      <c r="F28" s="28">
        <f>VLOOKUP(C25,Budget!$B$16:$N$27,6,0)</f>
        <v>286.26299999999998</v>
      </c>
      <c r="G28" s="28">
        <f>VLOOKUP(C25,Lastyear!$B$16:$N$27,6,0)</f>
        <v>257.7876892999999</v>
      </c>
      <c r="H28" s="44">
        <f t="shared" si="0"/>
        <v>2.1963497235291776</v>
      </c>
      <c r="I28" s="45">
        <f t="shared" si="1"/>
        <v>2.4389592172299022</v>
      </c>
    </row>
    <row r="29" spans="3:9" ht="18.75" customHeight="1" x14ac:dyDescent="0.5">
      <c r="C29" s="46" t="s">
        <v>11</v>
      </c>
      <c r="D29" s="19" t="s">
        <v>1</v>
      </c>
      <c r="E29" s="19">
        <f t="shared" ref="E29" si="8">VLOOKUP(C29,$C$6:$D$16,2,0)</f>
        <v>1591</v>
      </c>
      <c r="F29" s="19">
        <f>VLOOKUP(C29,Budget!$B$2:$N$13,6,0)</f>
        <v>2030</v>
      </c>
      <c r="G29" s="19">
        <f>VLOOKUP(C29,Lastyear!$B$2:$N$13,6,0)</f>
        <v>2017</v>
      </c>
      <c r="H29" s="44">
        <f t="shared" si="0"/>
        <v>0.78374384236453198</v>
      </c>
      <c r="I29" s="45">
        <f t="shared" si="1"/>
        <v>0.78879524045612293</v>
      </c>
    </row>
    <row r="30" spans="3:9" ht="18.75" customHeight="1" x14ac:dyDescent="0.5">
      <c r="C30" s="46"/>
      <c r="D30" s="20" t="s">
        <v>19</v>
      </c>
      <c r="E30" s="33">
        <f t="shared" ref="E30" si="9">IFERROR(E29/E$62,0)</f>
        <v>0.55128205128205132</v>
      </c>
      <c r="F30" s="31">
        <f>IFERROR(F29/Budget!$G$13,0)</f>
        <v>0.46774193548387094</v>
      </c>
      <c r="G30" s="32">
        <f t="shared" ref="G30" si="10">IFERROR(G29/$G$62,0)</f>
        <v>0.47581976881339938</v>
      </c>
      <c r="H30" s="44">
        <f t="shared" si="0"/>
        <v>1.1786030061892132</v>
      </c>
      <c r="I30" s="45">
        <f t="shared" si="1"/>
        <v>1.1585942565119562</v>
      </c>
    </row>
    <row r="31" spans="3:9" ht="18.75" customHeight="1" x14ac:dyDescent="0.5">
      <c r="C31" s="46"/>
      <c r="D31" s="20" t="s">
        <v>6</v>
      </c>
      <c r="E31" s="29">
        <f t="shared" ref="E31" si="11">IFERROR(E32/E29,0)</f>
        <v>2.1243531781041041</v>
      </c>
      <c r="F31" s="29">
        <f t="shared" ref="F31:G31" si="12">IFERROR(F32/F29,0)</f>
        <v>2.4519137762289627</v>
      </c>
      <c r="G31" s="29">
        <f t="shared" si="12"/>
        <v>2.4432840488249852</v>
      </c>
      <c r="H31" s="44">
        <f t="shared" si="0"/>
        <v>0.86640615126823672</v>
      </c>
      <c r="I31" s="45">
        <f t="shared" si="1"/>
        <v>0.86946631486655834</v>
      </c>
    </row>
    <row r="32" spans="3:9" ht="18.75" customHeight="1" x14ac:dyDescent="0.5">
      <c r="C32" s="46"/>
      <c r="D32" s="18" t="s">
        <v>3</v>
      </c>
      <c r="E32" s="28">
        <f t="shared" ref="E32" si="13">VLOOKUP(C29,$C$6:$E$16,3,0)</f>
        <v>3379.8459063636296</v>
      </c>
      <c r="F32" s="28">
        <f>VLOOKUP(C29,Budget!$B$16:$N$27,6,0)</f>
        <v>4977.3849657447945</v>
      </c>
      <c r="G32" s="28">
        <f>VLOOKUP(C29,Lastyear!$B$16:$N$27,6,0)</f>
        <v>4928.1039264799947</v>
      </c>
      <c r="H32" s="44">
        <f t="shared" si="0"/>
        <v>0.67904048604323375</v>
      </c>
      <c r="I32" s="45">
        <f t="shared" si="1"/>
        <v>0.68583089090366611</v>
      </c>
    </row>
    <row r="33" spans="3:9" ht="18.75" customHeight="1" x14ac:dyDescent="0.5">
      <c r="C33" s="46" t="s">
        <v>12</v>
      </c>
      <c r="D33" s="19" t="s">
        <v>1</v>
      </c>
      <c r="E33" s="19">
        <f t="shared" ref="E33" si="14">VLOOKUP(C33,$C$6:$D$16,2,0)</f>
        <v>26</v>
      </c>
      <c r="F33" s="19">
        <f>VLOOKUP(C33,Budget!$B$2:$N$13,6,0)</f>
        <v>69</v>
      </c>
      <c r="G33" s="19">
        <f>VLOOKUP(C33,Lastyear!$B$2:$N$13,6,0)</f>
        <v>62</v>
      </c>
      <c r="H33" s="44">
        <f t="shared" si="0"/>
        <v>0.37681159420289856</v>
      </c>
      <c r="I33" s="45">
        <f t="shared" si="1"/>
        <v>0.41935483870967744</v>
      </c>
    </row>
    <row r="34" spans="3:9" ht="18.75" customHeight="1" x14ac:dyDescent="0.5">
      <c r="C34" s="46"/>
      <c r="D34" s="20" t="s">
        <v>19</v>
      </c>
      <c r="E34" s="33">
        <f t="shared" ref="E34" si="15">IFERROR(E33/E$62,0)</f>
        <v>9.0090090090090089E-3</v>
      </c>
      <c r="F34" s="31">
        <f>IFERROR(F33/Budget!$G$13,0)</f>
        <v>1.5898617511520736E-2</v>
      </c>
      <c r="G34" s="32">
        <f t="shared" ref="G34" si="16">IFERROR(G33/$G$62,0)</f>
        <v>1.4626091059212079E-2</v>
      </c>
      <c r="H34" s="44">
        <f t="shared" si="0"/>
        <v>0.5666536101318711</v>
      </c>
      <c r="I34" s="45">
        <f t="shared" si="1"/>
        <v>0.61595466434176105</v>
      </c>
    </row>
    <row r="35" spans="3:9" ht="18.75" customHeight="1" x14ac:dyDescent="0.5">
      <c r="C35" s="46"/>
      <c r="D35" s="20" t="s">
        <v>6</v>
      </c>
      <c r="E35" s="29">
        <f t="shared" ref="E35" si="17">IFERROR(E36/E33,0)</f>
        <v>2.4110139860139848</v>
      </c>
      <c r="F35" s="29">
        <f t="shared" ref="F35:G35" si="18">IFERROR(F36/F33,0)</f>
        <v>2.8623768115942028</v>
      </c>
      <c r="G35" s="29">
        <f t="shared" si="18"/>
        <v>2.7481051887096779</v>
      </c>
      <c r="H35" s="44">
        <f t="shared" si="0"/>
        <v>0.84231187740483715</v>
      </c>
      <c r="I35" s="45">
        <f t="shared" si="1"/>
        <v>0.87733686320283533</v>
      </c>
    </row>
    <row r="36" spans="3:9" ht="18.75" customHeight="1" x14ac:dyDescent="0.5">
      <c r="C36" s="46"/>
      <c r="D36" s="18" t="s">
        <v>3</v>
      </c>
      <c r="E36" s="28">
        <f t="shared" ref="E36" si="19">VLOOKUP(C33,$C$6:$E$16,3,0)</f>
        <v>62.686363636363602</v>
      </c>
      <c r="F36" s="28">
        <f>VLOOKUP(C33,Budget!$B$16:$N$27,6,0)</f>
        <v>197.50399999999999</v>
      </c>
      <c r="G36" s="28">
        <f>VLOOKUP(C33,Lastyear!$B$16:$N$27,6,0)</f>
        <v>170.38252170000004</v>
      </c>
      <c r="H36" s="44">
        <f t="shared" si="0"/>
        <v>0.31739288134095311</v>
      </c>
      <c r="I36" s="45">
        <f t="shared" si="1"/>
        <v>0.36791545876247933</v>
      </c>
    </row>
    <row r="37" spans="3:9" ht="18.75" customHeight="1" x14ac:dyDescent="0.5">
      <c r="C37" s="46" t="s">
        <v>13</v>
      </c>
      <c r="D37" s="19" t="s">
        <v>1</v>
      </c>
      <c r="E37" s="19">
        <f t="shared" ref="E37" si="20">VLOOKUP(C37,$C$6:$D$16,2,0)</f>
        <v>95</v>
      </c>
      <c r="F37" s="19">
        <f>VLOOKUP(C37,Budget!$B$2:$N$13,6,0)</f>
        <v>389</v>
      </c>
      <c r="G37" s="19">
        <f>VLOOKUP(C37,Lastyear!$B$2:$N$13,6,0)</f>
        <v>397</v>
      </c>
      <c r="H37" s="44">
        <f t="shared" si="0"/>
        <v>0.2442159383033419</v>
      </c>
      <c r="I37" s="45">
        <f t="shared" si="1"/>
        <v>0.23929471032745592</v>
      </c>
    </row>
    <row r="38" spans="3:9" ht="18.75" customHeight="1" x14ac:dyDescent="0.5">
      <c r="C38" s="46"/>
      <c r="D38" s="20" t="s">
        <v>19</v>
      </c>
      <c r="E38" s="33">
        <f t="shared" ref="E38" si="21">IFERROR(E37/E$62,0)</f>
        <v>3.2917532917532917E-2</v>
      </c>
      <c r="F38" s="31">
        <f>IFERROR(F37/Budget!$G$13,0)</f>
        <v>8.9631336405529949E-2</v>
      </c>
      <c r="G38" s="32">
        <f t="shared" ref="G38" si="22">IFERROR(G37/$G$62,0)</f>
        <v>9.365416371785798E-2</v>
      </c>
      <c r="H38" s="44">
        <f t="shared" si="0"/>
        <v>0.36725473743468606</v>
      </c>
      <c r="I38" s="45">
        <f t="shared" si="1"/>
        <v>0.35147965248720919</v>
      </c>
    </row>
    <row r="39" spans="3:9" ht="18.75" customHeight="1" x14ac:dyDescent="0.5">
      <c r="C39" s="46"/>
      <c r="D39" s="20" t="s">
        <v>6</v>
      </c>
      <c r="E39" s="29">
        <f t="shared" ref="E39" si="23">IFERROR(E40/E37,0)</f>
        <v>1.9578564593301371</v>
      </c>
      <c r="F39" s="29">
        <f t="shared" ref="F39:G39" si="24">IFERROR(F40/F37,0)</f>
        <v>3.2190826957442158</v>
      </c>
      <c r="G39" s="29">
        <f t="shared" si="24"/>
        <v>3.1229846837531485</v>
      </c>
      <c r="H39" s="44">
        <f t="shared" si="0"/>
        <v>0.60820321948190981</v>
      </c>
      <c r="I39" s="45">
        <f t="shared" si="1"/>
        <v>0.62691836739244566</v>
      </c>
    </row>
    <row r="40" spans="3:9" ht="18.75" customHeight="1" x14ac:dyDescent="0.5">
      <c r="C40" s="46"/>
      <c r="D40" s="18" t="s">
        <v>3</v>
      </c>
      <c r="E40" s="28">
        <f t="shared" ref="E40" si="25">VLOOKUP(C37,$C$6:$E$16,3,0)</f>
        <v>185.99636363636301</v>
      </c>
      <c r="F40" s="28">
        <f>VLOOKUP(C37,Budget!$B$16:$N$27,6,0)</f>
        <v>1252.2231686445</v>
      </c>
      <c r="G40" s="28">
        <f>VLOOKUP(C37,Lastyear!$B$16:$N$27,6,0)</f>
        <v>1239.8249194499999</v>
      </c>
      <c r="H40" s="44">
        <f t="shared" si="0"/>
        <v>0.14853291992488799</v>
      </c>
      <c r="I40" s="45">
        <f t="shared" si="1"/>
        <v>0.15001824912413686</v>
      </c>
    </row>
    <row r="41" spans="3:9" ht="18.75" customHeight="1" x14ac:dyDescent="0.5">
      <c r="C41" s="46" t="s">
        <v>14</v>
      </c>
      <c r="D41" s="19" t="s">
        <v>1</v>
      </c>
      <c r="E41" s="19">
        <f t="shared" ref="E41" si="26">VLOOKUP(C41,$C$6:$D$16,2,0)</f>
        <v>381</v>
      </c>
      <c r="F41" s="19">
        <f>VLOOKUP(C41,Budget!$B$2:$N$13,6,0)</f>
        <v>450</v>
      </c>
      <c r="G41" s="19">
        <f>VLOOKUP(C41,Lastyear!$B$2:$N$13,6,0)</f>
        <v>438</v>
      </c>
      <c r="H41" s="44">
        <f t="shared" si="0"/>
        <v>0.84666666666666668</v>
      </c>
      <c r="I41" s="45">
        <f t="shared" si="1"/>
        <v>0.86986301369863017</v>
      </c>
    </row>
    <row r="42" spans="3:9" ht="18.75" customHeight="1" x14ac:dyDescent="0.5">
      <c r="C42" s="46"/>
      <c r="D42" s="20" t="s">
        <v>19</v>
      </c>
      <c r="E42" s="33">
        <f t="shared" ref="E42" si="27">IFERROR(E41/E$62,0)</f>
        <v>0.13201663201663202</v>
      </c>
      <c r="F42" s="31">
        <f>IFERROR(F41/Budget!$G$13,0)</f>
        <v>0.10368663594470046</v>
      </c>
      <c r="G42" s="32">
        <f t="shared" ref="G42" si="28">IFERROR(G41/$G$62,0)</f>
        <v>0.10332625619249823</v>
      </c>
      <c r="H42" s="44">
        <f t="shared" si="0"/>
        <v>1.2732270732270734</v>
      </c>
      <c r="I42" s="45">
        <f t="shared" si="1"/>
        <v>1.2776678153390484</v>
      </c>
    </row>
    <row r="43" spans="3:9" ht="18.75" customHeight="1" x14ac:dyDescent="0.5">
      <c r="C43" s="46"/>
      <c r="D43" s="20" t="s">
        <v>6</v>
      </c>
      <c r="E43" s="29">
        <f t="shared" ref="E43" si="29">IFERROR(E44/E41,0)</f>
        <v>1.8183672751133333</v>
      </c>
      <c r="F43" s="29">
        <f t="shared" ref="F43:G43" si="30">IFERROR(F44/F41,0)</f>
        <v>2.6993108714244443</v>
      </c>
      <c r="G43" s="29">
        <f t="shared" si="30"/>
        <v>2.5211496308447483</v>
      </c>
      <c r="H43" s="44">
        <f t="shared" si="0"/>
        <v>0.67364129651127169</v>
      </c>
      <c r="I43" s="45">
        <f t="shared" si="1"/>
        <v>0.72124528146473499</v>
      </c>
    </row>
    <row r="44" spans="3:9" ht="18.75" customHeight="1" x14ac:dyDescent="0.5">
      <c r="C44" s="46"/>
      <c r="D44" s="18" t="s">
        <v>3</v>
      </c>
      <c r="E44" s="28">
        <f t="shared" ref="E44" si="31">VLOOKUP(C41,$C$6:$E$16,3,0)</f>
        <v>692.79793181818002</v>
      </c>
      <c r="F44" s="28">
        <f>VLOOKUP(C41,Budget!$B$16:$N$27,6,0)</f>
        <v>1214.689892141</v>
      </c>
      <c r="G44" s="28">
        <f>VLOOKUP(C41,Lastyear!$B$16:$N$27,6,0)</f>
        <v>1104.2635383099998</v>
      </c>
      <c r="H44" s="44">
        <f t="shared" si="0"/>
        <v>0.57034963104621006</v>
      </c>
      <c r="I44" s="45">
        <f t="shared" si="1"/>
        <v>0.62738459415083114</v>
      </c>
    </row>
    <row r="45" spans="3:9" ht="18.75" customHeight="1" x14ac:dyDescent="0.5">
      <c r="C45" s="46" t="s">
        <v>15</v>
      </c>
      <c r="D45" s="19" t="s">
        <v>1</v>
      </c>
      <c r="E45" s="19">
        <f t="shared" ref="E45" si="32">VLOOKUP(C45,$C$6:$D$16,2,0)</f>
        <v>0</v>
      </c>
      <c r="F45" s="19">
        <f>VLOOKUP(C45,Budget!$B$2:$N$13,6,0)</f>
        <v>712</v>
      </c>
      <c r="G45" s="19">
        <f>VLOOKUP(C45,Lastyear!$B$2:$N$13,6,0)</f>
        <v>569</v>
      </c>
      <c r="H45" s="44">
        <f t="shared" si="0"/>
        <v>0</v>
      </c>
      <c r="I45" s="45">
        <f t="shared" si="1"/>
        <v>0</v>
      </c>
    </row>
    <row r="46" spans="3:9" ht="18.75" customHeight="1" x14ac:dyDescent="0.5">
      <c r="C46" s="46"/>
      <c r="D46" s="20" t="s">
        <v>19</v>
      </c>
      <c r="E46" s="33">
        <f t="shared" ref="E46" si="33">IFERROR(E45/E$62,0)</f>
        <v>0</v>
      </c>
      <c r="F46" s="31">
        <f>IFERROR(F45/Budget!$G$13,0)</f>
        <v>0.1640552995391705</v>
      </c>
      <c r="G46" s="32">
        <f t="shared" ref="G46" si="34">IFERROR(G45/$G$62,0)</f>
        <v>0.13422977117244633</v>
      </c>
      <c r="H46" s="44">
        <f t="shared" si="0"/>
        <v>0</v>
      </c>
      <c r="I46" s="45">
        <f t="shared" si="1"/>
        <v>0</v>
      </c>
    </row>
    <row r="47" spans="3:9" ht="18.75" customHeight="1" x14ac:dyDescent="0.5">
      <c r="C47" s="46"/>
      <c r="D47" s="20" t="s">
        <v>6</v>
      </c>
      <c r="E47" s="29">
        <f t="shared" ref="E47" si="35">IFERROR(E48/E45,0)</f>
        <v>0</v>
      </c>
      <c r="F47" s="29">
        <f t="shared" ref="F47:G47" si="36">IFERROR(F48/F45,0)</f>
        <v>1.9572456749157328</v>
      </c>
      <c r="G47" s="29">
        <f t="shared" si="36"/>
        <v>2.0409474524604594</v>
      </c>
      <c r="H47" s="44">
        <f t="shared" si="0"/>
        <v>0</v>
      </c>
      <c r="I47" s="45">
        <f t="shared" si="1"/>
        <v>0</v>
      </c>
    </row>
    <row r="48" spans="3:9" ht="18.75" customHeight="1" x14ac:dyDescent="0.5">
      <c r="C48" s="46"/>
      <c r="D48" s="18" t="s">
        <v>3</v>
      </c>
      <c r="E48" s="28">
        <f t="shared" ref="E48" si="37">VLOOKUP(C45,$C$6:$E$16,3,0)</f>
        <v>0</v>
      </c>
      <c r="F48" s="28">
        <f>VLOOKUP(C45,Budget!$B$16:$N$27,6,0)</f>
        <v>1393.5589205400017</v>
      </c>
      <c r="G48" s="28">
        <f>VLOOKUP(C45,Lastyear!$B$16:$N$27,6,0)</f>
        <v>1161.2991004500013</v>
      </c>
      <c r="H48" s="44">
        <f t="shared" si="0"/>
        <v>0</v>
      </c>
      <c r="I48" s="45">
        <f t="shared" si="1"/>
        <v>0</v>
      </c>
    </row>
    <row r="49" spans="3:9" ht="18.75" customHeight="1" x14ac:dyDescent="0.5">
      <c r="C49" s="46" t="s">
        <v>16</v>
      </c>
      <c r="D49" s="19" t="s">
        <v>1</v>
      </c>
      <c r="E49" s="19">
        <f t="shared" ref="E49" si="38">VLOOKUP(C49,$C$6:$D$16,2,0)</f>
        <v>184</v>
      </c>
      <c r="F49" s="19">
        <f>VLOOKUP(C49,Budget!$B$2:$N$13,6,0)</f>
        <v>130</v>
      </c>
      <c r="G49" s="19">
        <f>VLOOKUP(C49,Lastyear!$B$2:$N$13,6,0)</f>
        <v>128</v>
      </c>
      <c r="H49" s="44">
        <f t="shared" si="0"/>
        <v>1.4153846153846155</v>
      </c>
      <c r="I49" s="45">
        <f t="shared" si="1"/>
        <v>1.4375</v>
      </c>
    </row>
    <row r="50" spans="3:9" ht="18.75" customHeight="1" x14ac:dyDescent="0.5">
      <c r="C50" s="46"/>
      <c r="D50" s="20" t="s">
        <v>19</v>
      </c>
      <c r="E50" s="33">
        <f t="shared" ref="E50" si="39">IFERROR(E49/E$62,0)</f>
        <v>6.3756063756063755E-2</v>
      </c>
      <c r="F50" s="31">
        <f>IFERROR(F49/Budget!$G$13,0)</f>
        <v>2.9953917050691243E-2</v>
      </c>
      <c r="G50" s="32">
        <f t="shared" ref="G50" si="40">IFERROR(G49/$G$62,0)</f>
        <v>3.0195800896437839E-2</v>
      </c>
      <c r="H50" s="44">
        <f t="shared" si="0"/>
        <v>2.1284716669332053</v>
      </c>
      <c r="I50" s="45">
        <f t="shared" si="1"/>
        <v>2.1114215176715176</v>
      </c>
    </row>
    <row r="51" spans="3:9" ht="18.75" customHeight="1" x14ac:dyDescent="0.5">
      <c r="C51" s="46"/>
      <c r="D51" s="20" t="s">
        <v>6</v>
      </c>
      <c r="E51" s="29">
        <f t="shared" ref="E51" si="41">IFERROR(E52/E49,0)</f>
        <v>2.2394822134387335</v>
      </c>
      <c r="F51" s="29">
        <f t="shared" ref="F51:G51" si="42">IFERROR(F52/F49,0)</f>
        <v>4.4647600877999993</v>
      </c>
      <c r="G51" s="29">
        <f t="shared" si="42"/>
        <v>5.0383577379687496</v>
      </c>
      <c r="H51" s="44">
        <f t="shared" si="0"/>
        <v>0.50159071694762292</v>
      </c>
      <c r="I51" s="45">
        <f t="shared" si="1"/>
        <v>0.44448654301820123</v>
      </c>
    </row>
    <row r="52" spans="3:9" ht="18.75" customHeight="1" x14ac:dyDescent="0.5">
      <c r="C52" s="46"/>
      <c r="D52" s="18" t="s">
        <v>3</v>
      </c>
      <c r="E52" s="28">
        <f t="shared" ref="E52" si="43">VLOOKUP(C49,$C$6:$E$16,3,0)</f>
        <v>412.064727272727</v>
      </c>
      <c r="F52" s="28">
        <f>VLOOKUP(C49,Budget!$B$16:$N$27,6,0)</f>
        <v>580.41881141399995</v>
      </c>
      <c r="G52" s="28">
        <f>VLOOKUP(C49,Lastyear!$B$16:$N$27,6,0)</f>
        <v>644.90979045999995</v>
      </c>
      <c r="H52" s="44">
        <f t="shared" si="0"/>
        <v>0.70994378398740476</v>
      </c>
      <c r="I52" s="45">
        <f t="shared" si="1"/>
        <v>0.63894940558866431</v>
      </c>
    </row>
    <row r="53" spans="3:9" ht="18.75" customHeight="1" x14ac:dyDescent="0.5">
      <c r="C53" s="46" t="s">
        <v>17</v>
      </c>
      <c r="D53" s="19" t="s">
        <v>1</v>
      </c>
      <c r="E53" s="19">
        <f t="shared" ref="E53" si="44">VLOOKUP(C53,$C$6:$D$16,2,0)</f>
        <v>62</v>
      </c>
      <c r="F53" s="19">
        <f>VLOOKUP(C53,Budget!$B$2:$N$13,6,0)</f>
        <v>67</v>
      </c>
      <c r="G53" s="19">
        <f>VLOOKUP(C53,Lastyear!$B$2:$N$13,6,0)</f>
        <v>56</v>
      </c>
      <c r="H53" s="44">
        <f t="shared" si="0"/>
        <v>0.92537313432835822</v>
      </c>
      <c r="I53" s="45">
        <f t="shared" si="1"/>
        <v>1.1071428571428572</v>
      </c>
    </row>
    <row r="54" spans="3:9" ht="18.75" customHeight="1" x14ac:dyDescent="0.5">
      <c r="C54" s="46"/>
      <c r="D54" s="20" t="s">
        <v>19</v>
      </c>
      <c r="E54" s="33">
        <f t="shared" ref="E54" si="45">IFERROR(E53/E$62,0)</f>
        <v>2.1483021483021482E-2</v>
      </c>
      <c r="F54" s="31">
        <f>IFERROR(F53/Budget!$G$13,0)</f>
        <v>1.5437788018433179E-2</v>
      </c>
      <c r="G54" s="32">
        <f t="shared" ref="G54" si="46">IFERROR(G53/$G$62,0)</f>
        <v>1.3210662892191555E-2</v>
      </c>
      <c r="H54" s="44">
        <f t="shared" si="0"/>
        <v>1.3915867647210931</v>
      </c>
      <c r="I54" s="45">
        <f t="shared" si="1"/>
        <v>1.626188001188001</v>
      </c>
    </row>
    <row r="55" spans="3:9" ht="18.75" customHeight="1" x14ac:dyDescent="0.5">
      <c r="C55" s="46"/>
      <c r="D55" s="20" t="s">
        <v>6</v>
      </c>
      <c r="E55" s="29">
        <f t="shared" ref="E55" si="47">IFERROR(E56/E53,0)</f>
        <v>2.7260733577712584</v>
      </c>
      <c r="F55" s="29">
        <f t="shared" ref="F55:G55" si="48">IFERROR(F56/F53,0)</f>
        <v>2.3549928542537315</v>
      </c>
      <c r="G55" s="29">
        <f t="shared" si="48"/>
        <v>2.5614370330357139</v>
      </c>
      <c r="H55" s="44">
        <f t="shared" si="0"/>
        <v>1.157571817191402</v>
      </c>
      <c r="I55" s="45">
        <f t="shared" si="1"/>
        <v>1.0642749841640355</v>
      </c>
    </row>
    <row r="56" spans="3:9" ht="18.75" customHeight="1" x14ac:dyDescent="0.5">
      <c r="C56" s="46"/>
      <c r="D56" s="18" t="s">
        <v>3</v>
      </c>
      <c r="E56" s="28">
        <f t="shared" ref="E56" si="49">VLOOKUP(C53,$C$6:$E$16,3,0)</f>
        <v>169.01654818181802</v>
      </c>
      <c r="F56" s="28">
        <f>VLOOKUP(C53,Budget!$B$16:$N$27,6,0)</f>
        <v>157.784521235</v>
      </c>
      <c r="G56" s="28">
        <f>VLOOKUP(C53,Lastyear!$B$16:$N$27,6,0)</f>
        <v>143.44047384999999</v>
      </c>
      <c r="H56" s="44">
        <f t="shared" si="0"/>
        <v>1.071185860684581</v>
      </c>
      <c r="I56" s="45">
        <f t="shared" si="1"/>
        <v>1.1783044467530392</v>
      </c>
    </row>
    <row r="57" spans="3:9" ht="18.75" customHeight="1" x14ac:dyDescent="0.5">
      <c r="C57" s="46" t="s">
        <v>18</v>
      </c>
      <c r="D57" s="19" t="s">
        <v>1</v>
      </c>
      <c r="E57" s="19">
        <f t="shared" ref="E57" si="50">VLOOKUP(C57,$C$6:$D$16,2,0)</f>
        <v>102</v>
      </c>
      <c r="F57" s="19">
        <f>VLOOKUP(C57,Budget!$B$2:$N$13,6,0)</f>
        <v>0</v>
      </c>
      <c r="G57" s="19">
        <f>VLOOKUP(C57,Lastyear!$B$2:$N$13,6,0)</f>
        <v>22</v>
      </c>
      <c r="H57" s="44">
        <f t="shared" si="0"/>
        <v>0</v>
      </c>
      <c r="I57" s="45">
        <f t="shared" si="1"/>
        <v>4.6363636363636367</v>
      </c>
    </row>
    <row r="58" spans="3:9" ht="18.75" customHeight="1" x14ac:dyDescent="0.5">
      <c r="C58" s="46"/>
      <c r="D58" s="20" t="s">
        <v>19</v>
      </c>
      <c r="E58" s="33">
        <f t="shared" ref="E58" si="51">IFERROR(E57/E$62,0)</f>
        <v>3.5343035343035345E-2</v>
      </c>
      <c r="F58" s="31">
        <f>IFERROR(F57/Budget!$G$13,0)</f>
        <v>0</v>
      </c>
      <c r="G58" s="32">
        <f t="shared" ref="G58" si="52">IFERROR(G57/$G$62,0)</f>
        <v>5.1899032790752534E-3</v>
      </c>
      <c r="H58" s="44">
        <f t="shared" si="0"/>
        <v>0</v>
      </c>
      <c r="I58" s="45">
        <f t="shared" si="1"/>
        <v>6.809960309960311</v>
      </c>
    </row>
    <row r="59" spans="3:9" ht="18.75" customHeight="1" x14ac:dyDescent="0.5">
      <c r="C59" s="46"/>
      <c r="D59" s="20" t="s">
        <v>6</v>
      </c>
      <c r="E59" s="29">
        <f t="shared" ref="E59" si="53">IFERROR(E60/E57,0)</f>
        <v>0.14655971479500882</v>
      </c>
      <c r="F59" s="29">
        <f t="shared" ref="F59:G59" si="54">IFERROR(F60/F57,0)</f>
        <v>0</v>
      </c>
      <c r="G59" s="29">
        <f t="shared" si="54"/>
        <v>0</v>
      </c>
      <c r="H59" s="44">
        <f t="shared" si="0"/>
        <v>0</v>
      </c>
      <c r="I59" s="45">
        <f t="shared" si="1"/>
        <v>0</v>
      </c>
    </row>
    <row r="60" spans="3:9" ht="18.75" customHeight="1" x14ac:dyDescent="0.5">
      <c r="C60" s="46"/>
      <c r="D60" s="18" t="s">
        <v>3</v>
      </c>
      <c r="E60" s="28">
        <f t="shared" ref="E60" si="55">VLOOKUP(C57,$C$6:$E$16,3,0)</f>
        <v>14.9490909090909</v>
      </c>
      <c r="F60" s="28">
        <f>VLOOKUP(C57,Budget!$B$16:$N$27,6,0)</f>
        <v>0</v>
      </c>
      <c r="G60" s="28">
        <f>VLOOKUP(C57,Lastyear!$B$16:$N$27,6,0)</f>
        <v>0</v>
      </c>
      <c r="H60" s="44">
        <f t="shared" si="0"/>
        <v>0</v>
      </c>
      <c r="I60" s="45">
        <f t="shared" si="1"/>
        <v>0</v>
      </c>
    </row>
    <row r="61" spans="3:9" ht="18.75" customHeight="1" x14ac:dyDescent="0.5">
      <c r="C61" s="47" t="s">
        <v>0</v>
      </c>
      <c r="D61" s="21" t="s">
        <v>4</v>
      </c>
      <c r="E61" s="21">
        <f>200*31</f>
        <v>6200</v>
      </c>
      <c r="F61" s="21">
        <f t="shared" ref="F61:G61" si="56">200*31</f>
        <v>6200</v>
      </c>
      <c r="G61" s="21">
        <f t="shared" si="56"/>
        <v>6200</v>
      </c>
      <c r="H61" s="35">
        <f>IFERROR(E61/F61,0)</f>
        <v>1</v>
      </c>
      <c r="I61" s="39">
        <f t="shared" si="1"/>
        <v>1</v>
      </c>
    </row>
    <row r="62" spans="3:9" ht="18.75" customHeight="1" x14ac:dyDescent="0.5">
      <c r="C62" s="47"/>
      <c r="D62" s="21" t="s">
        <v>1</v>
      </c>
      <c r="E62" s="21">
        <f>SUMIF($D$21:$D$60,$D$62,E21:E60)</f>
        <v>2886</v>
      </c>
      <c r="F62" s="21">
        <f>SUMIF($D$21:$D$60,$D$62,F21:F60)</f>
        <v>4340</v>
      </c>
      <c r="G62" s="21">
        <f>SUMIF($D$21:$D$60,$D$62,G21:G60)</f>
        <v>4239</v>
      </c>
      <c r="H62" s="35">
        <f t="shared" ref="H62:H66" si="57">IFERROR(E62/F62,0)</f>
        <v>0.66497695852534566</v>
      </c>
      <c r="I62" s="39">
        <f t="shared" si="1"/>
        <v>0.6808209483368719</v>
      </c>
    </row>
    <row r="63" spans="3:9" ht="18.75" customHeight="1" x14ac:dyDescent="0.5">
      <c r="C63" s="47"/>
      <c r="D63" s="21" t="s">
        <v>5</v>
      </c>
      <c r="E63" s="36">
        <f>IFERROR(E62/E61,0)</f>
        <v>0.46548387096774191</v>
      </c>
      <c r="F63" s="36">
        <f t="shared" ref="F63:G63" si="58">IFERROR(F62/F61,0)</f>
        <v>0.7</v>
      </c>
      <c r="G63" s="36">
        <f t="shared" si="58"/>
        <v>0.68370967741935484</v>
      </c>
      <c r="H63" s="35">
        <f t="shared" si="57"/>
        <v>0.66497695852534566</v>
      </c>
      <c r="I63" s="39">
        <f t="shared" si="1"/>
        <v>0.6808209483368719</v>
      </c>
    </row>
    <row r="64" spans="3:9" ht="18.75" customHeight="1" x14ac:dyDescent="0.5">
      <c r="C64" s="47"/>
      <c r="D64" s="21" t="s">
        <v>6</v>
      </c>
      <c r="E64" s="34">
        <f>SUMIF($D$21:$D$60,$D$64,E21:E60)</f>
        <v>20.584621962593488</v>
      </c>
      <c r="F64" s="34">
        <f t="shared" ref="F64:G64" si="59">SUMIF($D$21:$D$60,$D$64,F21:F60)</f>
        <v>26.485321167636041</v>
      </c>
      <c r="G64" s="34">
        <f t="shared" si="59"/>
        <v>27.605837452725325</v>
      </c>
      <c r="H64" s="35">
        <f t="shared" si="57"/>
        <v>0.77720869731219411</v>
      </c>
      <c r="I64" s="39">
        <f t="shared" si="1"/>
        <v>0.74566192740373893</v>
      </c>
    </row>
    <row r="65" spans="3:9" ht="18.75" customHeight="1" x14ac:dyDescent="0.5">
      <c r="C65" s="48"/>
      <c r="D65" s="23" t="s">
        <v>3</v>
      </c>
      <c r="E65" s="37">
        <f>SUMIF($D$21:$D$60,$D65,E21:E60)</f>
        <v>6259.0026872702583</v>
      </c>
      <c r="F65" s="37">
        <f t="shared" ref="F65:G65" si="60">SUMIF($D$21:$D$60,$D65,F21:F60)</f>
        <v>11365.000432240298</v>
      </c>
      <c r="G65" s="37">
        <f t="shared" si="60"/>
        <v>11100.204351689999</v>
      </c>
      <c r="H65" s="35">
        <f t="shared" si="57"/>
        <v>0.55072612839632484</v>
      </c>
      <c r="I65" s="39">
        <f t="shared" si="1"/>
        <v>0.56386373520387745</v>
      </c>
    </row>
    <row r="66" spans="3:9" ht="18.75" customHeight="1" thickBot="1" x14ac:dyDescent="0.55000000000000004">
      <c r="C66" s="49"/>
      <c r="D66" s="22" t="s">
        <v>7</v>
      </c>
      <c r="E66" s="38">
        <f>IFERROR(E65/E61,0)</f>
        <v>1.009516562462945</v>
      </c>
      <c r="F66" s="38">
        <f t="shared" ref="F66:G66" si="61">IFERROR(F65/F61,0)</f>
        <v>1.8330645858452095</v>
      </c>
      <c r="G66" s="38">
        <f t="shared" si="61"/>
        <v>1.7903555405951612</v>
      </c>
      <c r="H66" s="40">
        <f t="shared" si="57"/>
        <v>0.55072612839632495</v>
      </c>
      <c r="I66" s="41">
        <f t="shared" si="1"/>
        <v>0.56386373520387756</v>
      </c>
    </row>
  </sheetData>
  <mergeCells count="11">
    <mergeCell ref="C41:C44"/>
    <mergeCell ref="C21:C24"/>
    <mergeCell ref="C25:C28"/>
    <mergeCell ref="C29:C32"/>
    <mergeCell ref="C33:C36"/>
    <mergeCell ref="C37:C40"/>
    <mergeCell ref="C45:C48"/>
    <mergeCell ref="C49:C52"/>
    <mergeCell ref="C53:C56"/>
    <mergeCell ref="C57:C60"/>
    <mergeCell ref="C61:C6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27"/>
  <sheetViews>
    <sheetView topLeftCell="I7" workbookViewId="0">
      <selection activeCell="Z23" sqref="Z23"/>
    </sheetView>
  </sheetViews>
  <sheetFormatPr defaultRowHeight="18.75" customHeight="1" x14ac:dyDescent="0.5"/>
  <cols>
    <col min="1" max="1" width="3.64453125" customWidth="1"/>
    <col min="2" max="2" width="15.3515625" customWidth="1"/>
    <col min="3" max="14" width="10" customWidth="1"/>
    <col min="15" max="15" width="11.1171875" customWidth="1"/>
  </cols>
  <sheetData>
    <row r="1" spans="2:15" ht="18.75" customHeight="1" x14ac:dyDescent="0.5">
      <c r="B1" s="9" t="s">
        <v>20</v>
      </c>
      <c r="C1" s="13"/>
    </row>
    <row r="2" spans="2:15" s="1" customFormat="1" ht="18.75" customHeight="1" x14ac:dyDescent="0.5">
      <c r="B2" s="10" t="s">
        <v>8</v>
      </c>
      <c r="C2" s="6">
        <v>42005</v>
      </c>
      <c r="D2" s="6">
        <f>C2+31</f>
        <v>42036</v>
      </c>
      <c r="E2" s="6">
        <f t="shared" ref="E2:N2" si="0">D2+31</f>
        <v>42067</v>
      </c>
      <c r="F2" s="6">
        <f t="shared" si="0"/>
        <v>42098</v>
      </c>
      <c r="G2" s="6">
        <f t="shared" si="0"/>
        <v>42129</v>
      </c>
      <c r="H2" s="6">
        <f t="shared" si="0"/>
        <v>42160</v>
      </c>
      <c r="I2" s="6">
        <f t="shared" si="0"/>
        <v>42191</v>
      </c>
      <c r="J2" s="6">
        <f t="shared" si="0"/>
        <v>42222</v>
      </c>
      <c r="K2" s="6">
        <f t="shared" si="0"/>
        <v>42253</v>
      </c>
      <c r="L2" s="6">
        <f>K2+31</f>
        <v>42284</v>
      </c>
      <c r="M2" s="6">
        <f t="shared" si="0"/>
        <v>42315</v>
      </c>
      <c r="N2" s="6">
        <f t="shared" si="0"/>
        <v>42346</v>
      </c>
      <c r="O2" s="6" t="s">
        <v>0</v>
      </c>
    </row>
    <row r="3" spans="2:15" ht="18.75" customHeight="1" x14ac:dyDescent="0.5">
      <c r="B3" s="5" t="s">
        <v>9</v>
      </c>
      <c r="C3" s="3">
        <v>226</v>
      </c>
      <c r="D3" s="3">
        <v>351</v>
      </c>
      <c r="E3" s="3">
        <v>425</v>
      </c>
      <c r="F3" s="3">
        <v>599</v>
      </c>
      <c r="G3" s="3">
        <v>488</v>
      </c>
      <c r="H3" s="3">
        <v>246</v>
      </c>
      <c r="I3" s="3">
        <v>470</v>
      </c>
      <c r="J3" s="3">
        <v>436</v>
      </c>
      <c r="K3" s="3">
        <v>297</v>
      </c>
      <c r="L3" s="3">
        <v>355</v>
      </c>
      <c r="M3" s="3">
        <v>171</v>
      </c>
      <c r="N3" s="3">
        <v>382</v>
      </c>
      <c r="O3" s="11">
        <f>SUM(C3:N3)</f>
        <v>4446</v>
      </c>
    </row>
    <row r="4" spans="2:15" ht="18.75" customHeight="1" x14ac:dyDescent="0.5">
      <c r="B4" s="5" t="s">
        <v>10</v>
      </c>
      <c r="C4" s="3">
        <v>15</v>
      </c>
      <c r="D4" s="3">
        <v>24</v>
      </c>
      <c r="E4" s="3">
        <v>45</v>
      </c>
      <c r="F4" s="3">
        <v>64</v>
      </c>
      <c r="G4" s="3">
        <v>62</v>
      </c>
      <c r="H4" s="3">
        <v>91</v>
      </c>
      <c r="I4" s="3">
        <v>92</v>
      </c>
      <c r="J4" s="3">
        <v>80</v>
      </c>
      <c r="K4" s="3">
        <v>97</v>
      </c>
      <c r="L4" s="3">
        <v>51</v>
      </c>
      <c r="M4" s="3">
        <v>61</v>
      </c>
      <c r="N4" s="3">
        <v>133</v>
      </c>
      <c r="O4" s="11">
        <f t="shared" ref="O4:O13" si="1">SUM(C4:N4)</f>
        <v>815</v>
      </c>
    </row>
    <row r="5" spans="2:15" ht="18.75" customHeight="1" x14ac:dyDescent="0.5">
      <c r="B5" s="5" t="s">
        <v>11</v>
      </c>
      <c r="C5" s="3">
        <v>1998</v>
      </c>
      <c r="D5" s="3">
        <v>1997</v>
      </c>
      <c r="E5" s="3">
        <v>1873</v>
      </c>
      <c r="F5" s="3">
        <v>2311</v>
      </c>
      <c r="G5" s="3">
        <v>2017</v>
      </c>
      <c r="H5" s="3">
        <v>2713</v>
      </c>
      <c r="I5" s="3">
        <v>2750</v>
      </c>
      <c r="J5" s="3">
        <v>2898</v>
      </c>
      <c r="K5" s="3">
        <v>2366</v>
      </c>
      <c r="L5" s="3">
        <v>2032</v>
      </c>
      <c r="M5" s="3">
        <v>1837</v>
      </c>
      <c r="N5" s="3">
        <v>1664</v>
      </c>
      <c r="O5" s="11">
        <f t="shared" si="1"/>
        <v>26456</v>
      </c>
    </row>
    <row r="6" spans="2:15" ht="18.75" customHeight="1" x14ac:dyDescent="0.5">
      <c r="B6" s="5" t="s">
        <v>12</v>
      </c>
      <c r="C6" s="3">
        <v>14</v>
      </c>
      <c r="D6" s="3">
        <v>27</v>
      </c>
      <c r="E6" s="3">
        <v>5</v>
      </c>
      <c r="F6" s="3">
        <v>26</v>
      </c>
      <c r="G6" s="3">
        <v>62</v>
      </c>
      <c r="H6" s="3">
        <v>112</v>
      </c>
      <c r="I6" s="3">
        <v>194</v>
      </c>
      <c r="J6" s="3">
        <v>42</v>
      </c>
      <c r="K6" s="3">
        <v>14</v>
      </c>
      <c r="L6" s="3">
        <v>21</v>
      </c>
      <c r="M6" s="3">
        <v>67</v>
      </c>
      <c r="N6" s="3">
        <v>6</v>
      </c>
      <c r="O6" s="11">
        <f t="shared" si="1"/>
        <v>590</v>
      </c>
    </row>
    <row r="7" spans="2:15" ht="18.75" customHeight="1" x14ac:dyDescent="0.5">
      <c r="B7" s="5" t="s">
        <v>13</v>
      </c>
      <c r="C7" s="3">
        <v>78</v>
      </c>
      <c r="D7" s="3">
        <v>0</v>
      </c>
      <c r="E7" s="3">
        <v>565</v>
      </c>
      <c r="F7" s="3">
        <v>135</v>
      </c>
      <c r="G7" s="3">
        <v>397</v>
      </c>
      <c r="H7" s="3">
        <v>65</v>
      </c>
      <c r="I7" s="3">
        <v>46</v>
      </c>
      <c r="J7" s="3">
        <v>165</v>
      </c>
      <c r="K7" s="3">
        <v>161</v>
      </c>
      <c r="L7" s="3">
        <v>282</v>
      </c>
      <c r="M7" s="3">
        <v>83</v>
      </c>
      <c r="N7" s="3">
        <v>0</v>
      </c>
      <c r="O7" s="11">
        <f t="shared" si="1"/>
        <v>1977</v>
      </c>
    </row>
    <row r="8" spans="2:15" ht="18.75" customHeight="1" x14ac:dyDescent="0.5">
      <c r="B8" s="5" t="s">
        <v>14</v>
      </c>
      <c r="C8" s="3">
        <v>779</v>
      </c>
      <c r="D8" s="3">
        <v>470</v>
      </c>
      <c r="E8" s="3">
        <v>969</v>
      </c>
      <c r="F8" s="3">
        <v>695</v>
      </c>
      <c r="G8" s="3">
        <v>438</v>
      </c>
      <c r="H8" s="3">
        <v>542</v>
      </c>
      <c r="I8" s="3">
        <v>544</v>
      </c>
      <c r="J8" s="3">
        <v>561</v>
      </c>
      <c r="K8" s="3">
        <v>849</v>
      </c>
      <c r="L8" s="3">
        <v>1075</v>
      </c>
      <c r="M8" s="3">
        <v>1250</v>
      </c>
      <c r="N8" s="3">
        <v>474</v>
      </c>
      <c r="O8" s="11">
        <f t="shared" si="1"/>
        <v>8646</v>
      </c>
    </row>
    <row r="9" spans="2:15" ht="18.75" customHeight="1" x14ac:dyDescent="0.5">
      <c r="B9" s="5" t="s">
        <v>15</v>
      </c>
      <c r="C9" s="3">
        <v>10</v>
      </c>
      <c r="D9" s="3">
        <v>1</v>
      </c>
      <c r="E9" s="3">
        <v>100</v>
      </c>
      <c r="F9" s="3">
        <v>230</v>
      </c>
      <c r="G9" s="3">
        <v>569</v>
      </c>
      <c r="H9" s="3">
        <v>360</v>
      </c>
      <c r="I9" s="3">
        <v>376</v>
      </c>
      <c r="J9" s="3">
        <v>552</v>
      </c>
      <c r="K9" s="3">
        <v>344</v>
      </c>
      <c r="L9" s="3">
        <v>375</v>
      </c>
      <c r="M9" s="3">
        <v>160</v>
      </c>
      <c r="N9" s="3">
        <v>0</v>
      </c>
      <c r="O9" s="11">
        <f t="shared" si="1"/>
        <v>3077</v>
      </c>
    </row>
    <row r="10" spans="2:15" ht="18.75" customHeight="1" x14ac:dyDescent="0.5">
      <c r="B10" s="5" t="s">
        <v>16</v>
      </c>
      <c r="C10" s="3">
        <v>69</v>
      </c>
      <c r="D10" s="3">
        <v>73</v>
      </c>
      <c r="E10" s="3">
        <v>41</v>
      </c>
      <c r="F10" s="3">
        <v>160</v>
      </c>
      <c r="G10" s="3">
        <v>128</v>
      </c>
      <c r="H10" s="3">
        <v>211</v>
      </c>
      <c r="I10" s="3">
        <v>343</v>
      </c>
      <c r="J10" s="3">
        <v>106</v>
      </c>
      <c r="K10" s="3">
        <v>49</v>
      </c>
      <c r="L10" s="3">
        <v>92</v>
      </c>
      <c r="M10" s="3">
        <v>117</v>
      </c>
      <c r="N10" s="3">
        <v>75</v>
      </c>
      <c r="O10" s="11">
        <f t="shared" si="1"/>
        <v>1464</v>
      </c>
    </row>
    <row r="11" spans="2:15" ht="18.75" customHeight="1" x14ac:dyDescent="0.5">
      <c r="B11" s="5" t="s">
        <v>17</v>
      </c>
      <c r="C11" s="3">
        <v>18</v>
      </c>
      <c r="D11" s="3">
        <v>19</v>
      </c>
      <c r="E11" s="3">
        <v>6</v>
      </c>
      <c r="F11" s="3">
        <v>31</v>
      </c>
      <c r="G11" s="3">
        <v>56</v>
      </c>
      <c r="H11" s="3">
        <v>77</v>
      </c>
      <c r="I11" s="3">
        <v>81</v>
      </c>
      <c r="J11" s="3">
        <v>59</v>
      </c>
      <c r="K11" s="3">
        <v>53</v>
      </c>
      <c r="L11" s="3">
        <v>56</v>
      </c>
      <c r="M11" s="3">
        <v>72</v>
      </c>
      <c r="N11" s="3">
        <v>615</v>
      </c>
      <c r="O11" s="11">
        <f t="shared" si="1"/>
        <v>1143</v>
      </c>
    </row>
    <row r="12" spans="2:15" ht="18.75" customHeight="1" x14ac:dyDescent="0.5">
      <c r="B12" s="5" t="s">
        <v>18</v>
      </c>
      <c r="C12" s="3">
        <v>2</v>
      </c>
      <c r="D12" s="3">
        <v>0</v>
      </c>
      <c r="E12" s="3">
        <v>0</v>
      </c>
      <c r="F12" s="3">
        <v>6</v>
      </c>
      <c r="G12" s="3">
        <v>22</v>
      </c>
      <c r="H12" s="3">
        <v>1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11">
        <f t="shared" si="1"/>
        <v>31</v>
      </c>
    </row>
    <row r="13" spans="2:15" s="8" customFormat="1" ht="18.75" customHeight="1" x14ac:dyDescent="0.5">
      <c r="B13" s="7" t="s">
        <v>0</v>
      </c>
      <c r="C13" s="12">
        <f>SUM(C3:C12)</f>
        <v>3209</v>
      </c>
      <c r="D13" s="12">
        <f t="shared" ref="D13:N13" si="2">SUM(D3:D12)</f>
        <v>2962</v>
      </c>
      <c r="E13" s="12">
        <f t="shared" si="2"/>
        <v>4029</v>
      </c>
      <c r="F13" s="12">
        <f t="shared" si="2"/>
        <v>4257</v>
      </c>
      <c r="G13" s="12">
        <f t="shared" si="2"/>
        <v>4239</v>
      </c>
      <c r="H13" s="12">
        <f t="shared" si="2"/>
        <v>4418</v>
      </c>
      <c r="I13" s="12">
        <f t="shared" si="2"/>
        <v>4896</v>
      </c>
      <c r="J13" s="12">
        <f t="shared" si="2"/>
        <v>4899</v>
      </c>
      <c r="K13" s="12">
        <f t="shared" si="2"/>
        <v>4230</v>
      </c>
      <c r="L13" s="12">
        <f t="shared" si="2"/>
        <v>4339</v>
      </c>
      <c r="M13" s="12">
        <f t="shared" si="2"/>
        <v>3818</v>
      </c>
      <c r="N13" s="12">
        <f t="shared" si="2"/>
        <v>3349</v>
      </c>
      <c r="O13" s="11">
        <f t="shared" si="1"/>
        <v>48645</v>
      </c>
    </row>
    <row r="15" spans="2:15" ht="18.75" customHeight="1" x14ac:dyDescent="0.5">
      <c r="B15" s="14" t="s">
        <v>21</v>
      </c>
      <c r="C15" s="15"/>
    </row>
    <row r="16" spans="2:15" s="1" customFormat="1" ht="18.75" customHeight="1" x14ac:dyDescent="0.5">
      <c r="B16" s="10" t="s">
        <v>8</v>
      </c>
      <c r="C16" s="6">
        <v>42005</v>
      </c>
      <c r="D16" s="6">
        <f>C16+31</f>
        <v>42036</v>
      </c>
      <c r="E16" s="6">
        <f t="shared" ref="E16" si="3">D16+31</f>
        <v>42067</v>
      </c>
      <c r="F16" s="6">
        <f t="shared" ref="F16" si="4">E16+31</f>
        <v>42098</v>
      </c>
      <c r="G16" s="6">
        <f t="shared" ref="G16" si="5">F16+31</f>
        <v>42129</v>
      </c>
      <c r="H16" s="6">
        <f t="shared" ref="H16" si="6">G16+31</f>
        <v>42160</v>
      </c>
      <c r="I16" s="6">
        <f t="shared" ref="I16" si="7">H16+31</f>
        <v>42191</v>
      </c>
      <c r="J16" s="6">
        <f t="shared" ref="J16" si="8">I16+31</f>
        <v>42222</v>
      </c>
      <c r="K16" s="6">
        <f t="shared" ref="K16" si="9">J16+31</f>
        <v>42253</v>
      </c>
      <c r="L16" s="6">
        <f>K16+31</f>
        <v>42284</v>
      </c>
      <c r="M16" s="6">
        <f t="shared" ref="M16" si="10">L16+31</f>
        <v>42315</v>
      </c>
      <c r="N16" s="6">
        <f t="shared" ref="N16" si="11">M16+31</f>
        <v>42346</v>
      </c>
      <c r="O16" s="6" t="s">
        <v>0</v>
      </c>
    </row>
    <row r="17" spans="2:15" ht="18.75" customHeight="1" x14ac:dyDescent="0.5">
      <c r="B17" s="5" t="s">
        <v>9</v>
      </c>
      <c r="C17" s="3">
        <v>617.69834443000025</v>
      </c>
      <c r="D17" s="3">
        <v>1160.432679399999</v>
      </c>
      <c r="E17" s="3">
        <v>1256.5909164299994</v>
      </c>
      <c r="F17" s="3">
        <v>1763.5541165999964</v>
      </c>
      <c r="G17" s="3">
        <v>1450.192391690003</v>
      </c>
      <c r="H17" s="3">
        <v>790.26162414999885</v>
      </c>
      <c r="I17" s="3">
        <v>1411.9451424799993</v>
      </c>
      <c r="J17" s="3">
        <v>1396.1614704699973</v>
      </c>
      <c r="K17" s="3">
        <v>1101.8036276599983</v>
      </c>
      <c r="L17" s="3">
        <v>1286.2560000000001</v>
      </c>
      <c r="M17" s="3">
        <v>578.09551800000008</v>
      </c>
      <c r="N17" s="3">
        <v>1642.9380000000001</v>
      </c>
      <c r="O17" s="11">
        <f>SUM(C17:N17)</f>
        <v>14455.929831309992</v>
      </c>
    </row>
    <row r="18" spans="2:15" ht="18.75" customHeight="1" x14ac:dyDescent="0.5">
      <c r="B18" s="5" t="s">
        <v>10</v>
      </c>
      <c r="C18" s="3">
        <v>88.677751999999984</v>
      </c>
      <c r="D18" s="3">
        <v>139.09532086000004</v>
      </c>
      <c r="E18" s="3">
        <v>138.53627062999993</v>
      </c>
      <c r="F18" s="3">
        <v>255.91964086999997</v>
      </c>
      <c r="G18" s="3">
        <v>257.7876892999999</v>
      </c>
      <c r="H18" s="3">
        <v>409.37192911</v>
      </c>
      <c r="I18" s="3">
        <v>432.74823820000006</v>
      </c>
      <c r="J18" s="3">
        <v>377.94951580999998</v>
      </c>
      <c r="K18" s="3">
        <v>433.6248705399999</v>
      </c>
      <c r="L18" s="3">
        <v>232.68262960999999</v>
      </c>
      <c r="M18" s="3">
        <v>253.60300000000001</v>
      </c>
      <c r="N18" s="3">
        <v>678.84199999999998</v>
      </c>
      <c r="O18" s="11">
        <f t="shared" ref="O18:O27" si="12">SUM(C18:N18)</f>
        <v>3698.8388569299996</v>
      </c>
    </row>
    <row r="19" spans="2:15" ht="18.75" customHeight="1" x14ac:dyDescent="0.5">
      <c r="B19" s="5" t="s">
        <v>11</v>
      </c>
      <c r="C19" s="3">
        <v>4607.3177976101269</v>
      </c>
      <c r="D19" s="3">
        <v>4566.6013871300038</v>
      </c>
      <c r="E19" s="3">
        <v>3775.6219754599701</v>
      </c>
      <c r="F19" s="3">
        <v>5795.2635416700768</v>
      </c>
      <c r="G19" s="3">
        <v>4928.1039264799947</v>
      </c>
      <c r="H19" s="3">
        <v>6315.942246030063</v>
      </c>
      <c r="I19" s="3">
        <v>6872.1260814298603</v>
      </c>
      <c r="J19" s="3">
        <v>7330.9449699099087</v>
      </c>
      <c r="K19" s="3">
        <v>6044.4914914199553</v>
      </c>
      <c r="L19" s="3">
        <v>5235.1257320399627</v>
      </c>
      <c r="M19" s="3">
        <v>4924.6114491100006</v>
      </c>
      <c r="N19" s="3">
        <v>6415.7380000000003</v>
      </c>
      <c r="O19" s="11">
        <f t="shared" si="12"/>
        <v>66811.888598289923</v>
      </c>
    </row>
    <row r="20" spans="2:15" ht="18.75" customHeight="1" x14ac:dyDescent="0.5">
      <c r="B20" s="5" t="s">
        <v>12</v>
      </c>
      <c r="C20" s="3">
        <v>62.792035999999996</v>
      </c>
      <c r="D20" s="3">
        <v>100.12836073000004</v>
      </c>
      <c r="E20" s="3">
        <v>21.29437231</v>
      </c>
      <c r="F20" s="3">
        <v>74.950299440000009</v>
      </c>
      <c r="G20" s="3">
        <v>170.38252170000004</v>
      </c>
      <c r="H20" s="3">
        <v>244.05620827000001</v>
      </c>
      <c r="I20" s="3">
        <v>430.42872493000039</v>
      </c>
      <c r="J20" s="3">
        <v>153.55409385999997</v>
      </c>
      <c r="K20" s="3">
        <v>27.730915240000009</v>
      </c>
      <c r="L20" s="3">
        <v>54.697660000000027</v>
      </c>
      <c r="M20" s="3">
        <v>46.701000000000001</v>
      </c>
      <c r="N20" s="3">
        <v>21.143000000000001</v>
      </c>
      <c r="O20" s="11">
        <f t="shared" si="12"/>
        <v>1407.8591924800005</v>
      </c>
    </row>
    <row r="21" spans="2:15" ht="18.75" customHeight="1" x14ac:dyDescent="0.5">
      <c r="B21" s="5" t="s">
        <v>13</v>
      </c>
      <c r="C21" s="3">
        <v>166.33937400000013</v>
      </c>
      <c r="D21" s="3">
        <v>0</v>
      </c>
      <c r="E21" s="3">
        <v>1425.9594098499902</v>
      </c>
      <c r="F21" s="3">
        <v>362.81559420000048</v>
      </c>
      <c r="G21" s="3">
        <v>1239.8249194499999</v>
      </c>
      <c r="H21" s="3">
        <v>188.66562473000008</v>
      </c>
      <c r="I21" s="3">
        <v>134.63419582000003</v>
      </c>
      <c r="J21" s="3">
        <v>356.87559552000005</v>
      </c>
      <c r="K21" s="3">
        <v>476.84260827999992</v>
      </c>
      <c r="L21" s="3">
        <v>934.33859853000115</v>
      </c>
      <c r="M21" s="3">
        <v>158.35300000000001</v>
      </c>
      <c r="N21" s="3">
        <v>0</v>
      </c>
      <c r="O21" s="11">
        <f t="shared" si="12"/>
        <v>5444.648920379992</v>
      </c>
    </row>
    <row r="22" spans="2:15" ht="18.75" customHeight="1" x14ac:dyDescent="0.5">
      <c r="B22" s="5" t="s">
        <v>14</v>
      </c>
      <c r="C22" s="3">
        <v>1907.0932663300214</v>
      </c>
      <c r="D22" s="3">
        <v>1558.7338746899861</v>
      </c>
      <c r="E22" s="3">
        <v>2476.6732867900082</v>
      </c>
      <c r="F22" s="3">
        <v>1251.4385175399925</v>
      </c>
      <c r="G22" s="3">
        <v>1104.2635383099998</v>
      </c>
      <c r="H22" s="3">
        <v>1576.630360349998</v>
      </c>
      <c r="I22" s="3">
        <v>1658.9630801199933</v>
      </c>
      <c r="J22" s="3">
        <v>1299.454656949938</v>
      </c>
      <c r="K22" s="3">
        <v>2171.7351462100046</v>
      </c>
      <c r="L22" s="3">
        <v>2777.746029280012</v>
      </c>
      <c r="M22" s="3">
        <v>3159.3675600000006</v>
      </c>
      <c r="N22" s="3">
        <v>1582.2750000000001</v>
      </c>
      <c r="O22" s="11">
        <f t="shared" si="12"/>
        <v>22524.374316569956</v>
      </c>
    </row>
    <row r="23" spans="2:15" ht="18.75" customHeight="1" x14ac:dyDescent="0.5">
      <c r="B23" s="5" t="s">
        <v>15</v>
      </c>
      <c r="C23" s="3">
        <v>1.6413149000000162</v>
      </c>
      <c r="D23" s="3">
        <v>0</v>
      </c>
      <c r="E23" s="3">
        <v>200.41815700000012</v>
      </c>
      <c r="F23" s="3">
        <v>488.99962745000187</v>
      </c>
      <c r="G23" s="3">
        <v>1161.2991004500013</v>
      </c>
      <c r="H23" s="3">
        <v>1004.1151216000043</v>
      </c>
      <c r="I23" s="3">
        <v>1050.1763328500028</v>
      </c>
      <c r="J23" s="3">
        <v>1132.4176894499967</v>
      </c>
      <c r="K23" s="3">
        <v>808.58377554999788</v>
      </c>
      <c r="L23" s="3">
        <v>893.07658985000148</v>
      </c>
      <c r="M23" s="3">
        <v>642.29759999999999</v>
      </c>
      <c r="N23" s="3">
        <v>0</v>
      </c>
      <c r="O23" s="11">
        <f t="shared" si="12"/>
        <v>7383.0253091000059</v>
      </c>
    </row>
    <row r="24" spans="2:15" ht="18.75" customHeight="1" x14ac:dyDescent="0.5">
      <c r="B24" s="5" t="s">
        <v>16</v>
      </c>
      <c r="C24" s="3">
        <v>254.22615199999996</v>
      </c>
      <c r="D24" s="3">
        <v>285.13069593999995</v>
      </c>
      <c r="E24" s="3">
        <v>142.94345599999994</v>
      </c>
      <c r="F24" s="3">
        <v>690.09697438000069</v>
      </c>
      <c r="G24" s="3">
        <v>644.90979045999995</v>
      </c>
      <c r="H24" s="3">
        <v>789.27971464999962</v>
      </c>
      <c r="I24" s="3">
        <v>1571.504481730005</v>
      </c>
      <c r="J24" s="3">
        <v>434.91090888000036</v>
      </c>
      <c r="K24" s="3">
        <v>228.66849054999994</v>
      </c>
      <c r="L24" s="3">
        <v>345.61390523999984</v>
      </c>
      <c r="M24" s="3">
        <v>405.15064773</v>
      </c>
      <c r="N24" s="3">
        <v>381.11399999999998</v>
      </c>
      <c r="O24" s="11">
        <f t="shared" si="12"/>
        <v>6173.5492175600039</v>
      </c>
    </row>
    <row r="25" spans="2:15" ht="18.75" customHeight="1" x14ac:dyDescent="0.5">
      <c r="B25" s="5" t="s">
        <v>17</v>
      </c>
      <c r="C25" s="3">
        <v>73.224242000000004</v>
      </c>
      <c r="D25" s="3">
        <v>113.94372600000004</v>
      </c>
      <c r="E25" s="3">
        <v>26.652813100000003</v>
      </c>
      <c r="F25" s="3">
        <v>132.34792094999995</v>
      </c>
      <c r="G25" s="3">
        <v>143.44047384999999</v>
      </c>
      <c r="H25" s="3">
        <v>240.55480573000006</v>
      </c>
      <c r="I25" s="3">
        <v>347.69133456000014</v>
      </c>
      <c r="J25" s="3">
        <v>272.03073114000023</v>
      </c>
      <c r="K25" s="3">
        <v>212.7238024100001</v>
      </c>
      <c r="L25" s="3">
        <v>131.62372674999995</v>
      </c>
      <c r="M25" s="3">
        <v>244.87460499999997</v>
      </c>
      <c r="N25" s="3">
        <v>1968.2090000000001</v>
      </c>
      <c r="O25" s="11">
        <f t="shared" si="12"/>
        <v>3907.3171814900006</v>
      </c>
    </row>
    <row r="26" spans="2:15" ht="18.75" customHeight="1" x14ac:dyDescent="0.5">
      <c r="B26" s="5" t="s">
        <v>18</v>
      </c>
      <c r="C26" s="3">
        <v>0</v>
      </c>
      <c r="D26" s="3">
        <v>0</v>
      </c>
      <c r="E26" s="3">
        <v>424.29502350000001</v>
      </c>
      <c r="F26" s="3">
        <v>0</v>
      </c>
      <c r="G26" s="3">
        <v>0</v>
      </c>
      <c r="H26" s="3">
        <v>0</v>
      </c>
      <c r="I26" s="3">
        <v>0</v>
      </c>
      <c r="J26" s="3">
        <v>11.701298699999999</v>
      </c>
      <c r="K26" s="3">
        <v>0</v>
      </c>
      <c r="L26" s="3">
        <v>0</v>
      </c>
      <c r="M26" s="3">
        <v>0</v>
      </c>
      <c r="N26" s="3">
        <v>0</v>
      </c>
      <c r="O26" s="11">
        <f t="shared" si="12"/>
        <v>435.99632220000001</v>
      </c>
    </row>
    <row r="27" spans="2:15" s="8" customFormat="1" ht="18.75" customHeight="1" x14ac:dyDescent="0.5">
      <c r="B27" s="7" t="s">
        <v>0</v>
      </c>
      <c r="C27" s="12">
        <f>SUM(C17:C26)</f>
        <v>7779.0102792701482</v>
      </c>
      <c r="D27" s="12">
        <f t="shared" ref="D27" si="13">SUM(D17:D26)</f>
        <v>7924.0660447499895</v>
      </c>
      <c r="E27" s="12">
        <f t="shared" ref="E27" si="14">SUM(E17:E26)</f>
        <v>9888.9856810699657</v>
      </c>
      <c r="F27" s="12">
        <f t="shared" ref="F27" si="15">SUM(F17:F26)</f>
        <v>10815.386233100071</v>
      </c>
      <c r="G27" s="12">
        <f t="shared" ref="G27" si="16">SUM(G17:G26)</f>
        <v>11100.204351689999</v>
      </c>
      <c r="H27" s="12">
        <f t="shared" ref="H27" si="17">SUM(H17:H26)</f>
        <v>11558.877634620063</v>
      </c>
      <c r="I27" s="12">
        <f t="shared" ref="I27" si="18">SUM(I17:I26)</f>
        <v>13910.217612119857</v>
      </c>
      <c r="J27" s="12">
        <f t="shared" ref="J27" si="19">SUM(J17:J26)</f>
        <v>12766.000930689841</v>
      </c>
      <c r="K27" s="12">
        <f t="shared" ref="K27" si="20">SUM(K17:K26)</f>
        <v>11506.204727859957</v>
      </c>
      <c r="L27" s="12">
        <f t="shared" ref="L27" si="21">SUM(L17:L26)</f>
        <v>11891.160871299977</v>
      </c>
      <c r="M27" s="12">
        <f t="shared" ref="M27" si="22">SUM(M17:M26)</f>
        <v>10413.054379840003</v>
      </c>
      <c r="N27" s="12">
        <f t="shared" ref="N27" si="23">SUM(N17:N26)</f>
        <v>12690.259</v>
      </c>
      <c r="O27" s="11">
        <f t="shared" si="12"/>
        <v>132243.42774630987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O27"/>
  <sheetViews>
    <sheetView topLeftCell="E1" zoomScale="85" zoomScaleNormal="85" workbookViewId="0">
      <selection activeCell="Z16" sqref="Z16"/>
    </sheetView>
  </sheetViews>
  <sheetFormatPr defaultRowHeight="18.75" customHeight="1" x14ac:dyDescent="0.5"/>
  <cols>
    <col min="1" max="1" width="3.64453125" customWidth="1"/>
    <col min="2" max="2" width="15.3515625" customWidth="1"/>
    <col min="3" max="14" width="10" customWidth="1"/>
    <col min="15" max="15" width="11.1171875" customWidth="1"/>
  </cols>
  <sheetData>
    <row r="1" spans="2:15" ht="18.75" customHeight="1" x14ac:dyDescent="0.5">
      <c r="B1" s="9" t="s">
        <v>22</v>
      </c>
      <c r="C1" s="13"/>
    </row>
    <row r="2" spans="2:15" s="1" customFormat="1" ht="18.75" customHeight="1" x14ac:dyDescent="0.5">
      <c r="B2" s="10" t="s">
        <v>8</v>
      </c>
      <c r="C2" s="6">
        <v>42370</v>
      </c>
      <c r="D2" s="6">
        <f>C2+31</f>
        <v>42401</v>
      </c>
      <c r="E2" s="6">
        <f t="shared" ref="E2:N2" si="0">D2+31</f>
        <v>42432</v>
      </c>
      <c r="F2" s="6">
        <f t="shared" si="0"/>
        <v>42463</v>
      </c>
      <c r="G2" s="6">
        <f t="shared" si="0"/>
        <v>42494</v>
      </c>
      <c r="H2" s="6">
        <f t="shared" si="0"/>
        <v>42525</v>
      </c>
      <c r="I2" s="6">
        <f t="shared" si="0"/>
        <v>42556</v>
      </c>
      <c r="J2" s="6">
        <f t="shared" si="0"/>
        <v>42587</v>
      </c>
      <c r="K2" s="6">
        <f t="shared" si="0"/>
        <v>42618</v>
      </c>
      <c r="L2" s="6">
        <f>K2+31</f>
        <v>42649</v>
      </c>
      <c r="M2" s="6">
        <f t="shared" si="0"/>
        <v>42680</v>
      </c>
      <c r="N2" s="6">
        <f t="shared" si="0"/>
        <v>42711</v>
      </c>
      <c r="O2" s="6" t="s">
        <v>0</v>
      </c>
    </row>
    <row r="3" spans="2:15" ht="18.75" customHeight="1" x14ac:dyDescent="0.5">
      <c r="B3" s="5" t="s">
        <v>9</v>
      </c>
      <c r="C3" s="3">
        <v>279</v>
      </c>
      <c r="D3" s="3">
        <v>320</v>
      </c>
      <c r="E3" s="3">
        <v>429</v>
      </c>
      <c r="F3" s="3">
        <v>509</v>
      </c>
      <c r="G3" s="3">
        <v>405</v>
      </c>
      <c r="H3" s="3">
        <v>250</v>
      </c>
      <c r="I3" s="3">
        <v>454</v>
      </c>
      <c r="J3" s="3">
        <v>440</v>
      </c>
      <c r="K3" s="3">
        <v>299</v>
      </c>
      <c r="L3" s="3">
        <v>380</v>
      </c>
      <c r="M3" s="3">
        <v>100</v>
      </c>
      <c r="N3" s="3">
        <v>260</v>
      </c>
      <c r="O3" s="11">
        <f>SUM(C3:N3)</f>
        <v>4125</v>
      </c>
    </row>
    <row r="4" spans="2:15" ht="18.75" customHeight="1" x14ac:dyDescent="0.5">
      <c r="B4" s="5" t="s">
        <v>10</v>
      </c>
      <c r="C4" s="3">
        <v>60</v>
      </c>
      <c r="D4" s="3">
        <v>41</v>
      </c>
      <c r="E4" s="3">
        <v>49</v>
      </c>
      <c r="F4" s="3">
        <v>52</v>
      </c>
      <c r="G4" s="3">
        <v>88</v>
      </c>
      <c r="H4" s="3">
        <v>89</v>
      </c>
      <c r="I4" s="3">
        <v>100</v>
      </c>
      <c r="J4" s="3">
        <v>89</v>
      </c>
      <c r="K4" s="3">
        <v>70</v>
      </c>
      <c r="L4" s="3">
        <v>67</v>
      </c>
      <c r="M4" s="3">
        <v>50</v>
      </c>
      <c r="N4" s="3">
        <v>89</v>
      </c>
      <c r="O4" s="11">
        <f t="shared" ref="O4:O13" si="1">SUM(C4:N4)</f>
        <v>844</v>
      </c>
    </row>
    <row r="5" spans="2:15" ht="18.75" customHeight="1" x14ac:dyDescent="0.5">
      <c r="B5" s="5" t="s">
        <v>11</v>
      </c>
      <c r="C5" s="3">
        <v>1900</v>
      </c>
      <c r="D5" s="3">
        <v>1786</v>
      </c>
      <c r="E5" s="3">
        <v>1809</v>
      </c>
      <c r="F5" s="3">
        <v>2201</v>
      </c>
      <c r="G5" s="3">
        <v>2030</v>
      </c>
      <c r="H5" s="3">
        <v>2610</v>
      </c>
      <c r="I5" s="3">
        <v>2409</v>
      </c>
      <c r="J5" s="3">
        <v>2789</v>
      </c>
      <c r="K5" s="3">
        <v>2223</v>
      </c>
      <c r="L5" s="3">
        <v>1857</v>
      </c>
      <c r="M5" s="3">
        <v>1380</v>
      </c>
      <c r="N5" s="3">
        <v>1567</v>
      </c>
      <c r="O5" s="11">
        <f t="shared" si="1"/>
        <v>24561</v>
      </c>
    </row>
    <row r="6" spans="2:15" ht="18.75" customHeight="1" x14ac:dyDescent="0.5">
      <c r="B6" s="5" t="s">
        <v>12</v>
      </c>
      <c r="C6" s="3">
        <v>48</v>
      </c>
      <c r="D6" s="3">
        <v>29</v>
      </c>
      <c r="E6" s="3">
        <v>40</v>
      </c>
      <c r="F6" s="3">
        <v>28</v>
      </c>
      <c r="G6" s="3">
        <v>69</v>
      </c>
      <c r="H6" s="3">
        <v>169</v>
      </c>
      <c r="I6" s="3">
        <v>180</v>
      </c>
      <c r="J6" s="3">
        <v>45</v>
      </c>
      <c r="K6" s="3">
        <v>40</v>
      </c>
      <c r="L6" s="3">
        <v>40</v>
      </c>
      <c r="M6" s="3">
        <v>50</v>
      </c>
      <c r="N6" s="3">
        <v>70</v>
      </c>
      <c r="O6" s="11">
        <f t="shared" si="1"/>
        <v>808</v>
      </c>
    </row>
    <row r="7" spans="2:15" ht="18.75" customHeight="1" x14ac:dyDescent="0.5">
      <c r="B7" s="5" t="s">
        <v>13</v>
      </c>
      <c r="C7" s="3">
        <v>300</v>
      </c>
      <c r="D7" s="3">
        <v>50</v>
      </c>
      <c r="E7" s="3">
        <v>612</v>
      </c>
      <c r="F7" s="3">
        <v>221</v>
      </c>
      <c r="G7" s="3">
        <v>389</v>
      </c>
      <c r="H7" s="3">
        <v>167</v>
      </c>
      <c r="I7" s="3">
        <v>300</v>
      </c>
      <c r="J7" s="3">
        <v>170</v>
      </c>
      <c r="K7" s="3">
        <v>300</v>
      </c>
      <c r="L7" s="3">
        <v>334</v>
      </c>
      <c r="M7" s="3">
        <v>190</v>
      </c>
      <c r="N7" s="3">
        <v>309</v>
      </c>
      <c r="O7" s="11">
        <f t="shared" si="1"/>
        <v>3342</v>
      </c>
    </row>
    <row r="8" spans="2:15" ht="18.75" customHeight="1" x14ac:dyDescent="0.5">
      <c r="B8" s="5" t="s">
        <v>14</v>
      </c>
      <c r="C8" s="3">
        <v>809</v>
      </c>
      <c r="D8" s="3">
        <v>899</v>
      </c>
      <c r="E8" s="3">
        <v>959</v>
      </c>
      <c r="F8" s="3">
        <v>806</v>
      </c>
      <c r="G8" s="3">
        <v>450</v>
      </c>
      <c r="H8" s="3">
        <v>410</v>
      </c>
      <c r="I8" s="3">
        <v>600</v>
      </c>
      <c r="J8" s="3">
        <v>570</v>
      </c>
      <c r="K8" s="3">
        <v>779</v>
      </c>
      <c r="L8" s="3">
        <v>1100</v>
      </c>
      <c r="M8" s="3">
        <v>1900</v>
      </c>
      <c r="N8" s="3">
        <v>1860</v>
      </c>
      <c r="O8" s="11">
        <f t="shared" si="1"/>
        <v>11142</v>
      </c>
    </row>
    <row r="9" spans="2:15" ht="18.75" customHeight="1" x14ac:dyDescent="0.5">
      <c r="B9" s="5" t="s">
        <v>15</v>
      </c>
      <c r="C9" s="3">
        <v>100</v>
      </c>
      <c r="D9" s="3">
        <v>99</v>
      </c>
      <c r="E9" s="3">
        <v>146</v>
      </c>
      <c r="F9" s="3">
        <v>300</v>
      </c>
      <c r="G9" s="3">
        <v>712</v>
      </c>
      <c r="H9" s="3">
        <v>456</v>
      </c>
      <c r="I9" s="3">
        <v>403</v>
      </c>
      <c r="J9" s="3">
        <v>516</v>
      </c>
      <c r="K9" s="3">
        <v>389</v>
      </c>
      <c r="L9" s="3">
        <v>400</v>
      </c>
      <c r="M9" s="3">
        <v>400</v>
      </c>
      <c r="N9" s="3">
        <v>375</v>
      </c>
      <c r="O9" s="11">
        <f t="shared" si="1"/>
        <v>4296</v>
      </c>
    </row>
    <row r="10" spans="2:15" ht="18.75" customHeight="1" x14ac:dyDescent="0.5">
      <c r="B10" s="5" t="s">
        <v>16</v>
      </c>
      <c r="C10" s="3">
        <v>70</v>
      </c>
      <c r="D10" s="3">
        <v>62</v>
      </c>
      <c r="E10" s="3">
        <v>80</v>
      </c>
      <c r="F10" s="3">
        <v>109</v>
      </c>
      <c r="G10" s="3">
        <v>130</v>
      </c>
      <c r="H10" s="3">
        <v>209</v>
      </c>
      <c r="I10" s="3">
        <v>300</v>
      </c>
      <c r="J10" s="3">
        <v>200</v>
      </c>
      <c r="K10" s="3">
        <v>70</v>
      </c>
      <c r="L10" s="3">
        <v>89</v>
      </c>
      <c r="M10" s="3">
        <v>50</v>
      </c>
      <c r="N10" s="3">
        <v>70</v>
      </c>
      <c r="O10" s="11">
        <f t="shared" si="1"/>
        <v>1439</v>
      </c>
    </row>
    <row r="11" spans="2:15" ht="18.75" customHeight="1" x14ac:dyDescent="0.5">
      <c r="B11" s="5" t="s">
        <v>17</v>
      </c>
      <c r="C11" s="3">
        <v>30</v>
      </c>
      <c r="D11" s="3">
        <v>20</v>
      </c>
      <c r="E11" s="3">
        <v>30</v>
      </c>
      <c r="F11" s="3">
        <v>31</v>
      </c>
      <c r="G11" s="3">
        <v>67</v>
      </c>
      <c r="H11" s="3">
        <v>80</v>
      </c>
      <c r="I11" s="3">
        <v>150</v>
      </c>
      <c r="J11" s="3">
        <v>80</v>
      </c>
      <c r="K11" s="3">
        <v>60</v>
      </c>
      <c r="L11" s="3">
        <v>73</v>
      </c>
      <c r="M11" s="3">
        <v>20</v>
      </c>
      <c r="N11" s="3">
        <v>50</v>
      </c>
      <c r="O11" s="11">
        <f t="shared" si="1"/>
        <v>691</v>
      </c>
    </row>
    <row r="12" spans="2:15" ht="18.75" customHeight="1" x14ac:dyDescent="0.5">
      <c r="B12" s="5" t="s">
        <v>18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/>
      <c r="J12" s="3">
        <v>0</v>
      </c>
      <c r="K12" s="3">
        <v>0</v>
      </c>
      <c r="L12" s="3"/>
      <c r="M12" s="3"/>
      <c r="N12" s="3">
        <v>0</v>
      </c>
      <c r="O12" s="11">
        <f t="shared" si="1"/>
        <v>0</v>
      </c>
    </row>
    <row r="13" spans="2:15" s="8" customFormat="1" ht="18.75" customHeight="1" x14ac:dyDescent="0.5">
      <c r="B13" s="7" t="s">
        <v>0</v>
      </c>
      <c r="C13" s="12">
        <f>SUM(C3:C12)</f>
        <v>3596</v>
      </c>
      <c r="D13" s="12">
        <f t="shared" ref="D13" si="2">SUM(D3:D12)</f>
        <v>3306</v>
      </c>
      <c r="E13" s="12">
        <f t="shared" ref="E13" si="3">SUM(E3:E12)</f>
        <v>4154</v>
      </c>
      <c r="F13" s="12">
        <f t="shared" ref="F13" si="4">SUM(F3:F12)</f>
        <v>4257</v>
      </c>
      <c r="G13" s="12">
        <f t="shared" ref="G13" si="5">SUM(G3:G12)</f>
        <v>4340</v>
      </c>
      <c r="H13" s="12">
        <f t="shared" ref="H13" si="6">SUM(H3:H12)</f>
        <v>4440</v>
      </c>
      <c r="I13" s="12">
        <f t="shared" ref="I13" si="7">SUM(I3:I12)</f>
        <v>4896</v>
      </c>
      <c r="J13" s="12">
        <f t="shared" ref="J13" si="8">SUM(J3:J12)</f>
        <v>4899</v>
      </c>
      <c r="K13" s="12">
        <f t="shared" ref="K13" si="9">SUM(K3:K12)</f>
        <v>4230</v>
      </c>
      <c r="L13" s="12">
        <f t="shared" ref="L13" si="10">SUM(L3:L12)</f>
        <v>4340</v>
      </c>
      <c r="M13" s="12">
        <f t="shared" ref="M13" si="11">SUM(M3:M12)</f>
        <v>4140</v>
      </c>
      <c r="N13" s="12">
        <f t="shared" ref="N13" si="12">SUM(N3:N12)</f>
        <v>4650</v>
      </c>
      <c r="O13" s="11">
        <f t="shared" si="1"/>
        <v>51248</v>
      </c>
    </row>
    <row r="15" spans="2:15" ht="18.75" customHeight="1" x14ac:dyDescent="0.5">
      <c r="B15" s="14" t="s">
        <v>23</v>
      </c>
      <c r="C15" s="15"/>
    </row>
    <row r="16" spans="2:15" s="1" customFormat="1" ht="18.75" customHeight="1" x14ac:dyDescent="0.5">
      <c r="B16" s="10" t="s">
        <v>8</v>
      </c>
      <c r="C16" s="6">
        <v>42370</v>
      </c>
      <c r="D16" s="6">
        <f>C16+31</f>
        <v>42401</v>
      </c>
      <c r="E16" s="6">
        <f t="shared" ref="E16:K16" si="13">D16+31</f>
        <v>42432</v>
      </c>
      <c r="F16" s="6">
        <f t="shared" si="13"/>
        <v>42463</v>
      </c>
      <c r="G16" s="6">
        <f t="shared" si="13"/>
        <v>42494</v>
      </c>
      <c r="H16" s="6">
        <f t="shared" si="13"/>
        <v>42525</v>
      </c>
      <c r="I16" s="6">
        <f t="shared" si="13"/>
        <v>42556</v>
      </c>
      <c r="J16" s="6">
        <f t="shared" si="13"/>
        <v>42587</v>
      </c>
      <c r="K16" s="6">
        <f t="shared" si="13"/>
        <v>42618</v>
      </c>
      <c r="L16" s="6">
        <f>K16+31</f>
        <v>42649</v>
      </c>
      <c r="M16" s="6">
        <f t="shared" ref="M16:N16" si="14">L16+31</f>
        <v>42680</v>
      </c>
      <c r="N16" s="6">
        <f t="shared" si="14"/>
        <v>42711</v>
      </c>
      <c r="O16" s="6" t="s">
        <v>0</v>
      </c>
    </row>
    <row r="17" spans="2:15" ht="18.75" customHeight="1" x14ac:dyDescent="0.5">
      <c r="B17" s="5" t="s">
        <v>9</v>
      </c>
      <c r="C17" s="3">
        <v>864.77768220200039</v>
      </c>
      <c r="D17" s="3">
        <v>1484.2059999999999</v>
      </c>
      <c r="E17" s="3">
        <v>1382.2500080729994</v>
      </c>
      <c r="F17" s="3">
        <v>1587.1987049399968</v>
      </c>
      <c r="G17" s="3">
        <v>1305.1731525210027</v>
      </c>
      <c r="H17" s="3">
        <v>813.96947287449893</v>
      </c>
      <c r="I17" s="3">
        <v>1553.1396567279992</v>
      </c>
      <c r="J17" s="3">
        <v>1452.0079292887974</v>
      </c>
      <c r="K17" s="3">
        <v>1211.9839904259984</v>
      </c>
      <c r="L17" s="3">
        <v>1157.6304000000002</v>
      </c>
      <c r="M17" s="3">
        <v>410.53800000000001</v>
      </c>
      <c r="N17" s="3">
        <v>1109.0899999999999</v>
      </c>
      <c r="O17" s="11">
        <f>SUM(C17:N17)</f>
        <v>14331.964997053294</v>
      </c>
    </row>
    <row r="18" spans="2:15" ht="18.75" customHeight="1" x14ac:dyDescent="0.5">
      <c r="B18" s="5" t="s">
        <v>10</v>
      </c>
      <c r="C18" s="3">
        <v>319.23990719999995</v>
      </c>
      <c r="D18" s="3">
        <v>236.78899999999999</v>
      </c>
      <c r="E18" s="3">
        <v>152.38989769299991</v>
      </c>
      <c r="F18" s="3">
        <v>204.73571269600001</v>
      </c>
      <c r="G18" s="3">
        <v>286.26299999999998</v>
      </c>
      <c r="H18" s="3">
        <v>401.21899999999999</v>
      </c>
      <c r="I18" s="3">
        <v>508.76900000000001</v>
      </c>
      <c r="J18" s="3">
        <v>438.42143833959994</v>
      </c>
      <c r="K18" s="3">
        <v>333.89115031579991</v>
      </c>
      <c r="L18" s="3">
        <v>186.14610368800001</v>
      </c>
      <c r="M18" s="3">
        <v>222.53962483547812</v>
      </c>
      <c r="N18" s="3">
        <v>405.67399999999998</v>
      </c>
      <c r="O18" s="11">
        <f t="shared" ref="O18:O27" si="15">SUM(C18:N18)</f>
        <v>3696.0778347678779</v>
      </c>
    </row>
    <row r="19" spans="2:15" ht="18.75" customHeight="1" x14ac:dyDescent="0.5">
      <c r="B19" s="5" t="s">
        <v>11</v>
      </c>
      <c r="C19" s="3">
        <v>4244.6310000000003</v>
      </c>
      <c r="D19" s="3">
        <v>4064.2752345457029</v>
      </c>
      <c r="E19" s="3">
        <v>4153.1841730059678</v>
      </c>
      <c r="F19" s="3">
        <v>5566.4690000000001</v>
      </c>
      <c r="G19" s="3">
        <v>4977.3849657447945</v>
      </c>
      <c r="H19" s="3">
        <v>6379.1016684903643</v>
      </c>
      <c r="I19" s="3">
        <v>6190.5360000000001</v>
      </c>
      <c r="J19" s="3">
        <v>7477.5638693081064</v>
      </c>
      <c r="K19" s="3">
        <v>5923.601661591556</v>
      </c>
      <c r="L19" s="3">
        <v>4240.4518429523705</v>
      </c>
      <c r="M19" s="3">
        <v>3521.3598575658111</v>
      </c>
      <c r="N19" s="3">
        <v>5745.4266447900809</v>
      </c>
      <c r="O19" s="11">
        <f t="shared" si="15"/>
        <v>62483.98591799476</v>
      </c>
    </row>
    <row r="20" spans="2:15" ht="18.75" customHeight="1" x14ac:dyDescent="0.5">
      <c r="B20" s="5" t="s">
        <v>12</v>
      </c>
      <c r="C20" s="3">
        <v>215.34299999999999</v>
      </c>
      <c r="D20" s="3">
        <v>110.14119680300006</v>
      </c>
      <c r="E20" s="3">
        <v>166.09610401799998</v>
      </c>
      <c r="F20" s="3">
        <v>82.445329384000019</v>
      </c>
      <c r="G20" s="3">
        <v>197.50399999999999</v>
      </c>
      <c r="H20" s="3">
        <v>410.23399999999998</v>
      </c>
      <c r="I20" s="3">
        <v>434.73301217930037</v>
      </c>
      <c r="J20" s="3">
        <v>156.62517573719995</v>
      </c>
      <c r="K20" s="3">
        <v>95</v>
      </c>
      <c r="L20" s="3">
        <v>82.046999999999997</v>
      </c>
      <c r="M20" s="3">
        <v>179.60599999999999</v>
      </c>
      <c r="N20" s="3">
        <v>199.83799999999999</v>
      </c>
      <c r="O20" s="11">
        <f t="shared" si="15"/>
        <v>2329.6128181215004</v>
      </c>
    </row>
    <row r="21" spans="2:15" ht="18.75" customHeight="1" x14ac:dyDescent="0.5">
      <c r="B21" s="5" t="s">
        <v>13</v>
      </c>
      <c r="C21" s="3">
        <v>698.62537080000061</v>
      </c>
      <c r="D21" s="3">
        <v>123.098</v>
      </c>
      <c r="E21" s="3">
        <v>1568.5553508349892</v>
      </c>
      <c r="F21" s="3">
        <v>580.50495072000081</v>
      </c>
      <c r="G21" s="3">
        <v>1252.2231686445</v>
      </c>
      <c r="H21" s="3">
        <v>452.7974993520001</v>
      </c>
      <c r="I21" s="3">
        <v>860.09799999999996</v>
      </c>
      <c r="J21" s="3">
        <v>335.46305978880002</v>
      </c>
      <c r="K21" s="3">
        <v>677.14</v>
      </c>
      <c r="L21" s="3">
        <v>654.03701897100075</v>
      </c>
      <c r="M21" s="3">
        <v>368.9</v>
      </c>
      <c r="N21" s="3">
        <v>630.64277129977654</v>
      </c>
      <c r="O21" s="11">
        <f t="shared" si="15"/>
        <v>8202.0851904110677</v>
      </c>
    </row>
    <row r="22" spans="2:15" ht="18.75" customHeight="1" x14ac:dyDescent="0.5">
      <c r="B22" s="5" t="s">
        <v>14</v>
      </c>
      <c r="C22" s="3">
        <v>2135.944458289624</v>
      </c>
      <c r="D22" s="3">
        <v>2338.1008120349793</v>
      </c>
      <c r="E22" s="3">
        <v>2154.7057595073074</v>
      </c>
      <c r="F22" s="3">
        <v>1551.7270000000001</v>
      </c>
      <c r="G22" s="3">
        <v>1214.689892141</v>
      </c>
      <c r="H22" s="3">
        <v>1119.4075558484985</v>
      </c>
      <c r="I22" s="3">
        <v>1824.859388131993</v>
      </c>
      <c r="J22" s="3">
        <v>1169.5091912549442</v>
      </c>
      <c r="K22" s="3">
        <v>1889.409577202704</v>
      </c>
      <c r="L22" s="3">
        <v>2035.982</v>
      </c>
      <c r="M22" s="3">
        <v>3738.8433096585686</v>
      </c>
      <c r="N22" s="3">
        <v>4213.2745222318763</v>
      </c>
      <c r="O22" s="11">
        <f t="shared" si="15"/>
        <v>25386.453466301493</v>
      </c>
    </row>
    <row r="23" spans="2:15" ht="18.75" customHeight="1" x14ac:dyDescent="0.5">
      <c r="B23" s="5" t="s">
        <v>15</v>
      </c>
      <c r="C23" s="3">
        <v>226.786</v>
      </c>
      <c r="D23" s="3">
        <v>223.96361747999998</v>
      </c>
      <c r="E23" s="3">
        <v>320.66905120000024</v>
      </c>
      <c r="F23" s="3">
        <v>586.79955294000229</v>
      </c>
      <c r="G23" s="3">
        <v>1393.5589205400017</v>
      </c>
      <c r="H23" s="3">
        <v>1104.5266337600049</v>
      </c>
      <c r="I23" s="3">
        <v>1350.817</v>
      </c>
      <c r="J23" s="3">
        <v>985.20338982149713</v>
      </c>
      <c r="K23" s="3">
        <v>889.44215310499783</v>
      </c>
      <c r="L23" s="3">
        <v>696.59974008300117</v>
      </c>
      <c r="M23" s="3">
        <v>861.64630908856986</v>
      </c>
      <c r="N23" s="3">
        <v>597.90733595550194</v>
      </c>
      <c r="O23" s="11">
        <f t="shared" si="15"/>
        <v>9237.9197039735773</v>
      </c>
    </row>
    <row r="24" spans="2:15" ht="18.75" customHeight="1" x14ac:dyDescent="0.5">
      <c r="B24" s="5" t="s">
        <v>16</v>
      </c>
      <c r="C24" s="3">
        <v>330.49399759999994</v>
      </c>
      <c r="D24" s="3">
        <v>313.64376553399995</v>
      </c>
      <c r="E24" s="3">
        <v>200.12083839999991</v>
      </c>
      <c r="F24" s="3">
        <v>483.06788206600049</v>
      </c>
      <c r="G24" s="3">
        <v>580.41881141399995</v>
      </c>
      <c r="H24" s="3">
        <v>718.24454033149971</v>
      </c>
      <c r="I24" s="3">
        <v>1257.2035853840041</v>
      </c>
      <c r="J24" s="3">
        <v>478.40199976800045</v>
      </c>
      <c r="K24" s="3">
        <v>251.53533960499999</v>
      </c>
      <c r="L24" s="3">
        <v>172.80695261999992</v>
      </c>
      <c r="M24" s="3">
        <v>140.56700000000001</v>
      </c>
      <c r="N24" s="3">
        <v>245.09</v>
      </c>
      <c r="O24" s="11">
        <f t="shared" si="15"/>
        <v>5171.5947127225054</v>
      </c>
    </row>
    <row r="25" spans="2:15" ht="18.75" customHeight="1" x14ac:dyDescent="0.5">
      <c r="B25" s="5" t="s">
        <v>17</v>
      </c>
      <c r="C25" s="3">
        <v>117.15878720000001</v>
      </c>
      <c r="D25" s="3">
        <v>126.782</v>
      </c>
      <c r="E25" s="3">
        <v>98.028999999999996</v>
      </c>
      <c r="F25" s="3">
        <v>172.05229723499991</v>
      </c>
      <c r="G25" s="3">
        <v>157.784521235</v>
      </c>
      <c r="H25" s="3">
        <v>216.49932515700004</v>
      </c>
      <c r="I25" s="3">
        <v>625.84440220800036</v>
      </c>
      <c r="J25" s="3">
        <v>272.80399999999997</v>
      </c>
      <c r="K25" s="3">
        <v>233.99618265100014</v>
      </c>
      <c r="L25" s="3">
        <v>105.29898139999996</v>
      </c>
      <c r="M25" s="3">
        <v>78</v>
      </c>
      <c r="N25" s="3">
        <v>106.05647770448599</v>
      </c>
      <c r="O25" s="11">
        <f t="shared" si="15"/>
        <v>2310.3059747904863</v>
      </c>
    </row>
    <row r="26" spans="2:15" ht="18.75" customHeight="1" x14ac:dyDescent="0.5">
      <c r="B26" s="5" t="s">
        <v>18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11">
        <f t="shared" si="15"/>
        <v>0</v>
      </c>
    </row>
    <row r="27" spans="2:15" s="8" customFormat="1" ht="18.75" customHeight="1" x14ac:dyDescent="0.5">
      <c r="B27" s="7" t="s">
        <v>0</v>
      </c>
      <c r="C27" s="12">
        <f>SUM(C17:C26)</f>
        <v>9153.0002032916254</v>
      </c>
      <c r="D27" s="12">
        <f t="shared" ref="D27:N27" si="16">SUM(D17:D26)</f>
        <v>9020.9996263976809</v>
      </c>
      <c r="E27" s="12">
        <f t="shared" si="16"/>
        <v>10196.000182732265</v>
      </c>
      <c r="F27" s="12">
        <f t="shared" si="16"/>
        <v>10815.000429980997</v>
      </c>
      <c r="G27" s="12">
        <f t="shared" si="16"/>
        <v>11365.000432240298</v>
      </c>
      <c r="H27" s="12">
        <f t="shared" si="16"/>
        <v>11615.999695813865</v>
      </c>
      <c r="I27" s="12">
        <f t="shared" si="16"/>
        <v>14606.000044631297</v>
      </c>
      <c r="J27" s="12">
        <f t="shared" si="16"/>
        <v>12766.000053306947</v>
      </c>
      <c r="K27" s="12">
        <f t="shared" si="16"/>
        <v>11506.000054897057</v>
      </c>
      <c r="L27" s="12">
        <f t="shared" si="16"/>
        <v>9331.0000397143722</v>
      </c>
      <c r="M27" s="12">
        <f t="shared" si="16"/>
        <v>9522.0001011484273</v>
      </c>
      <c r="N27" s="12">
        <f t="shared" si="16"/>
        <v>13252.999751981721</v>
      </c>
      <c r="O27" s="11">
        <f t="shared" si="15"/>
        <v>133150.00061613653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Calculating KPIs by Segments</vt:lpstr>
      <vt:lpstr>Lastyear</vt:lpstr>
      <vt:lpstr>Budget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</dc:creator>
  <cp:lastModifiedBy>User</cp:lastModifiedBy>
  <dcterms:created xsi:type="dcterms:W3CDTF">2016-10-27T02:58:07Z</dcterms:created>
  <dcterms:modified xsi:type="dcterms:W3CDTF">2021-10-18T05:40:28Z</dcterms:modified>
</cp:coreProperties>
</file>