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drawings/drawing3.xml" ContentType="application/vnd.openxmlformats-officedocument.drawing+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DAIRO\OneDrive\Documents\"/>
    </mc:Choice>
  </mc:AlternateContent>
  <xr:revisionPtr revIDLastSave="0" documentId="13_ncr:1_{6A04ABA0-26A5-4ECE-9680-8A37F7071C5C}" xr6:coauthVersionLast="47" xr6:coauthVersionMax="47" xr10:uidLastSave="{00000000-0000-0000-0000-000000000000}"/>
  <bookViews>
    <workbookView xWindow="-120" yWindow="-120" windowWidth="20730" windowHeight="11760" tabRatio="625" activeTab="1" xr2:uid="{56628780-94BA-4AF6-9632-29A59F2ADDB3}"/>
  </bookViews>
  <sheets>
    <sheet name="REVENUE BOARD" sheetId="10" r:id="rId1"/>
    <sheet name="PATIENT BOARD" sheetId="14" r:id="rId2"/>
    <sheet name="WORKBOOK 2" sheetId="16" r:id="rId3"/>
    <sheet name="MY WORK BOOK" sheetId="1" r:id="rId4"/>
    <sheet name="Sheet1" sheetId="12" r:id="rId5"/>
    <sheet name="DataDictionary" sheetId="3" r:id="rId6"/>
  </sheets>
  <externalReferences>
    <externalReference r:id="rId7"/>
  </externalReferences>
  <definedNames>
    <definedName name="ExternalData_1" localSheetId="5" hidden="1">DataDictionary!$A$1:$D$133</definedName>
    <definedName name="_xlnm.Print_Area" localSheetId="1">'PATIENT BOARD'!$A$1:$U$39</definedName>
    <definedName name="Slicer_claim_status">#N/A</definedName>
    <definedName name="Slicer_ethnicity">#N/A</definedName>
    <definedName name="Slicer_gender">#N/A</definedName>
    <definedName name="Slicer_submission_date__Year">#N/A</definedName>
    <definedName name="Slicer_typ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 cacheId="23" r:id="rId31"/>
    <pivotCache cacheId="24" r:id="rId32"/>
    <pivotCache cacheId="25" r:id="rId33"/>
    <pivotCache cacheId="26" r:id="rId34"/>
    <pivotCache cacheId="27" r:id="rId35"/>
    <pivotCache cacheId="28" r:id="rId36"/>
    <pivotCache cacheId="29" r:id="rId37"/>
    <pivotCache cacheId="30" r:id="rId38"/>
    <pivotCache cacheId="31" r:id="rId39"/>
    <pivotCache cacheId="32" r:id="rId40"/>
    <pivotCache cacheId="33" r:id="rId41"/>
    <pivotCache cacheId="34" r:id="rId42"/>
    <pivotCache cacheId="35" r:id="rId43"/>
    <pivotCache cacheId="36" r:id="rId44"/>
    <pivotCache cacheId="37" r:id="rId45"/>
    <pivotCache cacheId="38" r:id="rId46"/>
    <pivotCache cacheId="39" r:id="rId47"/>
    <pivotCache cacheId="40" r:id="rId48"/>
    <pivotCache cacheId="41" r:id="rId49"/>
    <pivotCache cacheId="42" r:id="rId50"/>
    <pivotCache cacheId="43" r:id="rId51"/>
    <pivotCache cacheId="44" r:id="rId52"/>
    <pivotCache cacheId="45" r:id="rId53"/>
    <pivotCache cacheId="46" r:id="rId54"/>
    <pivotCache cacheId="47" r:id="rId55"/>
    <pivotCache cacheId="48" r:id="rId56"/>
    <pivotCache cacheId="49" r:id="rId57"/>
    <pivotCache cacheId="50" r:id="rId58"/>
    <pivotCache cacheId="51" r:id="rId59"/>
    <pivotCache cacheId="52" r:id="rId60"/>
    <pivotCache cacheId="53" r:id="rId61"/>
    <pivotCache cacheId="54" r:id="rId62"/>
    <pivotCache cacheId="55" r:id="rId63"/>
    <pivotCache cacheId="56" r:id="rId64"/>
  </pivotCaches>
  <extLst>
    <ext xmlns:x14="http://schemas.microsoft.com/office/spreadsheetml/2009/9/main" uri="{876F7934-8845-4945-9796-88D515C7AA90}">
      <x14:pivotCaches>
        <pivotCache cacheId="57" r:id="rId65"/>
        <pivotCache cacheId="58" r:id="rId66"/>
        <pivotCache cacheId="59" r:id="rId67"/>
      </x14:pivotCaches>
    </ext>
    <ext xmlns:x14="http://schemas.microsoft.com/office/spreadsheetml/2009/9/main" uri="{BBE1A952-AA13-448e-AADC-164F8A28A991}">
      <x14:slicerCaches>
        <x14:slicerCache r:id="rId68"/>
        <x14:slicerCache r:id="rId69"/>
        <x14:slicerCache r:id="rId70"/>
        <x14:slicerCache r:id="rId71"/>
        <x14:slicerCache r:id="rId7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itals_14e12690-b003-46cd-bf5f-ba3b0a8dec1a" name="Vitals" connection="Query - Vitals"/>
          <x15:modelTable id="Appointments_66e48178-b1c2-4f6e-85a0-eaa1e0b00a7a" name="Appointments" connection="Query - Appointments"/>
          <x15:modelTable id="Departments_345e34f2-9dad-42a0-a873-e4f86d06c339" name="Departments" connection="Query - Departments"/>
          <x15:modelTable id="Diagnoses_6322e686-d1db-4205-8a3e-a89b0ba2f4ec" name="Diagnoses" connection="Query - Diagnoses"/>
          <x15:modelTable id="Imaging_0a0182c8-011a-47bd-a7e0-b28eb378bc45" name="Imaging" connection="Query - Imaging"/>
          <x15:modelTable id="Inventory_adf3a1f6-9ce8-49a4-b8ee-f63498d6c60e" name="Inventory" connection="Query - Inventory"/>
          <x15:modelTable id="Labs_58d8a6d3-8e99-42e9-9104-c5015775dca5" name="Labs" connection="Query - Labs"/>
          <x15:modelTable id="Medications_7d11a5dc-ec4a-4703-9a14-6140cd8c1943" name="Medications" connection="Query - Medications"/>
          <x15:modelTable id="Patients_6ac15d57-2dff-454b-88e5-b0d45d59f760" name="Patients" connection="Query - Patients"/>
          <x15:modelTable id="Payers_e29c4a31-3246-4f92-92d3-ab92c4c01853" name="Payers" connection="Query - Payers"/>
          <x15:modelTable id="Procedures_b973b8a9-5cf6-4c80-aec0-5d600c6a3811" name="Procedures" connection="Query - Procedures"/>
          <x15:modelTable id="Providers_ddf54c2d-1641-4064-a876-ac64d6e094f0" name="Providers" connection="Query - Providers"/>
          <x15:modelTable id="Satisfaction_04a23c58-a2a4-4617-9bb4-19ebe5b8a495" name="Satisfaction" connection="Query - Satisfaction"/>
          <x15:modelTable id="Claims_03912f4e-58e7-4d86-9de9-d05b7de642ad" name="Claims" connection="Query - Claims"/>
          <x15:modelTable id="Date Table_20d73d65-cef9-4c4c-9e30-0eba5883def0" name="Date Table" connection="Query - Date Table"/>
          <x15:modelTable id="Diagnosis count_3990c731-1908-4287-ab1a-8e4d47d3f3f7" name="Diagnosis count" connection="Query - Diagnosis count"/>
          <x15:modelTable id="Encounters_b365b203-d1d9-4f8e-91e8-8b1da6a35f63" name="Encounters" connection="Query - Encounters(1)"/>
        </x15:modelTables>
        <x15:modelRelationships>
          <x15:modelRelationship fromTable="Appointments" fromColumn="patient_id" toTable="Patients" toColumn="patient_id"/>
          <x15:modelRelationship fromTable="Appointments" fromColumn="department_id" toTable="Departments" toColumn="department_id"/>
          <x15:modelRelationship fromTable="Diagnoses" fromColumn="encounter_id" toTable="Encounters" toColumn="encounter_id"/>
          <x15:modelRelationship fromTable="Imaging" fromColumn="encounter_id" toTable="Encounters" toColumn="encounter_id"/>
          <x15:modelRelationship fromTable="Inventory" fromColumn="department_id" toTable="Departments" toColumn="department_id"/>
          <x15:modelRelationship fromTable="Labs" fromColumn="encounter_id" toTable="Encounters" toColumn="encounter_id"/>
          <x15:modelRelationship fromTable="Medications" fromColumn="encounter_id" toTable="Encounters" toColumn="encounter_id"/>
          <x15:modelRelationship fromTable="Procedures" fromColumn="encounter_id" toTable="Encounters" toColumn="encounter_id"/>
          <x15:modelRelationship fromTable="Satisfaction" fromColumn="encounter_id" toTable="Encounters" toColumn="encounter_id"/>
          <x15:modelRelationship fromTable="Claims" fromColumn="encounter_id" toTable="Encounters" toColumn="encounter_id"/>
          <x15:modelRelationship fromTable="Diagnosis count" fromColumn="encounter_id" toTable="Encounters" toColumn="encounter_id"/>
          <x15:modelRelationship fromTable="Encounters" fromColumn="payer_id" toTable="Payers" toColumn="payer_id"/>
          <x15:modelRelationship fromTable="Encounters" fromColumn="admit_datetime" toTable="Date Table" toColumn="Date"/>
          <x15:modelRelationship fromTable="Encounters" fromColumn="patient_id" toTable="Patients" toColumn="patient_id"/>
          <x15:modelRelationship fromTable="Encounters" fromColumn="department_id" toTable="Departments" toColumn="department_id"/>
          <x15:modelRelationship fromTable="Encounters" fromColumn="provider_id" toTable="Providers" toColumn="provider_id"/>
        </x15:modelRelationships>
        <x15:extLst>
          <ext xmlns:x16="http://schemas.microsoft.com/office/spreadsheetml/2014/11/main" uri="{9835A34E-60A6-4A7C-AAB8-D5F71C897F49}">
            <x16:modelTimeGroupings>
              <x16:modelTimeGrouping tableName="Claims" columnName="submission_date" columnId="submission_date">
                <x16:calculatedTimeColumn columnName="submission_date (Year)" columnId="submission_date (Year)" contentType="years" isSelected="1"/>
                <x16:calculatedTimeColumn columnName="submission_date (Quarter)" columnId="submission_date (Quarter)" contentType="quarters" isSelected="1"/>
                <x16:calculatedTimeColumn columnName="submission_date (Month Index)" columnId="submission_date (Month Index)" contentType="monthsindex" isSelected="1"/>
                <x16:calculatedTimeColumn columnName="submission_date (Month)" columnId="submission_date (Month)" contentType="months" isSelected="1"/>
              </x16:modelTimeGrouping>
              <x16:modelTimeGrouping tableName="Claims" columnName="paid_date" columnId="paid_date">
                <x16:calculatedTimeColumn columnName="paid_date (Year)" columnId="paid_date (Year)" contentType="years" isSelected="1"/>
                <x16:calculatedTimeColumn columnName="paid_date (Quarter)" columnId="paid_date (Quarter)" contentType="quarters" isSelected="1"/>
                <x16:calculatedTimeColumn columnName="paid_date (Month Index)" columnId="paid_date (Month Index)" contentType="monthsindex" isSelected="1"/>
                <x16:calculatedTimeColumn columnName="paid_date (Month)" columnId="paid_date (Month)" contentType="months" isSelected="1"/>
              </x16:modelTimeGrouping>
              <x16:modelTimeGrouping tableName="Patients" columnName="death_date" columnId="death_date">
                <x16:calculatedTimeColumn columnName="death_date (Year)" columnId="death_date (Year)" contentType="years" isSelected="1"/>
                <x16:calculatedTimeColumn columnName="death_date (Quarter)" columnId="death_date (Quarter)" contentType="quarters" isSelected="1"/>
                <x16:calculatedTimeColumn columnName="death_date (Month Index)" columnId="death_date (Month Index)" contentType="monthsindex" isSelected="1"/>
                <x16:calculatedTimeColumn columnName="death_date (Month)" columnId="death_date (Month)" contentType="months" isSelected="1"/>
              </x16:modelTimeGrouping>
              <x16:modelTimeGrouping tableName="Encounters" columnName="admit_datetime" columnId="admit_datetime">
                <x16:calculatedTimeColumn columnName="admit_datetime (Year)" columnId="admit_datetime (Year)" contentType="years" isSelected="1"/>
                <x16:calculatedTimeColumn columnName="admit_datetime (Quarter)" columnId="admit_datetime (Quarter)" contentType="quarters" isSelected="1"/>
                <x16:calculatedTimeColumn columnName="admit_datetime (Month Index)" columnId="admit_datetime (Month Index)" contentType="monthsindex" isSelected="1"/>
                <x16:calculatedTimeColumn columnName="admit_datetime (Month)" columnId="admit_datetime (Month)" contentType="months" isSelected="1"/>
              </x16:modelTimeGrouping>
              <x16:modelTimeGrouping tableName="Appointments" columnName="visit_start_datetime" columnId="visit_start_datetime">
                <x16:calculatedTimeColumn columnName="visit_start_datetime (Year)" columnId="visit_start_datetime (Year)" contentType="years" isSelected="1"/>
                <x16:calculatedTimeColumn columnName="visit_start_datetime (Quarter)" columnId="visit_start_datetime (Quarter)" contentType="quarters" isSelected="1"/>
                <x16:calculatedTimeColumn columnName="visit_start_datetime (Month Index)" columnId="visit_start_datetime (Month Index)" contentType="monthsindex" isSelected="1"/>
                <x16:calculatedTimeColumn columnName="visit_start_datetime (Month)" columnId="visit_start_datetime (Month)" contentType="months" isSelected="1"/>
              </x16:modelTimeGrouping>
              <x16:modelTimeGrouping tableName="Appointments" columnName="visit_end_datetime" columnId="visit_end_datetime">
                <x16:calculatedTimeColumn columnName="visit_end_datetime (Year)" columnId="visit_end_datetime (Year)" contentType="years" isSelected="1"/>
                <x16:calculatedTimeColumn columnName="visit_end_datetime (Quarter)" columnId="visit_end_datetime (Quarter)" contentType="quarters" isSelected="1"/>
                <x16:calculatedTimeColumn columnName="visit_end_datetime (Month Index)" columnId="visit_end_datetime (Month Index)" contentType="monthsindex" isSelected="1"/>
                <x16:calculatedTimeColumn columnName="visit_end_datetime (Month)" columnId="visit_end_date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M45" i="16" l="1" a="1"/>
  <c r="M45" i="16" s="1"/>
  <c r="G44" i="1"/>
  <c r="G44" i="16"/>
  <c r="G43" i="16"/>
  <c r="G42" i="1"/>
  <c r="G42" i="16"/>
  <c r="G41" i="16"/>
  <c r="N35" i="16"/>
  <c r="N34" i="16"/>
  <c r="M34" i="16" a="1"/>
  <c r="M34" i="16" s="1"/>
  <c r="O46" i="16" l="1"/>
  <c r="O49" i="16"/>
  <c r="O48" i="16"/>
  <c r="O47" i="16"/>
  <c r="K13" i="16"/>
  <c r="K14" i="16"/>
  <c r="K15" i="16"/>
  <c r="K16" i="16"/>
  <c r="K12" i="16"/>
  <c r="K17" i="16"/>
  <c r="H15" i="16"/>
  <c r="H16" i="16"/>
  <c r="H17" i="16"/>
  <c r="H14" i="16"/>
  <c r="F33" i="16" s="1" a="1"/>
  <c r="F33" i="16" s="1"/>
  <c r="H5" i="16"/>
  <c r="H6" i="16"/>
  <c r="H7" i="16"/>
  <c r="H8" i="16"/>
  <c r="H9" i="16"/>
  <c r="H4" i="16"/>
  <c r="B33" i="16" l="1" a="1"/>
  <c r="B33" i="16" s="1"/>
  <c r="I34" i="16" a="1"/>
  <c r="I34" i="16" s="1"/>
  <c r="AW8" i="1"/>
  <c r="AN24" i="1"/>
  <c r="BB65" i="1" l="1"/>
  <c r="BB66" i="1"/>
  <c r="BB67" i="1"/>
  <c r="BB68" i="1"/>
  <c r="BB69" i="1"/>
  <c r="BB64" i="1"/>
  <c r="AW60" i="1"/>
  <c r="AW61" i="1"/>
  <c r="AW62" i="1"/>
  <c r="AW63" i="1"/>
  <c r="AW64" i="1"/>
  <c r="AW65" i="1"/>
  <c r="AW66" i="1"/>
  <c r="AW67" i="1"/>
  <c r="AW68" i="1"/>
  <c r="AW69" i="1"/>
  <c r="AW70" i="1"/>
  <c r="AW59" i="1"/>
  <c r="K5" i="1"/>
  <c r="K6" i="1"/>
  <c r="K7" i="1"/>
  <c r="K8" i="1"/>
  <c r="K9" i="1"/>
  <c r="K4" i="1"/>
  <c r="F3" i="12" l="1" a="1"/>
  <c r="F3" i="12" s="1"/>
  <c r="K3" i="12" a="1"/>
  <c r="K3" i="12" s="1"/>
  <c r="J3" i="1" a="1"/>
  <c r="J3" i="1" s="1"/>
  <c r="A3" i="12" s="1" a="1"/>
  <c r="A3" i="12" s="1"/>
  <c r="F29" i="1" l="1"/>
  <c r="F30" i="1"/>
  <c r="F31" i="1"/>
  <c r="G43" i="1" s="1"/>
  <c r="F28" i="1"/>
  <c r="G41" i="1" s="1"/>
  <c r="G72" i="1"/>
  <c r="G73" i="1"/>
  <c r="G74" i="1"/>
  <c r="G75" i="1"/>
  <c r="G76" i="1"/>
  <c r="G77" i="1"/>
  <c r="G78" i="1"/>
  <c r="G79" i="1"/>
  <c r="G80" i="1"/>
  <c r="G81" i="1"/>
  <c r="G82" i="1"/>
  <c r="G83" i="1"/>
  <c r="G71" i="1"/>
  <c r="H66" i="1" l="1" a="1"/>
  <c r="H66" i="1" s="1"/>
  <c r="H57" i="1" a="1"/>
  <c r="H57" i="1" s="1"/>
  <c r="I45" i="1"/>
  <c r="D42" i="1"/>
  <c r="K66" i="1" l="1"/>
  <c r="K67" i="1" s="1"/>
  <c r="K57" i="1"/>
  <c r="K58" i="1" s="1"/>
  <c r="J48" i="1"/>
  <c r="J47" i="1"/>
  <c r="J46" i="1"/>
  <c r="J45" i="1"/>
  <c r="M42" i="1"/>
  <c r="L42" i="1"/>
  <c r="K42" i="1"/>
  <c r="I48" i="1" s="1"/>
  <c r="J42" i="1"/>
  <c r="I47" i="1" s="1"/>
  <c r="I42" i="1"/>
  <c r="H42" i="1"/>
  <c r="I46" i="1"/>
  <c r="AW46" i="1"/>
  <c r="AW47" i="1"/>
  <c r="AW48" i="1"/>
  <c r="AW45" i="1"/>
  <c r="AL48" i="1"/>
  <c r="AW16" i="1"/>
  <c r="AW7" i="1"/>
  <c r="AW9" i="1"/>
  <c r="AW10" i="1"/>
  <c r="AW11" i="1"/>
  <c r="AW12" i="1"/>
  <c r="AW13" i="1"/>
  <c r="AW14" i="1"/>
  <c r="AW15" i="1"/>
  <c r="AW6" i="1"/>
  <c r="AO43" i="1"/>
  <c r="AO32" i="1"/>
  <c r="AO33" i="1"/>
  <c r="AO34" i="1"/>
  <c r="AO35" i="1"/>
  <c r="AO36" i="1"/>
  <c r="AO37" i="1"/>
  <c r="AO38" i="1"/>
  <c r="AO39" i="1"/>
  <c r="AO40" i="1"/>
  <c r="AO41" i="1"/>
  <c r="AO42" i="1"/>
  <c r="AO31" i="1"/>
  <c r="AM19" i="1"/>
  <c r="AM20" i="1"/>
  <c r="AM21" i="1"/>
  <c r="K48" i="1" l="1"/>
  <c r="K47" i="1"/>
  <c r="K45" i="1"/>
  <c r="K4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D69767-57A9-4B32-B2C3-F251D4812D38}" name="Query - Appointments" description="Connection to the 'Appointments' query in the workbook." type="100" refreshedVersion="7" minRefreshableVersion="5">
    <extLst>
      <ext xmlns:x15="http://schemas.microsoft.com/office/spreadsheetml/2010/11/main" uri="{DE250136-89BD-433C-8126-D09CA5730AF9}">
        <x15:connection id="9b146458-3f93-41cf-aae4-6667f552c58b"/>
      </ext>
    </extLst>
  </connection>
  <connection id="2" xr16:uid="{CD5350C4-E027-4605-9089-A1C92E1299D9}" name="Query - Claims" description="Connection to the 'Claims' query in the workbook." type="100" refreshedVersion="7" minRefreshableVersion="5">
    <extLst>
      <ext xmlns:x15="http://schemas.microsoft.com/office/spreadsheetml/2010/11/main" uri="{DE250136-89BD-433C-8126-D09CA5730AF9}">
        <x15:connection id="faf24bd8-9c75-4c23-956f-85e9500b281f"/>
      </ext>
    </extLst>
  </connection>
  <connection id="3" xr16:uid="{099BC5B4-2FCC-45C3-9C94-CB0B39A427E1}" keepAlive="1" name="Query - DataDictionary" description="Connection to the 'DataDictionary' query in the workbook." type="5" refreshedVersion="7" background="1" saveData="1">
    <dbPr connection="Provider=Microsoft.Mashup.OleDb.1;Data Source=$Workbook$;Location=DataDictionary;Extended Properties=&quot;&quot;" command="SELECT * FROM [DataDictionary]"/>
  </connection>
  <connection id="4" xr16:uid="{94C00878-968E-4C30-B1AA-A64EA2DC4CD1}" name="Query - Date Table" description="Connection to the 'Date Table' query in the workbook." type="100" refreshedVersion="7" minRefreshableVersion="5">
    <extLst>
      <ext xmlns:x15="http://schemas.microsoft.com/office/spreadsheetml/2010/11/main" uri="{DE250136-89BD-433C-8126-D09CA5730AF9}">
        <x15:connection id="85df3665-2f75-4557-af91-e89b39e8e27c"/>
      </ext>
    </extLst>
  </connection>
  <connection id="5" xr16:uid="{467644E1-0280-4786-BC19-2B8A98B42DA8}" name="Query - Departments" description="Connection to the 'Departments' query in the workbook." type="100" refreshedVersion="7" minRefreshableVersion="5">
    <extLst>
      <ext xmlns:x15="http://schemas.microsoft.com/office/spreadsheetml/2010/11/main" uri="{DE250136-89BD-433C-8126-D09CA5730AF9}">
        <x15:connection id="14e1cb09-0a32-4120-8658-bfe97339a024"/>
      </ext>
    </extLst>
  </connection>
  <connection id="6" xr16:uid="{0DD86B7E-DFD6-4C70-A283-58372A92AD25}" name="Query - Diagnoses" description="Connection to the 'Diagnoses' query in the workbook." type="100" refreshedVersion="7" minRefreshableVersion="5">
    <extLst>
      <ext xmlns:x15="http://schemas.microsoft.com/office/spreadsheetml/2010/11/main" uri="{DE250136-89BD-433C-8126-D09CA5730AF9}">
        <x15:connection id="4a08c8b3-284e-40f2-bad7-dd90e8aa3199"/>
      </ext>
    </extLst>
  </connection>
  <connection id="7" xr16:uid="{B87CF64B-EF0D-472F-BF19-B4DC266BB4A3}" name="Query - Diagnosis count" description="Connection to the 'Diagnosis count' query in the workbook." type="100" refreshedVersion="7" minRefreshableVersion="5">
    <extLst>
      <ext xmlns:x15="http://schemas.microsoft.com/office/spreadsheetml/2010/11/main" uri="{DE250136-89BD-433C-8126-D09CA5730AF9}">
        <x15:connection id="ec7909a5-8217-4ed3-9bdf-9e05508410ca"/>
      </ext>
    </extLst>
  </connection>
  <connection id="8" xr16:uid="{6007989D-61A7-4192-BAD3-7BAD21C80564}" keepAlive="1" name="Query - DiagnosisCount" description="Connection to the 'DiagnosisCount' query in the workbook." type="5" refreshedVersion="7" background="1" saveData="1">
    <dbPr connection="Provider=Microsoft.Mashup.OleDb.1;Data Source=$Workbook$;Location=DiagnosisCount;Extended Properties=&quot;&quot;" command="SELECT * FROM [DiagnosisCount]"/>
  </connection>
  <connection id="9" xr16:uid="{D61384DB-E5F7-4B2C-907C-2FDC063C6EF2}" name="Query - Encounters(1)" description="Connection to the 'Encounters' query in the workbook." type="100" refreshedVersion="7" minRefreshableVersion="5">
    <extLst>
      <ext xmlns:x15="http://schemas.microsoft.com/office/spreadsheetml/2010/11/main" uri="{DE250136-89BD-433C-8126-D09CA5730AF9}">
        <x15:connection id="fcf37a09-f74f-45fb-8ce3-64995d147d8c"/>
      </ext>
    </extLst>
  </connection>
  <connection id="10" xr16:uid="{45EF9FB1-6A2E-43D6-AE3D-8E4C0480EAE9}" name="Query - Imaging" description="Connection to the 'Imaging' query in the workbook." type="100" refreshedVersion="7" minRefreshableVersion="5">
    <extLst>
      <ext xmlns:x15="http://schemas.microsoft.com/office/spreadsheetml/2010/11/main" uri="{DE250136-89BD-433C-8126-D09CA5730AF9}">
        <x15:connection id="545c485c-54eb-4444-b5ce-4581d5b498ad"/>
      </ext>
    </extLst>
  </connection>
  <connection id="11" xr16:uid="{C7E1B5D7-B30C-4C8A-B025-85F68BE72277}" name="Query - Inventory" description="Connection to the 'Inventory' query in the workbook." type="100" refreshedVersion="7" minRefreshableVersion="5">
    <extLst>
      <ext xmlns:x15="http://schemas.microsoft.com/office/spreadsheetml/2010/11/main" uri="{DE250136-89BD-433C-8126-D09CA5730AF9}">
        <x15:connection id="070e9cc8-5af7-4626-b58f-2e47e81cda31"/>
      </ext>
    </extLst>
  </connection>
  <connection id="12" xr16:uid="{EEBA297B-AC6C-4E9C-B891-13D80B893C6D}" name="Query - Labs" description="Connection to the 'Labs' query in the workbook." type="100" refreshedVersion="7" minRefreshableVersion="5">
    <extLst>
      <ext xmlns:x15="http://schemas.microsoft.com/office/spreadsheetml/2010/11/main" uri="{DE250136-89BD-433C-8126-D09CA5730AF9}">
        <x15:connection id="9b63b9b9-cd1f-4a2b-9d7a-feb326692d89"/>
      </ext>
    </extLst>
  </connection>
  <connection id="13" xr16:uid="{A58BD0DE-86C5-4438-BF6D-F8A2BC48F244}" name="Query - Medications" description="Connection to the 'Medications' query in the workbook." type="100" refreshedVersion="7" minRefreshableVersion="5">
    <extLst>
      <ext xmlns:x15="http://schemas.microsoft.com/office/spreadsheetml/2010/11/main" uri="{DE250136-89BD-433C-8126-D09CA5730AF9}">
        <x15:connection id="66eabee2-e60c-48ea-887d-de59767d74c1"/>
      </ext>
    </extLst>
  </connection>
  <connection id="14" xr16:uid="{C6F25D61-608B-4802-9CB0-E805BE4C6303}" name="Query - Patients" description="Connection to the 'Patients' query in the workbook." type="100" refreshedVersion="7" minRefreshableVersion="5">
    <extLst>
      <ext xmlns:x15="http://schemas.microsoft.com/office/spreadsheetml/2010/11/main" uri="{DE250136-89BD-433C-8126-D09CA5730AF9}">
        <x15:connection id="e2a061a4-c5bd-42e1-b783-75905fc63c5c"/>
      </ext>
    </extLst>
  </connection>
  <connection id="15" xr16:uid="{9E271987-7695-421B-9B5B-9491C684063B}" name="Query - Payers" description="Connection to the 'Payers' query in the workbook." type="100" refreshedVersion="7" minRefreshableVersion="5">
    <extLst>
      <ext xmlns:x15="http://schemas.microsoft.com/office/spreadsheetml/2010/11/main" uri="{DE250136-89BD-433C-8126-D09CA5730AF9}">
        <x15:connection id="0f4dc0ce-e38f-4788-af4a-851856a90fab"/>
      </ext>
    </extLst>
  </connection>
  <connection id="16" xr16:uid="{4E79F78A-9E61-46D3-A6F0-9E8F5A927D6A}" name="Query - Procedures" description="Connection to the 'Procedures' query in the workbook." type="100" refreshedVersion="7" minRefreshableVersion="5">
    <extLst>
      <ext xmlns:x15="http://schemas.microsoft.com/office/spreadsheetml/2010/11/main" uri="{DE250136-89BD-433C-8126-D09CA5730AF9}">
        <x15:connection id="9591b6d3-b4a4-4767-ad26-802bf3286bc7"/>
      </ext>
    </extLst>
  </connection>
  <connection id="17" xr16:uid="{8AD85A06-D98E-438D-A76F-0346FA2CF6D9}" name="Query - Providers" description="Connection to the 'Providers' query in the workbook." type="100" refreshedVersion="7" minRefreshableVersion="5">
    <extLst>
      <ext xmlns:x15="http://schemas.microsoft.com/office/spreadsheetml/2010/11/main" uri="{DE250136-89BD-433C-8126-D09CA5730AF9}">
        <x15:connection id="621eec3b-8ebb-46c0-988a-2453043959a7"/>
      </ext>
    </extLst>
  </connection>
  <connection id="18" xr16:uid="{2C0F04E5-3386-4034-81A9-FDE3B49AA31A}" name="Query - Satisfaction" description="Connection to the 'Satisfaction' query in the workbook." type="100" refreshedVersion="7" minRefreshableVersion="5">
    <extLst>
      <ext xmlns:x15="http://schemas.microsoft.com/office/spreadsheetml/2010/11/main" uri="{DE250136-89BD-433C-8126-D09CA5730AF9}">
        <x15:connection id="94af6570-928b-439f-82b4-5e2c2af2d593"/>
      </ext>
    </extLst>
  </connection>
  <connection id="19" xr16:uid="{05DD02C2-F23C-4AA3-A64A-8695740BA53A}" name="Query - Vitals" description="Connection to the 'Vitals' query in the workbook." type="100" refreshedVersion="7" minRefreshableVersion="5">
    <extLst>
      <ext xmlns:x15="http://schemas.microsoft.com/office/spreadsheetml/2010/11/main" uri="{DE250136-89BD-433C-8126-D09CA5730AF9}">
        <x15:connection id="7fe81c5d-e5eb-4b54-a3a2-2188d9012438"/>
      </ext>
    </extLst>
  </connection>
  <connection id="20" xr16:uid="{0E880A87-580A-4627-AD28-4902F23BF04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<sst xmlns="http://schemas.openxmlformats.org/spreadsheetml/2006/main" count="996" uniqueCount="423">
  <si>
    <t>Row Labels</t>
  </si>
  <si>
    <t>Denied</t>
  </si>
  <si>
    <t>Paid</t>
  </si>
  <si>
    <t>Pending</t>
  </si>
  <si>
    <t>Grand Total</t>
  </si>
  <si>
    <t>Sum of total_charges</t>
  </si>
  <si>
    <t>Sum of payments</t>
  </si>
  <si>
    <t>Apr</t>
  </si>
  <si>
    <t>Aug</t>
  </si>
  <si>
    <t>Dec</t>
  </si>
  <si>
    <t>Feb</t>
  </si>
  <si>
    <t>Jan</t>
  </si>
  <si>
    <t>Jul</t>
  </si>
  <si>
    <t>Jun</t>
  </si>
  <si>
    <t>Mar</t>
  </si>
  <si>
    <t>May</t>
  </si>
  <si>
    <t>Nov</t>
  </si>
  <si>
    <t>Oct</t>
  </si>
  <si>
    <t>Sep</t>
  </si>
  <si>
    <t/>
  </si>
  <si>
    <t>Column1</t>
  </si>
  <si>
    <t>Column2</t>
  </si>
  <si>
    <t>Column3</t>
  </si>
  <si>
    <t>Column4</t>
  </si>
  <si>
    <t>table</t>
  </si>
  <si>
    <t>column</t>
  </si>
  <si>
    <t>dtype</t>
  </si>
  <si>
    <t>description</t>
  </si>
  <si>
    <t>Patients</t>
  </si>
  <si>
    <t>patient_id</t>
  </si>
  <si>
    <t>object</t>
  </si>
  <si>
    <t>Anonymized unique patient identifier</t>
  </si>
  <si>
    <t>mrn</t>
  </si>
  <si>
    <t>first_name</t>
  </si>
  <si>
    <t>last_name</t>
  </si>
  <si>
    <t>gender</t>
  </si>
  <si>
    <t>dob</t>
  </si>
  <si>
    <t>race</t>
  </si>
  <si>
    <t>ethnicity</t>
  </si>
  <si>
    <t>city</t>
  </si>
  <si>
    <t>state</t>
  </si>
  <si>
    <t>country</t>
  </si>
  <si>
    <t>postal_code</t>
  </si>
  <si>
    <t>insurance_plan_id</t>
  </si>
  <si>
    <t>primary_provider_id</t>
  </si>
  <si>
    <t>smoker_flag</t>
  </si>
  <si>
    <t>int64</t>
  </si>
  <si>
    <t>diabetic_flag</t>
  </si>
  <si>
    <t>hypertensive_flag</t>
  </si>
  <si>
    <t>death_date</t>
  </si>
  <si>
    <t>Providers</t>
  </si>
  <si>
    <t>provider_id</t>
  </si>
  <si>
    <t>npi</t>
  </si>
  <si>
    <t>name</t>
  </si>
  <si>
    <t>specialty</t>
  </si>
  <si>
    <t>department_id</t>
  </si>
  <si>
    <t>Departments</t>
  </si>
  <si>
    <t>type</t>
  </si>
  <si>
    <t>Payers</t>
  </si>
  <si>
    <t>payer_id</t>
  </si>
  <si>
    <t>payer_name</t>
  </si>
  <si>
    <t>plan_type</t>
  </si>
  <si>
    <t>Encounters</t>
  </si>
  <si>
    <t>encounter_id</t>
  </si>
  <si>
    <t>Unique visit/encounter identifier</t>
  </si>
  <si>
    <t>encounter_type</t>
  </si>
  <si>
    <t>ED, Inpatient, Outpatient, or Surgery</t>
  </si>
  <si>
    <t>admit_datetime</t>
  </si>
  <si>
    <t>datetime64[ns]</t>
  </si>
  <si>
    <t>Encounter start/admit timestamp</t>
  </si>
  <si>
    <t>discharge_datetime</t>
  </si>
  <si>
    <t>Encounter end/discharge timestamp</t>
  </si>
  <si>
    <t>visit_reason</t>
  </si>
  <si>
    <t>discharge_disposition</t>
  </si>
  <si>
    <t>triage_acuity</t>
  </si>
  <si>
    <t>float64</t>
  </si>
  <si>
    <t>ED triage level (1=most urgent to 5=least)</t>
  </si>
  <si>
    <t>arrival_to_triage_min</t>
  </si>
  <si>
    <t>Minutes from ED arrival to triage</t>
  </si>
  <si>
    <t>triage_to_md_min</t>
  </si>
  <si>
    <t>Minutes from triage to clinician</t>
  </si>
  <si>
    <t>md_to_dispo_min</t>
  </si>
  <si>
    <t>Minutes from clinician to disposition</t>
  </si>
  <si>
    <t>length_of_stay_hours</t>
  </si>
  <si>
    <t>Computed LOS in hours</t>
  </si>
  <si>
    <t>readmission_flag</t>
  </si>
  <si>
    <t>1 if readmitted within 30 days of prior discharge</t>
  </si>
  <si>
    <t>index_admission_id</t>
  </si>
  <si>
    <t>Encounter ID of the prior admission (for readmission linkage)</t>
  </si>
  <si>
    <t>Diagnoses</t>
  </si>
  <si>
    <t>dx_seq</t>
  </si>
  <si>
    <t>icd10_code</t>
  </si>
  <si>
    <t>Diagnosis code (ICD-10)</t>
  </si>
  <si>
    <t>icd10_desc</t>
  </si>
  <si>
    <t>principal_flag</t>
  </si>
  <si>
    <t>chronic_flag</t>
  </si>
  <si>
    <t>Procedures</t>
  </si>
  <si>
    <t>proc_seq</t>
  </si>
  <si>
    <t>cpt_code</t>
  </si>
  <si>
    <t>Procedure code (CPT)</t>
  </si>
  <si>
    <t>cpt_desc</t>
  </si>
  <si>
    <t>procedure_datetime</t>
  </si>
  <si>
    <t>or_room</t>
  </si>
  <si>
    <t>Medications</t>
  </si>
  <si>
    <t>medication_id</t>
  </si>
  <si>
    <t>rx_name</t>
  </si>
  <si>
    <t>atc_code</t>
  </si>
  <si>
    <t>dose</t>
  </si>
  <si>
    <t>route</t>
  </si>
  <si>
    <t>start_datetime</t>
  </si>
  <si>
    <t>end_datetime</t>
  </si>
  <si>
    <t>Labs</t>
  </si>
  <si>
    <t>lab_result_id</t>
  </si>
  <si>
    <t>loinc_code</t>
  </si>
  <si>
    <t>Lab test code (LOINC)</t>
  </si>
  <si>
    <t>test_name</t>
  </si>
  <si>
    <t>specimen_datetime</t>
  </si>
  <si>
    <t>result_value</t>
  </si>
  <si>
    <t>Quantitative lab result</t>
  </si>
  <si>
    <t>result_unit</t>
  </si>
  <si>
    <t>reference_low</t>
  </si>
  <si>
    <t>Lower bound of normal range</t>
  </si>
  <si>
    <t>reference_high</t>
  </si>
  <si>
    <t>Upper bound of normal range</t>
  </si>
  <si>
    <t>abnormal_flag</t>
  </si>
  <si>
    <t>Vitals</t>
  </si>
  <si>
    <t>vital_id</t>
  </si>
  <si>
    <t>measure_datetime</t>
  </si>
  <si>
    <t>systolic_bp</t>
  </si>
  <si>
    <t>diastolic_bp</t>
  </si>
  <si>
    <t>heart_rate</t>
  </si>
  <si>
    <t>resp_rate</t>
  </si>
  <si>
    <t>temperature_c</t>
  </si>
  <si>
    <t>spo2</t>
  </si>
  <si>
    <t>bmi</t>
  </si>
  <si>
    <t>Appointments</t>
  </si>
  <si>
    <t>appointment_id</t>
  </si>
  <si>
    <t>scheduled_datetime</t>
  </si>
  <si>
    <t>checkin_datetime</t>
  </si>
  <si>
    <t>visit_start_datetime</t>
  </si>
  <si>
    <t>visit_end_datetime</t>
  </si>
  <si>
    <t>status</t>
  </si>
  <si>
    <t>Appointment status (Completed/No-show/Cancelled)</t>
  </si>
  <si>
    <t>referral_date</t>
  </si>
  <si>
    <t>Imaging</t>
  </si>
  <si>
    <t>imaging_id</t>
  </si>
  <si>
    <t>modality</t>
  </si>
  <si>
    <t>body_part</t>
  </si>
  <si>
    <t>order_datetime</t>
  </si>
  <si>
    <t>report_turnaround_min</t>
  </si>
  <si>
    <t>critical_result_flag</t>
  </si>
  <si>
    <t>Claims</t>
  </si>
  <si>
    <t>claim_id</t>
  </si>
  <si>
    <t>total_charges</t>
  </si>
  <si>
    <t>Gross charges for the encounter</t>
  </si>
  <si>
    <t>allowed_amount</t>
  </si>
  <si>
    <t>Contracted/allowed amount by payer</t>
  </si>
  <si>
    <t>payments</t>
  </si>
  <si>
    <t>Payments received</t>
  </si>
  <si>
    <t>adjustments</t>
  </si>
  <si>
    <t>Contractual adjustments/write-offs</t>
  </si>
  <si>
    <t>denials_count</t>
  </si>
  <si>
    <t>claim_status</t>
  </si>
  <si>
    <t>Paid/Denied/Pending</t>
  </si>
  <si>
    <t>submission_date</t>
  </si>
  <si>
    <t>paid_date</t>
  </si>
  <si>
    <t>ar_days</t>
  </si>
  <si>
    <t>Accounts receivable days from submission to payment</t>
  </si>
  <si>
    <t>Satisfaction</t>
  </si>
  <si>
    <t>survey_id</t>
  </si>
  <si>
    <t>likelihood_to_recommend</t>
  </si>
  <si>
    <t>0â€“10</t>
  </si>
  <si>
    <t>staff_communication</t>
  </si>
  <si>
    <t>cleanliness</t>
  </si>
  <si>
    <t>overall</t>
  </si>
  <si>
    <t>1â€“5 overall satisfaction</t>
  </si>
  <si>
    <t>comments</t>
  </si>
  <si>
    <t>Inventory</t>
  </si>
  <si>
    <t>item_id</t>
  </si>
  <si>
    <t>item_name</t>
  </si>
  <si>
    <t>category</t>
  </si>
  <si>
    <t>on_hand_qty</t>
  </si>
  <si>
    <t>reorder_point</t>
  </si>
  <si>
    <t>unit_cost</t>
  </si>
  <si>
    <t>last_updated</t>
  </si>
  <si>
    <t>Total allowed amount</t>
  </si>
  <si>
    <t>collection rate</t>
  </si>
  <si>
    <t>Blue Shield Health</t>
  </si>
  <si>
    <t>Community Aid</t>
  </si>
  <si>
    <t>Employer Plan A</t>
  </si>
  <si>
    <t>GreenCare HMO</t>
  </si>
  <si>
    <t>National Health Insurance</t>
  </si>
  <si>
    <t>Private Self-Pay</t>
  </si>
  <si>
    <t>Count of claim_id</t>
  </si>
  <si>
    <t>Denial rate</t>
  </si>
  <si>
    <t>Average account receivable days</t>
  </si>
  <si>
    <t xml:space="preserve"> </t>
  </si>
  <si>
    <t>What This Tells You:</t>
  </si>
  <si>
    <r>
      <t xml:space="preserve">This is actually </t>
    </r>
    <r>
      <rPr>
        <b/>
        <sz val="11"/>
        <color theme="1"/>
        <rFont val="Calibri"/>
        <family val="2"/>
        <scheme val="minor"/>
      </rPr>
      <t>pretty good</t>
    </r>
    <r>
      <rPr>
        <sz val="11"/>
        <color theme="1"/>
        <rFont val="Calibri"/>
        <family val="2"/>
        <scheme val="minor"/>
      </rPr>
      <t xml:space="preserve"> (industry average is 70-85%)</t>
    </r>
  </si>
  <si>
    <r>
      <t>2. AR Days = 32 days</t>
    </r>
    <r>
      <rPr>
        <sz val="11"/>
        <color theme="1"/>
        <rFont val="Calibri"/>
        <family val="2"/>
        <scheme val="minor"/>
      </rPr>
      <t xml:space="preserve"> = On average, you wait 32 days to get paid</t>
    </r>
  </si>
  <si>
    <r>
      <t xml:space="preserve">This is </t>
    </r>
    <r>
      <rPr>
        <b/>
        <sz val="11"/>
        <color theme="1"/>
        <rFont val="Calibri"/>
        <family val="2"/>
        <scheme val="minor"/>
      </rPr>
      <t>reasonable</t>
    </r>
    <r>
      <rPr>
        <sz val="11"/>
        <color theme="1"/>
        <rFont val="Calibri"/>
        <family val="2"/>
        <scheme val="minor"/>
      </rPr>
      <t xml:space="preserve"> (most hospitals target 30-45 days)</t>
    </r>
  </si>
  <si>
    <r>
      <t>3. Denial Rate 21%</t>
    </r>
    <r>
      <rPr>
        <sz val="11"/>
        <color theme="1"/>
        <rFont val="Calibri"/>
        <family val="2"/>
        <scheme val="minor"/>
      </rPr>
      <t xml:space="preserve"> = 1 in 5 claims gets denied</t>
    </r>
  </si>
  <si>
    <r>
      <t xml:space="preserve">This is </t>
    </r>
    <r>
      <rPr>
        <b/>
        <sz val="11"/>
        <color theme="1"/>
        <rFont val="Calibri"/>
        <family val="2"/>
        <scheme val="minor"/>
      </rPr>
      <t>HIGH</t>
    </r>
    <r>
      <rPr>
        <sz val="11"/>
        <color theme="1"/>
        <rFont val="Calibri"/>
        <family val="2"/>
        <scheme val="minor"/>
      </rPr>
      <t xml:space="preserve"> (industry average is 5-10%)</t>
    </r>
  </si>
  <si>
    <r>
      <t xml:space="preserve">This is your </t>
    </r>
    <r>
      <rPr>
        <b/>
        <sz val="11"/>
        <color theme="1"/>
        <rFont val="Calibri"/>
        <family val="2"/>
        <scheme val="minor"/>
      </rPr>
      <t>biggest problem</t>
    </r>
  </si>
  <si>
    <r>
      <t>4. Total Charges $29.7M vs Allowed $20.8M</t>
    </r>
    <r>
      <rPr>
        <sz val="11"/>
        <color theme="1"/>
        <rFont val="Calibri"/>
        <family val="2"/>
        <scheme val="minor"/>
      </rPr>
      <t xml:space="preserve"> = $8.9M writeoff</t>
    </r>
  </si>
  <si>
    <t>This is contractual (insurance negotiated rates)</t>
  </si>
  <si>
    <t>You can't recover this, but it's expected</t>
  </si>
  <si>
    <t>Average of total_charges2</t>
  </si>
  <si>
    <t>Now the Important Question:</t>
  </si>
  <si>
    <t>Why are these expensive claims getting denied?</t>
  </si>
  <si>
    <t>To find out, we need to link Claims to clinical data. Let's see:</t>
  </si>
  <si>
    <t>What diagnoses are in the denied claims?</t>
  </si>
  <si>
    <t>What procedures were done?</t>
  </si>
  <si>
    <t>Which providers/departments are submitting them?</t>
  </si>
  <si>
    <t>Which payers are denying them?</t>
  </si>
  <si>
    <t xml:space="preserve">  </t>
  </si>
  <si>
    <t>FINANCIAL ANALYSIS BASICS</t>
  </si>
  <si>
    <t>CLINICAL OUTCOME ANALYSIS</t>
  </si>
  <si>
    <t>Count of encounter_id</t>
  </si>
  <si>
    <t>Column Labels</t>
  </si>
  <si>
    <t>Chest pain, unspecified</t>
  </si>
  <si>
    <t>Encounter for general adult medical examination without abnormal findings</t>
  </si>
  <si>
    <t>Encounter for immunization</t>
  </si>
  <si>
    <t>Essential (primary) hypertension</t>
  </si>
  <si>
    <t>Gastro-esophageal reflux disease without esophagitis</t>
  </si>
  <si>
    <t>Heart failure, unspecified</t>
  </si>
  <si>
    <t>Hyperlipidemia, unspecified</t>
  </si>
  <si>
    <t>Low back pain</t>
  </si>
  <si>
    <t>Pneumonia, unspecified organism</t>
  </si>
  <si>
    <t>Type 2 diabetes mellitus without complications</t>
  </si>
  <si>
    <t>Unspecified asthma, uncomplicated</t>
  </si>
  <si>
    <t>Urinary tract infection, site not specified</t>
  </si>
  <si>
    <t>Total Count of claim_id</t>
  </si>
  <si>
    <t>Emergency</t>
  </si>
  <si>
    <t>Inpatient Ward</t>
  </si>
  <si>
    <t>Outpatient Clinic</t>
  </si>
  <si>
    <t>Surgery/OR</t>
  </si>
  <si>
    <t>Total Sum of total_charges</t>
  </si>
  <si>
    <t>Do patients with more diagnoses cost more?</t>
  </si>
  <si>
    <t>* 1 means if readmitted within 30 days of prior discharge</t>
  </si>
  <si>
    <t>Percentage Total charges</t>
  </si>
  <si>
    <t>ADMISSION RATE</t>
  </si>
  <si>
    <t xml:space="preserve">This  means </t>
  </si>
  <si>
    <t xml:space="preserve"> 1 in 9 patients comes back</t>
  </si>
  <si>
    <t>This costs $2.9M in additional charges</t>
  </si>
  <si>
    <t>How many patients were re-admitted?</t>
  </si>
  <si>
    <t>Why are these patients being readmitted?</t>
  </si>
  <si>
    <t>Readmission rate</t>
  </si>
  <si>
    <t>This table shows that 13.2% of pneumonia patients  come back (vs 10.8% average)</t>
  </si>
  <si>
    <t>Out of 1148 pneumonia encounters, 151 were readmitted</t>
  </si>
  <si>
    <t xml:space="preserve">Do readmitted patients cost more?  No, it costs $3,526.80 on Average </t>
  </si>
  <si>
    <t>Which diagnoses are most expensive? Pneumonia</t>
  </si>
  <si>
    <t xml:space="preserve">Financial impact : Amount pneumonia readmission is costing is </t>
  </si>
  <si>
    <t>The Hospital had a 10.6% readmission rate.</t>
  </si>
  <si>
    <t>AVERAGE LENGTH OF STAY (HOURS)</t>
  </si>
  <si>
    <t>Average of length_of_stay_hours</t>
  </si>
  <si>
    <t>LINKING FINANCIAL TO CLINICAL OUTCOMES</t>
  </si>
  <si>
    <t>Collection rate</t>
  </si>
  <si>
    <t>FINANCIAL OUTCOMES BY VISIT REASON</t>
  </si>
  <si>
    <r>
      <t xml:space="preserve">The highest cost is shortness of breath at a </t>
    </r>
    <r>
      <rPr>
        <b/>
        <sz val="11"/>
        <color theme="1"/>
        <rFont val="Calibri"/>
        <family val="2"/>
        <scheme val="minor"/>
      </rPr>
      <t>$3.15M</t>
    </r>
  </si>
  <si>
    <r>
      <t>Collection Rates are CONSISTENT</t>
    </r>
    <r>
      <rPr>
        <sz val="11"/>
        <color theme="1"/>
        <rFont val="Calibri"/>
        <family val="2"/>
        <scheme val="minor"/>
      </rPr>
      <t xml:space="preserve"> (</t>
    </r>
    <r>
      <rPr>
        <b/>
        <sz val="11"/>
        <color theme="1"/>
        <rFont val="Calibri"/>
        <family val="2"/>
        <scheme val="minor"/>
      </rPr>
      <t>55-57%</t>
    </r>
    <r>
      <rPr>
        <sz val="11"/>
        <color theme="1"/>
        <rFont val="Calibri"/>
        <family val="2"/>
        <scheme val="minor"/>
      </rPr>
      <t xml:space="preserve"> across all reasons)</t>
    </r>
  </si>
  <si>
    <r>
      <t>Prenatal &amp; Routine checks collect BEST</t>
    </r>
    <r>
      <rPr>
        <sz val="11"/>
        <color theme="1"/>
        <rFont val="Calibri"/>
        <family val="2"/>
        <scheme val="minor"/>
      </rPr>
      <t xml:space="preserve"> (</t>
    </r>
    <r>
      <rPr>
        <b/>
        <sz val="11"/>
        <color theme="1"/>
        <rFont val="Calibri"/>
        <family val="2"/>
        <scheme val="minor"/>
      </rPr>
      <t>57%</t>
    </r>
    <r>
      <rPr>
        <sz val="11"/>
        <color theme="1"/>
        <rFont val="Calibri"/>
        <family val="2"/>
        <scheme val="minor"/>
      </rPr>
      <t>)</t>
    </r>
  </si>
  <si>
    <t>PATIENT RISK FACTORS BY COST</t>
  </si>
  <si>
    <t>SMOKERS STATUS VS COST</t>
  </si>
  <si>
    <t>DIABETIC STATUS VS COST</t>
  </si>
  <si>
    <t>HYPERTENSIVE STATUS VS COST</t>
  </si>
  <si>
    <t>Percentage Total Charge</t>
  </si>
  <si>
    <t>Percentage Total charge</t>
  </si>
  <si>
    <t>Risk Factor</t>
  </si>
  <si>
    <t>Inference</t>
  </si>
  <si>
    <t>1. Hypertensive patients cost the MOST ($7.9M, 27% of all charges)</t>
  </si>
  <si>
    <t>2. Smokers and Diabetics represent 18-17% of charges</t>
  </si>
  <si>
    <t>COMORBIDITY AND CORRELATION TO COST</t>
  </si>
  <si>
    <t>No of diagnosis</t>
  </si>
  <si>
    <t>Count of patient_id</t>
  </si>
  <si>
    <t>3. Risk factors correlates with higher costs (Hypertensive patients cost significantly more, as expected, since they are sicker)</t>
  </si>
  <si>
    <t>Average Cost by no of diagnosis</t>
  </si>
  <si>
    <t>Patients with multiple conditions are significantly sicker</t>
  </si>
  <si>
    <t>They cost exponentially more</t>
  </si>
  <si>
    <t>This also explains the higher costs and readmissions</t>
  </si>
  <si>
    <t>PROCEDURE VOLUME AND COST PER PROCEDURE</t>
  </si>
  <si>
    <t>Chest X-ray</t>
  </si>
  <si>
    <t>Collection of venous blood by venipuncture</t>
  </si>
  <si>
    <t>ED visit, high severity</t>
  </si>
  <si>
    <t>Electrocardiogram, complete</t>
  </si>
  <si>
    <t>Hemoglobin; glycosylated (A1c)</t>
  </si>
  <si>
    <t>Immunization administration</t>
  </si>
  <si>
    <t>Lipid panel</t>
  </si>
  <si>
    <t>Office/outpatient visit, established</t>
  </si>
  <si>
    <t>Office/outpatient visit, new</t>
  </si>
  <si>
    <t>Simple repair superficial wounds &lt;= 2.5cm</t>
  </si>
  <si>
    <t>Therapeutic injection</t>
  </si>
  <si>
    <t>Abdominal pain</t>
  </si>
  <si>
    <t>Back pain</t>
  </si>
  <si>
    <t>Chest pain</t>
  </si>
  <si>
    <t>Diabetes follow-up</t>
  </si>
  <si>
    <t>Fever</t>
  </si>
  <si>
    <t>Hypertension management</t>
  </si>
  <si>
    <t>Prenatal check</t>
  </si>
  <si>
    <t>Routine check</t>
  </si>
  <si>
    <t>Shortness of breath</t>
  </si>
  <si>
    <t>Surgery consult</t>
  </si>
  <si>
    <t>Anesthesiology</t>
  </si>
  <si>
    <t>Cardiology</t>
  </si>
  <si>
    <t>Emergency Medicine</t>
  </si>
  <si>
    <t>Endocrinology</t>
  </si>
  <si>
    <t>Family Medicine</t>
  </si>
  <si>
    <t>General Surgery</t>
  </si>
  <si>
    <t>Hospitalist</t>
  </si>
  <si>
    <t>Internal Medicine</t>
  </si>
  <si>
    <t>Nursing</t>
  </si>
  <si>
    <t>Obstetrics &amp; Gynecology</t>
  </si>
  <si>
    <t>Pediatrics</t>
  </si>
  <si>
    <t>Radiology</t>
  </si>
  <si>
    <r>
      <t>Chest X-ray is done most often</t>
    </r>
    <r>
      <rPr>
        <sz val="11"/>
        <color theme="1"/>
        <rFont val="Calibri"/>
        <family val="2"/>
        <scheme val="minor"/>
      </rPr>
      <t xml:space="preserve"> (876 times)</t>
    </r>
  </si>
  <si>
    <r>
      <t>Hemoglobin A1c is done most often</t>
    </r>
    <r>
      <rPr>
        <sz val="11"/>
        <color theme="1"/>
        <rFont val="Calibri"/>
        <family val="2"/>
        <scheme val="minor"/>
      </rPr>
      <t xml:space="preserve"> (899 times)</t>
    </r>
  </si>
  <si>
    <t>Specialty</t>
  </si>
  <si>
    <t>Radiology generates the most revenue with $4.3M, followed by OB/GYN and IM with $3.2M and $3.1M, respectively</t>
  </si>
  <si>
    <r>
      <t>Pediatrics</t>
    </r>
    <r>
      <rPr>
        <sz val="11"/>
        <color theme="1"/>
        <rFont val="Calibri"/>
        <family val="2"/>
        <scheme val="minor"/>
      </rPr>
      <t xml:space="preserve"> has the shortest LOS (18 hrs) and the longest is OB/GYN, General surgery and Cardiology all at 23 hrs</t>
    </r>
  </si>
  <si>
    <r>
      <t>LOS is consistent</t>
    </r>
    <r>
      <rPr>
        <sz val="11"/>
        <color theme="1"/>
        <rFont val="Calibri"/>
        <family val="2"/>
        <scheme val="minor"/>
      </rPr>
      <t xml:space="preserve"> (18-23 hrs) 1.e no outliers</t>
    </r>
  </si>
  <si>
    <t>COMPARE OUTCOMES BY PROVIDER (SPECIALTY)</t>
  </si>
  <si>
    <t>Department</t>
  </si>
  <si>
    <t>COMPARE OUTCOMES BY DEPARTMENT</t>
  </si>
  <si>
    <t>Percentage of charges by Dept</t>
  </si>
  <si>
    <r>
      <t>Inpatient Ward generates most revenue</t>
    </r>
    <r>
      <rPr>
        <sz val="11"/>
        <color theme="1"/>
        <rFont val="Calibri"/>
        <family val="2"/>
        <scheme val="minor"/>
      </rPr>
      <t xml:space="preserve"> ($15.7M, 53% of total)</t>
    </r>
  </si>
  <si>
    <r>
      <t>Surgery/OR is second</t>
    </r>
    <r>
      <rPr>
        <sz val="11"/>
        <color theme="1"/>
        <rFont val="Calibri"/>
        <family val="2"/>
        <scheme val="minor"/>
      </rPr>
      <t xml:space="preserve"> ($10.7M, 36% of total)</t>
    </r>
  </si>
  <si>
    <r>
      <t>Outpatient Clinic has most encounters</t>
    </r>
    <r>
      <rPr>
        <sz val="11"/>
        <color theme="1"/>
        <rFont val="Calibri"/>
        <family val="2"/>
        <scheme val="minor"/>
      </rPr>
      <t xml:space="preserve"> (3,378) but lowest revenue per visit</t>
    </r>
  </si>
  <si>
    <r>
      <t>LOS aligns with department type</t>
    </r>
    <r>
      <rPr>
        <sz val="11"/>
        <color theme="1"/>
        <rFont val="Calibri"/>
        <family val="2"/>
        <scheme val="minor"/>
      </rPr>
      <t xml:space="preserve"> (Inpatient longest, Outpatient shortest)</t>
    </r>
  </si>
  <si>
    <t>Avg Length of Stay</t>
  </si>
  <si>
    <t>2023</t>
  </si>
  <si>
    <t>2024</t>
  </si>
  <si>
    <t>2025</t>
  </si>
  <si>
    <t xml:space="preserve">Jan to Dec Total </t>
  </si>
  <si>
    <t>Year-over-Year Revenue Growth</t>
  </si>
  <si>
    <t>2023 to 2024 (Full Year)</t>
  </si>
  <si>
    <t>2024 TO 2025 (Jan to Nov)</t>
  </si>
  <si>
    <t>Metric</t>
  </si>
  <si>
    <t>Total Charges</t>
  </si>
  <si>
    <t>Payments</t>
  </si>
  <si>
    <t>Previous Year</t>
  </si>
  <si>
    <t>Current Year</t>
  </si>
  <si>
    <t>Month</t>
  </si>
  <si>
    <t>YoY% Growth</t>
  </si>
  <si>
    <t>Total payment</t>
  </si>
  <si>
    <t>selected year revenue</t>
  </si>
  <si>
    <r>
      <t>1. Collection Rate 52%</t>
    </r>
    <r>
      <rPr>
        <sz val="11"/>
        <color theme="1"/>
        <rFont val="Calibri"/>
        <family val="2"/>
        <scheme val="minor"/>
      </rPr>
      <t xml:space="preserve"> = You're collecting 80% of what insurance agreed to pay ($16.7M ÷ $20.8M)</t>
    </r>
  </si>
  <si>
    <t>Total charges</t>
  </si>
  <si>
    <t>TOP REVENUE BY AGE GROUP</t>
  </si>
  <si>
    <t>0 - 17</t>
  </si>
  <si>
    <t>18 - 35</t>
  </si>
  <si>
    <t>35 - 54</t>
  </si>
  <si>
    <t>55 - 64</t>
  </si>
  <si>
    <t>65 - 74</t>
  </si>
  <si>
    <t>75 plus</t>
  </si>
  <si>
    <t>YOY%</t>
  </si>
  <si>
    <t>🔻🔺</t>
  </si>
  <si>
    <t>data labels column</t>
  </si>
  <si>
    <t>Denial Rate</t>
  </si>
  <si>
    <t>Largest</t>
  </si>
  <si>
    <t>📌 Revenue declined 11.8% YoY (2024→2025)</t>
  </si>
  <si>
    <t>📌 Collection rate of 56.2% below industry standard (60-65%)</t>
  </si>
  <si>
    <t>📌 Radiology generates highest revenue at $2.4M</t>
  </si>
  <si>
    <t>📌 Employer Plan A is top payer contributing $2.9M</t>
  </si>
  <si>
    <t>📌 November 2025 showed critical 70% payment drop</t>
  </si>
  <si>
    <t>📌 Age Group 35 - 54 generates the highest revenue at $2.5M</t>
  </si>
  <si>
    <t>RECOMMENDATION</t>
  </si>
  <si>
    <t>INSIGHT</t>
  </si>
  <si>
    <t>📌 Improve Collection rate from 56.2% to 60%+ target</t>
  </si>
  <si>
    <t>📌 Investigate November 2025 Payment Anomaly (-70%)</t>
  </si>
  <si>
    <t>📌 Reduce Denial Rate and improve A/R cycle to &lt; 30days</t>
  </si>
  <si>
    <t>📌 Expand high-performing specialties (Radiology, OB/GYN)</t>
  </si>
  <si>
    <t>📌 Focus marketing on the 35-54 age demographic</t>
  </si>
  <si>
    <t>📌 Strengthen relationship with Employer Plan A (Top Payer) and explore similar partnership</t>
  </si>
  <si>
    <t>+</t>
  </si>
  <si>
    <t>Total No of Patients</t>
  </si>
  <si>
    <t>Avg Age of Patients</t>
  </si>
  <si>
    <t>Female</t>
  </si>
  <si>
    <t>Male</t>
  </si>
  <si>
    <t>AGE GROUP</t>
  </si>
  <si>
    <t>TOTAL PATIENTS</t>
  </si>
  <si>
    <t xml:space="preserve">SMOKERS </t>
  </si>
  <si>
    <t>DIABETIC</t>
  </si>
  <si>
    <t>HYPERTENSIVE</t>
  </si>
  <si>
    <t>Normal</t>
  </si>
  <si>
    <t>Obese</t>
  </si>
  <si>
    <t>Overweight</t>
  </si>
  <si>
    <t>Underweight</t>
  </si>
  <si>
    <t>Count of vital_id</t>
  </si>
  <si>
    <t>Avg Temp</t>
  </si>
  <si>
    <t>AVG RESP</t>
  </si>
  <si>
    <t>AVG HEART RATE</t>
  </si>
  <si>
    <t>AVG Spo2</t>
  </si>
  <si>
    <t>% Low Spo2</t>
  </si>
  <si>
    <t>% High Temp</t>
  </si>
  <si>
    <t>Primary hypertension</t>
  </si>
  <si>
    <t xml:space="preserve">Type 2 diabetes mellitus </t>
  </si>
  <si>
    <t xml:space="preserve">Hyperlipidemia </t>
  </si>
  <si>
    <t xml:space="preserve">Pneumonia </t>
  </si>
  <si>
    <t>ED</t>
  </si>
  <si>
    <t>Inpatient</t>
  </si>
  <si>
    <t>Outpatient</t>
  </si>
  <si>
    <t>Surgery</t>
  </si>
  <si>
    <t>Hispanic/Latino</t>
  </si>
  <si>
    <t>Not Hispanic/Latino</t>
  </si>
  <si>
    <t>Unknown</t>
  </si>
  <si>
    <t>TOP 5 DIAGNOSIS BY ENCOUNTER</t>
  </si>
  <si>
    <t xml:space="preserve">AVG wait time (Minutes) </t>
  </si>
  <si>
    <t>Alive</t>
  </si>
  <si>
    <t>Deceased</t>
  </si>
  <si>
    <t>Total patients</t>
  </si>
  <si>
    <r>
      <t>36.8</t>
    </r>
    <r>
      <rPr>
        <sz val="11"/>
        <color theme="1"/>
        <rFont val="Calibri"/>
        <family val="2"/>
      </rPr>
      <t>°</t>
    </r>
    <r>
      <rPr>
        <sz val="8.8000000000000007"/>
        <color theme="1"/>
        <rFont val="Calibri"/>
        <family val="2"/>
      </rPr>
      <t>C</t>
    </r>
  </si>
  <si>
    <t>Count of patient_id2</t>
  </si>
  <si>
    <t>Total Patients</t>
  </si>
  <si>
    <t>Total Percentage</t>
  </si>
  <si>
    <t>Vital Sign</t>
  </si>
  <si>
    <t>Abnormal HR</t>
  </si>
  <si>
    <t>Low SpO2</t>
  </si>
  <si>
    <t>Abnormal RR</t>
  </si>
  <si>
    <t>High Temp</t>
  </si>
  <si>
    <t>Abnormal RR Count</t>
  </si>
  <si>
    <t>Percentage</t>
  </si>
  <si>
    <t>Abnormal HR Count</t>
  </si>
  <si>
    <t>MAZ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</si>
</sst>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quot;$&quot;#,##0.00"/>
    <numFmt numFmtId="165" formatCode="&quot;$&quot;#,##0"/>
    <numFmt numFmtId="166" formatCode="0.0%"/>
    <numFmt numFmtId="167" formatCode="_(* #,##0_);_(* \(#,##0\);_(* &quot;-&quot;??_);_(@_)"/>
    <numFmt numFmtId="168" formatCode="[&gt;=1000000]&quot;$&quot;0.0,,&quot;M&quot;;&quot;$&quot;0.0,&quot;K&quot;"/>
    <numFmt numFmtId="169"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b/>
      <sz val="12"/>
      <color rgb="FFFFFFFF"/>
      <name val="Segoe UI"/>
      <family val="2"/>
    </font>
    <font>
      <sz val="14"/>
      <color theme="1"/>
      <name val="Calibri"/>
      <family val="2"/>
      <scheme val="minor"/>
    </font>
    <font>
      <b/>
      <sz val="14"/>
      <color rgb="FF002060"/>
      <name val="Calibri"/>
      <family val="2"/>
      <scheme val="minor"/>
    </font>
    <font>
      <b/>
      <sz val="11"/>
      <color rgb="FF002060"/>
      <name val="Calibri"/>
      <family val="2"/>
      <scheme val="minor"/>
    </font>
    <font>
      <sz val="11"/>
      <color rgb="FF002060"/>
      <name val="Calibri"/>
      <family val="2"/>
      <scheme val="minor"/>
    </font>
    <font>
      <b/>
      <sz val="11"/>
      <color theme="8" tint="-0.499984740745262"/>
      <name val="Calibri"/>
      <family val="2"/>
      <scheme val="minor"/>
    </font>
    <font>
      <sz val="8"/>
      <name val="Calibri"/>
      <family val="2"/>
      <scheme val="minor"/>
    </font>
    <font>
      <sz val="11"/>
      <color rgb="FF000000"/>
      <name val="Calibri"/>
      <family val="2"/>
      <scheme val="minor"/>
    </font>
    <font>
      <sz val="11"/>
      <color theme="1"/>
      <name val="Calibri"/>
      <family val="2"/>
    </font>
    <font>
      <sz val="8.8000000000000007"/>
      <color theme="1"/>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2060"/>
        <bgColor indexed="64"/>
      </patternFill>
    </fill>
    <fill>
      <patternFill patternType="solid">
        <fgColor theme="0"/>
        <bgColor indexed="64"/>
      </patternFill>
    </fill>
  </fills>
  <borders count="11">
    <border>
      <left/>
      <right/>
      <top/>
      <bottom/>
      <diagonal/>
    </border>
    <border>
      <left/>
      <right style="thin">
        <color theme="9" tint="0.39997558519241921"/>
      </right>
      <top style="thin">
        <color theme="9" tint="0.39997558519241921"/>
      </top>
      <bottom style="thin">
        <color theme="9"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51">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64" fontId="0" fillId="0" borderId="0" xfId="0" pivotButton="1" applyNumberFormat="1"/>
    <xf numFmtId="164" fontId="0" fillId="0" borderId="0" xfId="0" applyNumberFormat="1" applyAlignment="1">
      <alignment horizontal="left"/>
    </xf>
    <xf numFmtId="9" fontId="0" fillId="0" borderId="0" xfId="0" applyNumberFormat="1"/>
    <xf numFmtId="1" fontId="0" fillId="0" borderId="0" xfId="0" applyNumberFormat="1"/>
    <xf numFmtId="10" fontId="0" fillId="0" borderId="0" xfId="0" applyNumberFormat="1"/>
    <xf numFmtId="0" fontId="0" fillId="2" borderId="0" xfId="0" applyFill="1"/>
    <xf numFmtId="0" fontId="2" fillId="0" borderId="0" xfId="0" applyFont="1"/>
    <xf numFmtId="0" fontId="0" fillId="0" borderId="0" xfId="0" applyAlignment="1">
      <alignment horizontal="left" vertical="center" indent="1"/>
    </xf>
    <xf numFmtId="0" fontId="2" fillId="0" borderId="0" xfId="0" applyFont="1" applyAlignment="1">
      <alignment horizontal="left" vertical="center" indent="1"/>
    </xf>
    <xf numFmtId="0" fontId="0" fillId="0" borderId="0" xfId="0" applyAlignment="1">
      <alignment horizontal="left" vertical="center" indent="2"/>
    </xf>
    <xf numFmtId="0" fontId="3" fillId="0" borderId="0" xfId="0" applyFont="1"/>
    <xf numFmtId="0" fontId="5" fillId="0" borderId="0" xfId="0" applyFont="1"/>
    <xf numFmtId="0" fontId="0" fillId="3" borderId="0" xfId="0" applyFill="1" applyAlignment="1">
      <alignment horizontal="left"/>
    </xf>
    <xf numFmtId="0" fontId="0" fillId="3" borderId="0" xfId="0" applyNumberFormat="1" applyFill="1"/>
    <xf numFmtId="9" fontId="0" fillId="0" borderId="0" xfId="1" applyFont="1"/>
    <xf numFmtId="166" fontId="0" fillId="0" borderId="0" xfId="1" applyNumberFormat="1" applyFont="1"/>
    <xf numFmtId="0" fontId="6" fillId="0" borderId="0" xfId="0" applyFont="1"/>
    <xf numFmtId="0" fontId="2" fillId="0" borderId="1" xfId="0" applyNumberFormat="1" applyFont="1" applyBorder="1"/>
    <xf numFmtId="0" fontId="4"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7" fillId="4" borderId="0" xfId="0" applyFont="1" applyFill="1"/>
    <xf numFmtId="164" fontId="7" fillId="4" borderId="0" xfId="0" applyNumberFormat="1" applyFont="1" applyFill="1"/>
    <xf numFmtId="0" fontId="0" fillId="0" borderId="0" xfId="0" applyFont="1"/>
    <xf numFmtId="0" fontId="8" fillId="0" borderId="0" xfId="0" applyFont="1"/>
    <xf numFmtId="0" fontId="2" fillId="0" borderId="0" xfId="0" applyFont="1" applyAlignment="1">
      <alignment horizontal="left"/>
    </xf>
    <xf numFmtId="10" fontId="0" fillId="0" borderId="0" xfId="1" applyNumberFormat="1" applyFont="1"/>
    <xf numFmtId="0" fontId="7" fillId="5" borderId="0" xfId="0" applyFont="1" applyFill="1"/>
    <xf numFmtId="166" fontId="0" fillId="0" borderId="0" xfId="0" applyNumberFormat="1"/>
    <xf numFmtId="0" fontId="0" fillId="6" borderId="0" xfId="0" applyFill="1"/>
    <xf numFmtId="0" fontId="7" fillId="6" borderId="0" xfId="0" applyFont="1" applyFill="1"/>
    <xf numFmtId="167" fontId="0" fillId="0" borderId="0" xfId="0" applyNumberFormat="1"/>
    <xf numFmtId="166" fontId="10" fillId="0" borderId="0" xfId="0" applyNumberFormat="1" applyFont="1"/>
    <xf numFmtId="168" fontId="0" fillId="0" borderId="0" xfId="0" applyNumberFormat="1"/>
    <xf numFmtId="168" fontId="0" fillId="0" borderId="0" xfId="0" pivotButton="1" applyNumberFormat="1"/>
    <xf numFmtId="168" fontId="0" fillId="0" borderId="0" xfId="0" applyNumberFormat="1" applyAlignment="1">
      <alignment horizontal="left"/>
    </xf>
    <xf numFmtId="169" fontId="0" fillId="0" borderId="0" xfId="0" applyNumberFormat="1"/>
    <xf numFmtId="167" fontId="0" fillId="0" borderId="0" xfId="2" applyNumberFormat="1" applyFont="1"/>
  </cellXfs>
  <cellStyles count="3">
    <cellStyle name="Comma" xfId="2" builtinId="3"/>
    <cellStyle name="Normal" xfId="0" builtinId="0"/>
    <cellStyle name="Percent" xfId="1" builtinId="5"/>
  </cellStyles>
  <dxfs count="89">
    <dxf>
      <numFmt numFmtId="0" formatCode="General"/>
    </dxf>
    <dxf>
      <numFmt numFmtId="0" formatCode="General"/>
    </dxf>
    <dxf>
      <numFmt numFmtId="0" formatCode="General"/>
    </dxf>
    <dxf>
      <numFmt numFmtId="0" formatCode="General"/>
    </dxf>
    <dxf>
      <numFmt numFmtId="164" formatCode="&quot;$&quot;#,##0.00"/>
    </dxf>
    <dxf>
      <numFmt numFmtId="165" formatCode="&quot;$&quot;#,##0"/>
    </dxf>
    <dxf>
      <numFmt numFmtId="164" formatCode="&quot;$&quot;#,##0.00"/>
    </dxf>
    <dxf>
      <numFmt numFmtId="1" formatCode="0"/>
    </dxf>
    <dxf>
      <numFmt numFmtId="165" formatCode="&quot;$&quot;#,##0"/>
    </dxf>
    <dxf>
      <numFmt numFmtId="168" formatCode="[&gt;=1000000]&quot;$&quot;0.0,,&quot;M&quot;;&quot;$&quot;0.0,&quot;K&quot;"/>
    </dxf>
    <dxf>
      <numFmt numFmtId="164" formatCode="&quot;$&quot;#,##0.00"/>
    </dxf>
    <dxf>
      <numFmt numFmtId="168" formatCode="[&gt;=1000000]&quot;$&quot;0.0,,&quot;M&quot;;&quot;$&quot;0.0,&quot;K&quot;"/>
    </dxf>
    <dxf>
      <numFmt numFmtId="168" formatCode="[&gt;=1000000]&quot;$&quot;0.0,,&quot;M&quot;;&quot;$&quot;0.0,&quot;K&quot;"/>
    </dxf>
    <dxf>
      <numFmt numFmtId="168" formatCode="[&gt;=1000000]&quot;$&quot;0.0,,&quot;M&quot;;&quot;$&quot;0.0,&quot;K&quot;"/>
    </dxf>
    <dxf>
      <numFmt numFmtId="168" formatCode="[&gt;=1000000]&quot;$&quot;0.0,,&quot;M&quot;;&quot;$&quot;0.0,&quot;K&quot;"/>
    </dxf>
    <dxf>
      <numFmt numFmtId="168" formatCode="[&gt;=1000000]&quot;$&quot;0.0,,&quot;M&quot;;&quot;$&quot;0.0,&quot;K&quot;"/>
    </dxf>
    <dxf>
      <numFmt numFmtId="168" formatCode="[&gt;=1000000]&quot;$&quot;0.0,,&quot;M&quot;;&quot;$&quot;0.0,&quot;K&quot;"/>
    </dxf>
    <dxf>
      <numFmt numFmtId="168" formatCode="[&gt;=1000000]&quot;$&quot;0.0,,&quot;M&quot;;&quot;$&quot;0.0,&quot;K&quot;"/>
    </dxf>
    <dxf>
      <numFmt numFmtId="13" formatCode="0%"/>
    </dxf>
    <dxf>
      <numFmt numFmtId="14" formatCode="0.00%"/>
    </dxf>
    <dxf>
      <numFmt numFmtId="164" formatCode="&quot;$&quot;#,##0.00"/>
    </dxf>
    <dxf>
      <numFmt numFmtId="167" formatCode="_(* #,##0_);_(* \(#,##0\);_(* &quot;-&quot;??_);_(@_)"/>
    </dxf>
    <dxf>
      <fill>
        <patternFill patternType="solid">
          <bgColor theme="5" tint="0.59999389629810485"/>
        </patternFill>
      </fill>
    </dxf>
    <dxf>
      <fill>
        <patternFill patternType="solid">
          <bgColor theme="5" tint="0.59999389629810485"/>
        </patternFill>
      </fill>
    </dxf>
    <dxf>
      <numFmt numFmtId="167" formatCode="_(* #,##0_);_(* \(#,##0\);_(* &quot;-&quot;??_);_(@_)"/>
    </dxf>
    <dxf>
      <numFmt numFmtId="1" formatCode="0"/>
    </dxf>
    <dxf>
      <numFmt numFmtId="164" formatCode="&quot;$&quot;#,##0.00"/>
    </dxf>
    <dxf>
      <numFmt numFmtId="164" formatCode="&quot;$&quot;#,##0.00"/>
    </dxf>
    <dxf>
      <numFmt numFmtId="1" formatCode="0"/>
    </dxf>
    <dxf>
      <numFmt numFmtId="13" formatCode="0%"/>
    </dxf>
    <dxf>
      <numFmt numFmtId="14" formatCode="0.00%"/>
    </dxf>
    <dxf>
      <numFmt numFmtId="164" formatCode="&quot;$&quot;#,##0.00"/>
    </dxf>
    <dxf>
      <numFmt numFmtId="165" formatCode="&quot;$&quot;#,##0"/>
    </dxf>
    <dxf>
      <numFmt numFmtId="164" formatCode="&quot;$&quot;#,##0.00"/>
    </dxf>
    <dxf>
      <numFmt numFmtId="164" formatCode="&quot;$&quot;#,##0.00"/>
    </dxf>
    <dxf>
      <numFmt numFmtId="166" formatCode="0.0%"/>
    </dxf>
    <dxf>
      <numFmt numFmtId="13" formatCode="0%"/>
    </dxf>
    <dxf>
      <numFmt numFmtId="13" formatCode="0%"/>
    </dxf>
    <dxf>
      <numFmt numFmtId="13" formatCode="0%"/>
    </dxf>
    <dxf>
      <numFmt numFmtId="14" formatCode="0.00%"/>
    </dxf>
    <dxf>
      <numFmt numFmtId="1" formatCode="0"/>
    </dxf>
    <dxf>
      <numFmt numFmtId="164" formatCode="&quot;$&quot;#,##0.00"/>
    </dxf>
    <dxf>
      <numFmt numFmtId="164" formatCode="&quot;$&quot;#,##0.00"/>
    </dxf>
    <dxf>
      <numFmt numFmtId="14" formatCode="0.00%"/>
    </dxf>
    <dxf>
      <numFmt numFmtId="14" formatCode="0.00%"/>
    </dxf>
    <dxf>
      <numFmt numFmtId="164" formatCode="&quot;$&quot;#,##0.00"/>
    </dxf>
    <dxf>
      <numFmt numFmtId="164" formatCode="&quot;$&quot;#,##0.00"/>
    </dxf>
    <dxf>
      <numFmt numFmtId="168" formatCode="[&gt;=1000000]&quot;$&quot;0.0,,&quot;M&quot;;&quot;$&quot;0.0,&quot;K&quot;"/>
    </dxf>
    <dxf>
      <numFmt numFmtId="168" formatCode="[&gt;=1000000]&quot;$&quot;0.0,,&quot;M&quot;;&quot;$&quot;0.0,&quot;K&quot;"/>
    </dxf>
    <dxf>
      <numFmt numFmtId="164" formatCode="&quot;$&quot;#,##0.00"/>
    </dxf>
    <dxf>
      <numFmt numFmtId="164" formatCode="&quot;$&quot;#,##0.00"/>
    </dxf>
    <dxf>
      <numFmt numFmtId="164" formatCode="&quot;$&quot;#,##0.00"/>
    </dxf>
    <dxf>
      <numFmt numFmtId="165" formatCode="&quot;$&quot;#,##0"/>
    </dxf>
    <dxf>
      <numFmt numFmtId="165" formatCode="&quot;$&quot;#,##0"/>
    </dxf>
    <dxf>
      <numFmt numFmtId="164" formatCode="&quot;$&quot;#,##0.00"/>
    </dxf>
    <dxf>
      <numFmt numFmtId="13" formatCode="0%"/>
    </dxf>
    <dxf>
      <numFmt numFmtId="14" formatCode="0.00%"/>
    </dxf>
    <dxf>
      <numFmt numFmtId="164" formatCode="&quot;$&quot;#,##0.00"/>
    </dxf>
    <dxf>
      <numFmt numFmtId="165" formatCode="&quot;$&quot;#,##0"/>
    </dxf>
    <dxf>
      <numFmt numFmtId="13" formatCode="0%"/>
    </dxf>
    <dxf>
      <numFmt numFmtId="14" formatCode="0.00%"/>
    </dxf>
    <dxf>
      <numFmt numFmtId="166" formatCode="0.0%"/>
    </dxf>
    <dxf>
      <numFmt numFmtId="167" formatCode="_(* #,##0_);_(* \(#,##0\);_(* &quot;-&quot;??_);_(@_)"/>
    </dxf>
    <dxf>
      <numFmt numFmtId="0" formatCode="General"/>
    </dxf>
    <dxf>
      <numFmt numFmtId="166" formatCode="0.0%"/>
    </dxf>
    <dxf>
      <numFmt numFmtId="169" formatCode="0.0"/>
    </dxf>
    <dxf>
      <numFmt numFmtId="167" formatCode="_(* #,##0_);_(* \(#,##0\);_(* &quot;-&quot;??_);_(@_)"/>
    </dxf>
    <dxf>
      <numFmt numFmtId="1" formatCode="0"/>
    </dxf>
    <dxf>
      <numFmt numFmtId="166" formatCode="0.0%"/>
    </dxf>
    <dxf>
      <numFmt numFmtId="169" formatCode="0.0"/>
    </dxf>
    <dxf>
      <numFmt numFmtId="1" formatCode="0"/>
    </dxf>
    <dxf>
      <numFmt numFmtId="169" formatCode="0.0"/>
    </dxf>
    <dxf>
      <numFmt numFmtId="0" formatCode="General"/>
    </dxf>
    <dxf>
      <numFmt numFmtId="13" formatCode="0%"/>
    </dxf>
    <dxf>
      <numFmt numFmtId="0" formatCode="General"/>
    </dxf>
    <dxf>
      <numFmt numFmtId="166" formatCode="0.0%"/>
    </dxf>
    <dxf>
      <numFmt numFmtId="166" formatCode="0.0%"/>
    </dxf>
    <dxf>
      <numFmt numFmtId="13" formatCode="0%"/>
    </dxf>
    <dxf>
      <numFmt numFmtId="0" formatCode="General"/>
    </dxf>
    <dxf>
      <numFmt numFmtId="166" formatCode="0.0%"/>
    </dxf>
    <dxf>
      <numFmt numFmtId="166" formatCode="0.0%"/>
    </dxf>
    <dxf>
      <numFmt numFmtId="167" formatCode="_(* #,##0_);_(* \(#,##0\);_(* &quot;-&quot;??_);_(@_)"/>
    </dxf>
    <dxf>
      <numFmt numFmtId="1" formatCode="0"/>
    </dxf>
    <dxf>
      <numFmt numFmtId="167" formatCode="_(* #,##0_);_(* \(#,##0\);_(* &quot;-&quot;??_);_(@_)"/>
    </dxf>
    <dxf>
      <numFmt numFmtId="169" formatCode="0.0"/>
    </dxf>
    <dxf>
      <numFmt numFmtId="1" formatCode="0"/>
    </dxf>
    <dxf>
      <font>
        <color theme="0"/>
      </font>
      <fill>
        <patternFill patternType="solid">
          <bgColor rgb="FF2C3E50"/>
        </patternFill>
      </fill>
    </dxf>
    <dxf>
      <fill>
        <patternFill>
          <bgColor rgb="FF2C3E50"/>
        </patternFill>
      </fill>
    </dxf>
    <dxf>
      <fill>
        <patternFill>
          <fgColor auto="1"/>
          <bgColor rgb="FF2E75B6"/>
        </patternFill>
      </fill>
    </dxf>
  </dxfs>
  <tableStyles count="2" defaultTableStyle="TableStyleMedium2" defaultPivotStyle="PivotStyleLight16">
    <tableStyle name="pelumi" pivot="0" table="0" count="1" xr9:uid="{CC8DA91A-49C0-4197-A56C-1557B64D1264}">
      <tableStyleElement type="wholeTable" dxfId="88"/>
    </tableStyle>
    <tableStyle name="Slicer Style 1" pivot="0" table="0" count="5" xr9:uid="{317B47B1-3E76-4AC5-9D19-44AF5B4783E0}">
      <tableStyleElement type="wholeTable" dxfId="87"/>
      <tableStyleElement type="headerRow" dxfId="86"/>
    </tableStyle>
  </tableStyles>
  <colors>
    <mruColors>
      <color rgb="FF2E75B6"/>
      <color rgb="FF2C3E50"/>
      <color rgb="FF021859"/>
      <color rgb="FFA6A6A6"/>
      <color rgb="FF00B0A9"/>
      <color rgb="FF79E2FB"/>
      <color rgb="FF0367A6"/>
      <color rgb="FF02164E"/>
      <color rgb="FFB5EFFD"/>
      <color rgb="FF07C7F2"/>
    </mruColors>
  </colors>
  <extLst>
    <ext xmlns:x14="http://schemas.microsoft.com/office/spreadsheetml/2009/9/main" uri="{46F421CA-312F-682f-3DD2-61675219B42D}">
      <x14:dxfs count="3">
        <dxf>
          <fill>
            <patternFill>
              <bgColor rgb="FF2C3E50"/>
            </patternFill>
          </fill>
        </dxf>
        <dxf>
          <fill>
            <patternFill>
              <bgColor rgb="FF2E75B6"/>
            </patternFill>
          </fill>
        </dxf>
        <dxf>
          <fill>
            <patternFill>
              <bgColor rgb="FFA6A6A6"/>
            </patternFill>
          </fill>
        </dxf>
      </x14:dxfs>
    </ext>
    <ext xmlns:x14="http://schemas.microsoft.com/office/spreadsheetml/2009/9/main" uri="{EB79DEF2-80B8-43e5-95BD-54CBDDF9020C}">
      <x14:slicerStyles defaultSlicerStyle="pelumi">
        <x14:slicerStyle name="pelumi"/>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38.xml"/><Relationship Id="rId21" Type="http://schemas.openxmlformats.org/officeDocument/2006/relationships/pivotCacheDefinition" Target="pivotCache/pivotCacheDefinition14.xml"/><Relationship Id="rId42" Type="http://schemas.openxmlformats.org/officeDocument/2006/relationships/pivotCacheDefinition" Target="pivotCache/pivotCacheDefinition35.xml"/><Relationship Id="rId63" Type="http://schemas.openxmlformats.org/officeDocument/2006/relationships/pivotCacheDefinition" Target="pivotCache/pivotCacheDefinition56.xml"/><Relationship Id="rId84" Type="http://schemas.openxmlformats.org/officeDocument/2006/relationships/customXml" Target="../customXml/item5.xml"/><Relationship Id="rId138" Type="http://schemas.openxmlformats.org/officeDocument/2006/relationships/customXml" Target="../customXml/item59.xml"/><Relationship Id="rId159" Type="http://schemas.openxmlformats.org/officeDocument/2006/relationships/customXml" Target="../customXml/item80.xml"/><Relationship Id="rId107" Type="http://schemas.openxmlformats.org/officeDocument/2006/relationships/customXml" Target="../customXml/item28.xml"/><Relationship Id="rId11" Type="http://schemas.openxmlformats.org/officeDocument/2006/relationships/pivotCacheDefinition" Target="pivotCache/pivotCacheDefinition4.xml"/><Relationship Id="rId32" Type="http://schemas.openxmlformats.org/officeDocument/2006/relationships/pivotCacheDefinition" Target="pivotCache/pivotCacheDefinition25.xml"/><Relationship Id="rId53" Type="http://schemas.openxmlformats.org/officeDocument/2006/relationships/pivotCacheDefinition" Target="pivotCache/pivotCacheDefinition46.xml"/><Relationship Id="rId74" Type="http://schemas.openxmlformats.org/officeDocument/2006/relationships/connections" Target="connections.xml"/><Relationship Id="rId128" Type="http://schemas.openxmlformats.org/officeDocument/2006/relationships/customXml" Target="../customXml/item49.xml"/><Relationship Id="rId149" Type="http://schemas.openxmlformats.org/officeDocument/2006/relationships/customXml" Target="../customXml/item70.xml"/><Relationship Id="rId5" Type="http://schemas.openxmlformats.org/officeDocument/2006/relationships/worksheet" Target="worksheets/sheet5.xml"/><Relationship Id="rId95" Type="http://schemas.openxmlformats.org/officeDocument/2006/relationships/customXml" Target="../customXml/item16.xml"/><Relationship Id="rId22" Type="http://schemas.openxmlformats.org/officeDocument/2006/relationships/pivotCacheDefinition" Target="pivotCache/pivotCacheDefinition15.xml"/><Relationship Id="rId43" Type="http://schemas.openxmlformats.org/officeDocument/2006/relationships/pivotCacheDefinition" Target="pivotCache/pivotCacheDefinition36.xml"/><Relationship Id="rId64" Type="http://schemas.openxmlformats.org/officeDocument/2006/relationships/pivotCacheDefinition" Target="pivotCache/pivotCacheDefinition57.xml"/><Relationship Id="rId118" Type="http://schemas.openxmlformats.org/officeDocument/2006/relationships/customXml" Target="../customXml/item39.xml"/><Relationship Id="rId139" Type="http://schemas.openxmlformats.org/officeDocument/2006/relationships/customXml" Target="../customXml/item60.xml"/><Relationship Id="rId80" Type="http://schemas.openxmlformats.org/officeDocument/2006/relationships/customXml" Target="../customXml/item1.xml"/><Relationship Id="rId85" Type="http://schemas.openxmlformats.org/officeDocument/2006/relationships/customXml" Target="../customXml/item6.xml"/><Relationship Id="rId150" Type="http://schemas.openxmlformats.org/officeDocument/2006/relationships/customXml" Target="../customXml/item71.xml"/><Relationship Id="rId155" Type="http://schemas.openxmlformats.org/officeDocument/2006/relationships/customXml" Target="../customXml/item76.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33" Type="http://schemas.openxmlformats.org/officeDocument/2006/relationships/pivotCacheDefinition" Target="pivotCache/pivotCacheDefinition26.xml"/><Relationship Id="rId38" Type="http://schemas.openxmlformats.org/officeDocument/2006/relationships/pivotCacheDefinition" Target="pivotCache/pivotCacheDefinition31.xml"/><Relationship Id="rId59" Type="http://schemas.openxmlformats.org/officeDocument/2006/relationships/pivotCacheDefinition" Target="pivotCache/pivotCacheDefinition52.xml"/><Relationship Id="rId103" Type="http://schemas.openxmlformats.org/officeDocument/2006/relationships/customXml" Target="../customXml/item24.xml"/><Relationship Id="rId108" Type="http://schemas.openxmlformats.org/officeDocument/2006/relationships/customXml" Target="../customXml/item29.xml"/><Relationship Id="rId124" Type="http://schemas.openxmlformats.org/officeDocument/2006/relationships/customXml" Target="../customXml/item45.xml"/><Relationship Id="rId129" Type="http://schemas.openxmlformats.org/officeDocument/2006/relationships/customXml" Target="../customXml/item50.xml"/><Relationship Id="rId54" Type="http://schemas.openxmlformats.org/officeDocument/2006/relationships/pivotCacheDefinition" Target="pivotCache/pivotCacheDefinition47.xml"/><Relationship Id="rId70" Type="http://schemas.microsoft.com/office/2007/relationships/slicerCache" Target="slicerCaches/slicerCache3.xml"/><Relationship Id="rId75" Type="http://schemas.openxmlformats.org/officeDocument/2006/relationships/styles" Target="styles.xml"/><Relationship Id="rId91" Type="http://schemas.openxmlformats.org/officeDocument/2006/relationships/customXml" Target="../customXml/item12.xml"/><Relationship Id="rId96" Type="http://schemas.openxmlformats.org/officeDocument/2006/relationships/customXml" Target="../customXml/item17.xml"/><Relationship Id="rId140" Type="http://schemas.openxmlformats.org/officeDocument/2006/relationships/customXml" Target="../customXml/item61.xml"/><Relationship Id="rId145" Type="http://schemas.openxmlformats.org/officeDocument/2006/relationships/customXml" Target="../customXml/item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49" Type="http://schemas.openxmlformats.org/officeDocument/2006/relationships/pivotCacheDefinition" Target="pivotCache/pivotCacheDefinition42.xml"/><Relationship Id="rId114" Type="http://schemas.openxmlformats.org/officeDocument/2006/relationships/customXml" Target="../customXml/item35.xml"/><Relationship Id="rId119" Type="http://schemas.openxmlformats.org/officeDocument/2006/relationships/customXml" Target="../customXml/item40.xml"/><Relationship Id="rId44" Type="http://schemas.openxmlformats.org/officeDocument/2006/relationships/pivotCacheDefinition" Target="pivotCache/pivotCacheDefinition37.xml"/><Relationship Id="rId60" Type="http://schemas.openxmlformats.org/officeDocument/2006/relationships/pivotCacheDefinition" Target="pivotCache/pivotCacheDefinition53.xml"/><Relationship Id="rId65" Type="http://schemas.openxmlformats.org/officeDocument/2006/relationships/pivotCacheDefinition" Target="pivotCache/pivotCacheDefinition58.xml"/><Relationship Id="rId81" Type="http://schemas.openxmlformats.org/officeDocument/2006/relationships/customXml" Target="../customXml/item2.xml"/><Relationship Id="rId86" Type="http://schemas.openxmlformats.org/officeDocument/2006/relationships/customXml" Target="../customXml/item7.xml"/><Relationship Id="rId130" Type="http://schemas.openxmlformats.org/officeDocument/2006/relationships/customXml" Target="../customXml/item51.xml"/><Relationship Id="rId135" Type="http://schemas.openxmlformats.org/officeDocument/2006/relationships/customXml" Target="../customXml/item56.xml"/><Relationship Id="rId151" Type="http://schemas.openxmlformats.org/officeDocument/2006/relationships/customXml" Target="../customXml/item72.xml"/><Relationship Id="rId156" Type="http://schemas.openxmlformats.org/officeDocument/2006/relationships/customXml" Target="../customXml/item77.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pivotCacheDefinition" Target="pivotCache/pivotCacheDefinition32.xml"/><Relationship Id="rId109" Type="http://schemas.openxmlformats.org/officeDocument/2006/relationships/customXml" Target="../customXml/item30.xml"/><Relationship Id="rId34" Type="http://schemas.openxmlformats.org/officeDocument/2006/relationships/pivotCacheDefinition" Target="pivotCache/pivotCacheDefinition27.xml"/><Relationship Id="rId50" Type="http://schemas.openxmlformats.org/officeDocument/2006/relationships/pivotCacheDefinition" Target="pivotCache/pivotCacheDefinition43.xml"/><Relationship Id="rId55" Type="http://schemas.openxmlformats.org/officeDocument/2006/relationships/pivotCacheDefinition" Target="pivotCache/pivotCacheDefinition48.xml"/><Relationship Id="rId76" Type="http://schemas.openxmlformats.org/officeDocument/2006/relationships/sharedStrings" Target="sharedStrings.xml"/><Relationship Id="rId97" Type="http://schemas.openxmlformats.org/officeDocument/2006/relationships/customXml" Target="../customXml/item18.xml"/><Relationship Id="rId104" Type="http://schemas.openxmlformats.org/officeDocument/2006/relationships/customXml" Target="../customXml/item25.xml"/><Relationship Id="rId120" Type="http://schemas.openxmlformats.org/officeDocument/2006/relationships/customXml" Target="../customXml/item41.xml"/><Relationship Id="rId125" Type="http://schemas.openxmlformats.org/officeDocument/2006/relationships/customXml" Target="../customXml/item46.xml"/><Relationship Id="rId141" Type="http://schemas.openxmlformats.org/officeDocument/2006/relationships/customXml" Target="../customXml/item62.xml"/><Relationship Id="rId146" Type="http://schemas.openxmlformats.org/officeDocument/2006/relationships/customXml" Target="../customXml/item67.xml"/><Relationship Id="rId7" Type="http://schemas.openxmlformats.org/officeDocument/2006/relationships/externalLink" Target="externalLinks/externalLink1.xml"/><Relationship Id="rId71" Type="http://schemas.microsoft.com/office/2007/relationships/slicerCache" Target="slicerCaches/slicerCache4.xml"/><Relationship Id="rId92" Type="http://schemas.openxmlformats.org/officeDocument/2006/relationships/customXml" Target="../customXml/item13.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pivotCacheDefinition" Target="pivotCache/pivotCacheDefinition33.xml"/><Relationship Id="rId45" Type="http://schemas.openxmlformats.org/officeDocument/2006/relationships/pivotCacheDefinition" Target="pivotCache/pivotCacheDefinition38.xml"/><Relationship Id="rId66" Type="http://schemas.openxmlformats.org/officeDocument/2006/relationships/pivotCacheDefinition" Target="pivotCache/pivotCacheDefinition59.xml"/><Relationship Id="rId87" Type="http://schemas.openxmlformats.org/officeDocument/2006/relationships/customXml" Target="../customXml/item8.xml"/><Relationship Id="rId110" Type="http://schemas.openxmlformats.org/officeDocument/2006/relationships/customXml" Target="../customXml/item31.xml"/><Relationship Id="rId115" Type="http://schemas.openxmlformats.org/officeDocument/2006/relationships/customXml" Target="../customXml/item36.xml"/><Relationship Id="rId131" Type="http://schemas.openxmlformats.org/officeDocument/2006/relationships/customXml" Target="../customXml/item52.xml"/><Relationship Id="rId136" Type="http://schemas.openxmlformats.org/officeDocument/2006/relationships/customXml" Target="../customXml/item57.xml"/><Relationship Id="rId157" Type="http://schemas.openxmlformats.org/officeDocument/2006/relationships/customXml" Target="../customXml/item78.xml"/><Relationship Id="rId61" Type="http://schemas.openxmlformats.org/officeDocument/2006/relationships/pivotCacheDefinition" Target="pivotCache/pivotCacheDefinition54.xml"/><Relationship Id="rId82" Type="http://schemas.openxmlformats.org/officeDocument/2006/relationships/customXml" Target="../customXml/item3.xml"/><Relationship Id="rId152" Type="http://schemas.openxmlformats.org/officeDocument/2006/relationships/customXml" Target="../customXml/item7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30" Type="http://schemas.openxmlformats.org/officeDocument/2006/relationships/pivotCacheDefinition" Target="pivotCache/pivotCacheDefinition23.xml"/><Relationship Id="rId35" Type="http://schemas.openxmlformats.org/officeDocument/2006/relationships/pivotCacheDefinition" Target="pivotCache/pivotCacheDefinition28.xml"/><Relationship Id="rId56" Type="http://schemas.openxmlformats.org/officeDocument/2006/relationships/pivotCacheDefinition" Target="pivotCache/pivotCacheDefinition49.xml"/><Relationship Id="rId77" Type="http://schemas.openxmlformats.org/officeDocument/2006/relationships/sheetMetadata" Target="metadata.xml"/><Relationship Id="rId100" Type="http://schemas.openxmlformats.org/officeDocument/2006/relationships/customXml" Target="../customXml/item21.xml"/><Relationship Id="rId105" Type="http://schemas.openxmlformats.org/officeDocument/2006/relationships/customXml" Target="../customXml/item26.xml"/><Relationship Id="rId126" Type="http://schemas.openxmlformats.org/officeDocument/2006/relationships/customXml" Target="../customXml/item47.xml"/><Relationship Id="rId147" Type="http://schemas.openxmlformats.org/officeDocument/2006/relationships/customXml" Target="../customXml/item68.xml"/><Relationship Id="rId8" Type="http://schemas.openxmlformats.org/officeDocument/2006/relationships/pivotCacheDefinition" Target="pivotCache/pivotCacheDefinition1.xml"/><Relationship Id="rId51" Type="http://schemas.openxmlformats.org/officeDocument/2006/relationships/pivotCacheDefinition" Target="pivotCache/pivotCacheDefinition44.xml"/><Relationship Id="rId72" Type="http://schemas.microsoft.com/office/2007/relationships/slicerCache" Target="slicerCaches/slicerCache5.xml"/><Relationship Id="rId93" Type="http://schemas.openxmlformats.org/officeDocument/2006/relationships/customXml" Target="../customXml/item14.xml"/><Relationship Id="rId98" Type="http://schemas.openxmlformats.org/officeDocument/2006/relationships/customXml" Target="../customXml/item19.xml"/><Relationship Id="rId121" Type="http://schemas.openxmlformats.org/officeDocument/2006/relationships/customXml" Target="../customXml/item42.xml"/><Relationship Id="rId142" Type="http://schemas.openxmlformats.org/officeDocument/2006/relationships/customXml" Target="../customXml/item63.xml"/><Relationship Id="rId3" Type="http://schemas.openxmlformats.org/officeDocument/2006/relationships/worksheet" Target="worksheets/sheet3.xml"/><Relationship Id="rId25" Type="http://schemas.openxmlformats.org/officeDocument/2006/relationships/pivotCacheDefinition" Target="pivotCache/pivotCacheDefinition18.xml"/><Relationship Id="rId46" Type="http://schemas.openxmlformats.org/officeDocument/2006/relationships/pivotCacheDefinition" Target="pivotCache/pivotCacheDefinition39.xml"/><Relationship Id="rId67" Type="http://schemas.openxmlformats.org/officeDocument/2006/relationships/pivotCacheDefinition" Target="pivotCache/pivotCacheDefinition60.xml"/><Relationship Id="rId116" Type="http://schemas.openxmlformats.org/officeDocument/2006/relationships/customXml" Target="../customXml/item37.xml"/><Relationship Id="rId137" Type="http://schemas.openxmlformats.org/officeDocument/2006/relationships/customXml" Target="../customXml/item58.xml"/><Relationship Id="rId158" Type="http://schemas.openxmlformats.org/officeDocument/2006/relationships/customXml" Target="../customXml/item79.xml"/><Relationship Id="rId20" Type="http://schemas.openxmlformats.org/officeDocument/2006/relationships/pivotCacheDefinition" Target="pivotCache/pivotCacheDefinition13.xml"/><Relationship Id="rId41" Type="http://schemas.openxmlformats.org/officeDocument/2006/relationships/pivotCacheDefinition" Target="pivotCache/pivotCacheDefinition34.xml"/><Relationship Id="rId62" Type="http://schemas.openxmlformats.org/officeDocument/2006/relationships/pivotCacheDefinition" Target="pivotCache/pivotCacheDefinition55.xml"/><Relationship Id="rId83" Type="http://schemas.openxmlformats.org/officeDocument/2006/relationships/customXml" Target="../customXml/item4.xml"/><Relationship Id="rId88" Type="http://schemas.openxmlformats.org/officeDocument/2006/relationships/customXml" Target="../customXml/item9.xml"/><Relationship Id="rId111" Type="http://schemas.openxmlformats.org/officeDocument/2006/relationships/customXml" Target="../customXml/item32.xml"/><Relationship Id="rId132" Type="http://schemas.openxmlformats.org/officeDocument/2006/relationships/customXml" Target="../customXml/item53.xml"/><Relationship Id="rId153" Type="http://schemas.openxmlformats.org/officeDocument/2006/relationships/customXml" Target="../customXml/item74.xml"/><Relationship Id="rId15" Type="http://schemas.openxmlformats.org/officeDocument/2006/relationships/pivotCacheDefinition" Target="pivotCache/pivotCacheDefinition8.xml"/><Relationship Id="rId36" Type="http://schemas.openxmlformats.org/officeDocument/2006/relationships/pivotCacheDefinition" Target="pivotCache/pivotCacheDefinition29.xml"/><Relationship Id="rId57" Type="http://schemas.openxmlformats.org/officeDocument/2006/relationships/pivotCacheDefinition" Target="pivotCache/pivotCacheDefinition50.xml"/><Relationship Id="rId106" Type="http://schemas.openxmlformats.org/officeDocument/2006/relationships/customXml" Target="../customXml/item27.xml"/><Relationship Id="rId127" Type="http://schemas.openxmlformats.org/officeDocument/2006/relationships/customXml" Target="../customXml/item48.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52" Type="http://schemas.openxmlformats.org/officeDocument/2006/relationships/pivotCacheDefinition" Target="pivotCache/pivotCacheDefinition45.xml"/><Relationship Id="rId73" Type="http://schemas.openxmlformats.org/officeDocument/2006/relationships/theme" Target="theme/theme1.xml"/><Relationship Id="rId78" Type="http://schemas.openxmlformats.org/officeDocument/2006/relationships/powerPivotData" Target="model/item.data"/><Relationship Id="rId94" Type="http://schemas.openxmlformats.org/officeDocument/2006/relationships/customXml" Target="../customXml/item15.xml"/><Relationship Id="rId99" Type="http://schemas.openxmlformats.org/officeDocument/2006/relationships/customXml" Target="../customXml/item20.xml"/><Relationship Id="rId101" Type="http://schemas.openxmlformats.org/officeDocument/2006/relationships/customXml" Target="../customXml/item22.xml"/><Relationship Id="rId122" Type="http://schemas.openxmlformats.org/officeDocument/2006/relationships/customXml" Target="../customXml/item43.xml"/><Relationship Id="rId143" Type="http://schemas.openxmlformats.org/officeDocument/2006/relationships/customXml" Target="../customXml/item64.xml"/><Relationship Id="rId148" Type="http://schemas.openxmlformats.org/officeDocument/2006/relationships/customXml" Target="../customXml/item6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26" Type="http://schemas.openxmlformats.org/officeDocument/2006/relationships/pivotCacheDefinition" Target="pivotCache/pivotCacheDefinition19.xml"/><Relationship Id="rId47" Type="http://schemas.openxmlformats.org/officeDocument/2006/relationships/pivotCacheDefinition" Target="pivotCache/pivotCacheDefinition40.xml"/><Relationship Id="rId68" Type="http://schemas.microsoft.com/office/2007/relationships/slicerCache" Target="slicerCaches/slicerCache1.xml"/><Relationship Id="rId89" Type="http://schemas.openxmlformats.org/officeDocument/2006/relationships/customXml" Target="../customXml/item10.xml"/><Relationship Id="rId112" Type="http://schemas.openxmlformats.org/officeDocument/2006/relationships/customXml" Target="../customXml/item33.xml"/><Relationship Id="rId133" Type="http://schemas.openxmlformats.org/officeDocument/2006/relationships/customXml" Target="../customXml/item54.xml"/><Relationship Id="rId154" Type="http://schemas.openxmlformats.org/officeDocument/2006/relationships/customXml" Target="../customXml/item75.xml"/><Relationship Id="rId16" Type="http://schemas.openxmlformats.org/officeDocument/2006/relationships/pivotCacheDefinition" Target="pivotCache/pivotCacheDefinition9.xml"/><Relationship Id="rId37" Type="http://schemas.openxmlformats.org/officeDocument/2006/relationships/pivotCacheDefinition" Target="pivotCache/pivotCacheDefinition30.xml"/><Relationship Id="rId58" Type="http://schemas.openxmlformats.org/officeDocument/2006/relationships/pivotCacheDefinition" Target="pivotCache/pivotCacheDefinition51.xml"/><Relationship Id="rId79" Type="http://schemas.openxmlformats.org/officeDocument/2006/relationships/calcChain" Target="calcChain.xml"/><Relationship Id="rId102" Type="http://schemas.openxmlformats.org/officeDocument/2006/relationships/customXml" Target="../customXml/item23.xml"/><Relationship Id="rId123" Type="http://schemas.openxmlformats.org/officeDocument/2006/relationships/customXml" Target="../customXml/item44.xml"/><Relationship Id="rId144" Type="http://schemas.openxmlformats.org/officeDocument/2006/relationships/customXml" Target="../customXml/item65.xml"/><Relationship Id="rId90" Type="http://schemas.openxmlformats.org/officeDocument/2006/relationships/customXml" Target="../customXml/item11.xml"/><Relationship Id="rId27" Type="http://schemas.openxmlformats.org/officeDocument/2006/relationships/pivotCacheDefinition" Target="pivotCache/pivotCacheDefinition20.xml"/><Relationship Id="rId48" Type="http://schemas.openxmlformats.org/officeDocument/2006/relationships/pivotCacheDefinition" Target="pivotCache/pivotCacheDefinition41.xml"/><Relationship Id="rId69" Type="http://schemas.microsoft.com/office/2007/relationships/slicerCache" Target="slicerCaches/slicerCache2.xml"/><Relationship Id="rId113" Type="http://schemas.openxmlformats.org/officeDocument/2006/relationships/customXml" Target="../customXml/item34.xml"/><Relationship Id="rId134" Type="http://schemas.openxmlformats.org/officeDocument/2006/relationships/customXml" Target="../customXml/item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PROJECT.xlsx]MY WORK BOOK!MOM Growth</c:name>
    <c:fmtId val="4"/>
  </c:pivotSource>
  <c:chart>
    <c:autoTitleDeleted val="1"/>
    <c:pivotFmts>
      <c:pivotFmt>
        <c:idx val="0"/>
        <c:spPr>
          <a:solidFill>
            <a:schemeClr val="accent1"/>
          </a:solidFill>
          <a:ln w="50800" cap="rnd">
            <a:solidFill>
              <a:srgbClr val="2C3E50"/>
            </a:solidFill>
            <a:round/>
          </a:ln>
          <a:effectLst/>
        </c:spPr>
        <c:marker>
          <c:symbol val="circle"/>
          <c:size val="7"/>
          <c:spPr>
            <a:solidFill>
              <a:srgbClr val="2E75B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cap="rnd">
            <a:solidFill>
              <a:srgbClr val="2C3E50"/>
            </a:solidFill>
            <a:round/>
          </a:ln>
          <a:effectLst/>
        </c:spPr>
        <c:marker>
          <c:symbol val="circle"/>
          <c:size val="7"/>
          <c:spPr>
            <a:solidFill>
              <a:srgbClr val="2E75B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rgbClr val="2C3E50"/>
            </a:solidFill>
            <a:round/>
          </a:ln>
          <a:effectLst/>
        </c:spPr>
        <c:marker>
          <c:symbol val="circle"/>
          <c:size val="7"/>
          <c:spPr>
            <a:solidFill>
              <a:srgbClr val="2E75B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50800" cap="rnd">
            <a:solidFill>
              <a:srgbClr val="2C3E50"/>
            </a:solidFill>
            <a:round/>
          </a:ln>
          <a:effectLst/>
        </c:spPr>
        <c:marker>
          <c:symbol val="circle"/>
          <c:size val="7"/>
          <c:spPr>
            <a:solidFill>
              <a:srgbClr val="2E75B6"/>
            </a:solidFill>
            <a:ln w="9525">
              <a:noFill/>
            </a:ln>
            <a:effectLst/>
          </c:spPr>
        </c:marker>
      </c:pivotFmt>
    </c:pivotFmts>
    <c:plotArea>
      <c:layout>
        <c:manualLayout>
          <c:layoutTarget val="inner"/>
          <c:xMode val="edge"/>
          <c:yMode val="edge"/>
          <c:x val="4.3176571793203458E-2"/>
          <c:y val="0.24152003494967209"/>
          <c:w val="0.95682348504936787"/>
          <c:h val="0.59027537728178847"/>
        </c:manualLayout>
      </c:layout>
      <c:lineChart>
        <c:grouping val="standard"/>
        <c:varyColors val="0"/>
        <c:ser>
          <c:idx val="0"/>
          <c:order val="0"/>
          <c:tx>
            <c:strRef>
              <c:f>'MY WORK BOOK'!$M$44</c:f>
              <c:strCache>
                <c:ptCount val="1"/>
                <c:pt idx="0">
                  <c:v>Total</c:v>
                </c:pt>
              </c:strCache>
            </c:strRef>
          </c:tx>
          <c:spPr>
            <a:ln w="50800" cap="rnd">
              <a:solidFill>
                <a:srgbClr val="2C3E50"/>
              </a:solidFill>
              <a:round/>
            </a:ln>
            <a:effectLst/>
          </c:spPr>
          <c:marker>
            <c:symbol val="circle"/>
            <c:size val="7"/>
            <c:spPr>
              <a:solidFill>
                <a:srgbClr val="2E75B6"/>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WORK BOOK'!$L$45:$L$57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'MY WORK BOOK'!$M$45:$M$57</c:f>
              <c:numCache>
                <c:formatCode>[&gt;=1000000]"$"0.0,,"M";"$"0.0,"K"</c:formatCode>
                <c:ptCount val="12"/>
                <c:pt idx="0">
                  <c:v>1358302.58</c:v>
                </c:pt>
                <c:pt idx="1">
                  <c:v>1188012.69</c:v>
                </c:pt>
                <c:pt idx="2">
                  <c:v>1491202.45</c:v>
                </c:pt>
                <c:pt idx="3">
                  <c:v>1413543.81</c:v>
                </c:pt>
                <c:pt idx="4">
                  <c:v>1470034.68</c:v>
                </c:pt>
                <c:pt idx="5">
                  <c:v>1431690.66</c:v>
                </c:pt>
                <c:pt idx="6">
                  <c:v>1643349.72</c:v>
                </c:pt>
                <c:pt idx="7">
                  <c:v>1543785.3</c:v>
                </c:pt>
                <c:pt idx="8">
                  <c:v>1361184.19</c:v>
                </c:pt>
                <c:pt idx="9">
                  <c:v>1591657.91</c:v>
                </c:pt>
                <c:pt idx="10">
                  <c:v>1127538.6100000001</c:v>
                </c:pt>
                <c:pt idx="11">
                  <c:v>1045200.46</c:v>
                </c:pt>
              </c:numCache>
            </c:numRef>
          </c:val>
          <c:smooth val="1"/>
          <c:extLst>
            <c:ext xmlns:c16="http://schemas.microsoft.com/office/drawing/2014/chart" uri="{C3380CC4-5D6E-409C-BE32-E72D297353CC}">
              <c16:uniqueId val="{00000000-C50F-4870-8674-3706E7C1EF3F}"/>
            </c:ext>
          </c:extLst>
        </c:ser>
        <c:dLbls>
          <c:showLegendKey val="0"/>
          <c:showVal val="0"/>
          <c:showCatName val="0"/>
          <c:showSerName val="0"/>
          <c:showPercent val="0"/>
          <c:showBubbleSize val="0"/>
        </c:dLbls>
        <c:marker val="1"/>
        <c:smooth val="0"/>
        <c:axId val="1229232159"/>
        <c:axId val="1229239647"/>
      </c:lineChart>
      <c:catAx>
        <c:axId val="1229232159"/>
        <c:scaling>
          <c:orientation val="minMax"/>
        </c:scaling>
        <c:delete val="0"/>
        <c:axPos val="b"/>
        <c:numFmt formatCode="General" sourceLinked="1"/>
        <c:majorTickMark val="none"/>
        <c:minorTickMark val="none"/>
        <c:tickLblPos val="nextTo"/>
        <c:spPr>
          <a:noFill/>
          <a:ln w="12700" cap="flat" cmpd="sng" algn="ctr">
            <a:solidFill>
              <a:srgbClr val="2C3E50"/>
            </a:solid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1229239647"/>
        <c:crosses val="autoZero"/>
        <c:auto val="1"/>
        <c:lblAlgn val="ctr"/>
        <c:lblOffset val="100"/>
        <c:noMultiLvlLbl val="0"/>
      </c:catAx>
      <c:valAx>
        <c:axId val="1229239647"/>
        <c:scaling>
          <c:orientation val="minMax"/>
        </c:scaling>
        <c:delete val="1"/>
        <c:axPos val="l"/>
        <c:numFmt formatCode="[&gt;=1000000]&quot;$&quot;0.0,,&quot;M&quot;;&quot;$&quot;0.0,&quot;K&quot;" sourceLinked="1"/>
        <c:majorTickMark val="none"/>
        <c:minorTickMark val="none"/>
        <c:tickLblPos val="nextTo"/>
        <c:crossAx val="122923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PROJECT.xlsx]MY WORK BOOK!Total number of claims</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E75B6"/>
          </a:solidFill>
          <a:ln w="19050">
            <a:noFill/>
          </a:ln>
          <a:effectLst/>
        </c:spPr>
        <c:dLbl>
          <c:idx val="0"/>
          <c:layout>
            <c:manualLayout>
              <c:x val="0.12037721596882879"/>
              <c:y val="-5.705730327866090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C3E50"/>
          </a:solidFill>
          <a:ln w="19050">
            <a:noFill/>
          </a:ln>
          <a:effectLst/>
        </c:spPr>
        <c:dLbl>
          <c:idx val="0"/>
          <c:layout>
            <c:manualLayout>
              <c:x val="-6.1731905625040974E-3"/>
              <c:y val="-0.1521528087430959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3272359709383688"/>
              <c:y val="-8.558595491799135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E75B6"/>
          </a:solidFill>
          <a:ln w="19050">
            <a:noFill/>
          </a:ln>
          <a:effectLst/>
        </c:spPr>
        <c:dLbl>
          <c:idx val="0"/>
          <c:layout>
            <c:manualLayout>
              <c:x val="0.12037721596882879"/>
              <c:y val="-5.705730327866090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C3E50"/>
          </a:solidFill>
          <a:ln w="19050">
            <a:noFill/>
          </a:ln>
          <a:effectLst/>
        </c:spPr>
        <c:dLbl>
          <c:idx val="0"/>
          <c:layout>
            <c:manualLayout>
              <c:x val="-6.1731905625040974E-3"/>
              <c:y val="-0.1521528087430959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0.13272359709383688"/>
              <c:y val="-8.558595491799135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2E75B6"/>
          </a:solidFill>
          <a:ln w="19050">
            <a:noFill/>
          </a:ln>
          <a:effectLst/>
        </c:spPr>
        <c:dLbl>
          <c:idx val="0"/>
          <c:layout>
            <c:manualLayout>
              <c:x val="0.12037721596882879"/>
              <c:y val="-5.705730327866090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C3E50"/>
          </a:solidFill>
          <a:ln w="19050">
            <a:noFill/>
          </a:ln>
          <a:effectLst/>
        </c:spPr>
        <c:dLbl>
          <c:idx val="0"/>
          <c:layout>
            <c:manualLayout>
              <c:x val="-6.1731905625040974E-3"/>
              <c:y val="-0.1521528087430959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c:spPr>
        <c:dLbl>
          <c:idx val="0"/>
          <c:layout>
            <c:manualLayout>
              <c:x val="-0.13272359709383688"/>
              <c:y val="-8.558595491799135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E75B6"/>
          </a:solidFill>
          <a:ln w="19050">
            <a:noFill/>
          </a:ln>
          <a:effectLst/>
        </c:spPr>
        <c:dLbl>
          <c:idx val="0"/>
          <c:layout>
            <c:manualLayout>
              <c:x val="0.12037721596882879"/>
              <c:y val="-5.705730327866090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C3E50"/>
          </a:solidFill>
          <a:ln w="19050">
            <a:noFill/>
          </a:ln>
          <a:effectLst/>
        </c:spPr>
        <c:dLbl>
          <c:idx val="0"/>
          <c:layout>
            <c:manualLayout>
              <c:x val="-6.1731905625040974E-3"/>
              <c:y val="-0.1521528087430959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w="19050">
            <a:noFill/>
          </a:ln>
          <a:effectLst/>
        </c:spPr>
        <c:dLbl>
          <c:idx val="0"/>
          <c:layout>
            <c:manualLayout>
              <c:x val="-0.13272359709383688"/>
              <c:y val="-8.558595491799135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2C3E50"/>
          </a:solidFill>
        </c:spPr>
        <c:dLbl>
          <c:idx val="0"/>
          <c:layout>
            <c:manualLayout>
              <c:x val="6.4591339892490579E-2"/>
              <c:y val="0.10749348756142137"/>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14763734832569297"/>
              <c:y val="-3.3074919249668107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17070568400158237"/>
              <c:y val="-5.7881108686919196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8999944972356"/>
          <c:y val="8.7795321002184845E-2"/>
          <c:w val="0.44575758585036535"/>
          <c:h val="0.68943770724403641"/>
        </c:manualLayout>
      </c:layout>
      <c:doughnutChart>
        <c:varyColors val="1"/>
        <c:ser>
          <c:idx val="0"/>
          <c:order val="0"/>
          <c:tx>
            <c:strRef>
              <c:f>'MY WORK BOOK'!$E$27</c:f>
              <c:strCache>
                <c:ptCount val="1"/>
                <c:pt idx="0">
                  <c:v>Total</c:v>
                </c:pt>
              </c:strCache>
            </c:strRef>
          </c:tx>
          <c:dPt>
            <c:idx val="1"/>
            <c:bubble3D val="0"/>
            <c:spPr>
              <a:solidFill>
                <a:srgbClr val="2C3E50"/>
              </a:solidFill>
            </c:spPr>
            <c:extLst>
              <c:ext xmlns:c16="http://schemas.microsoft.com/office/drawing/2014/chart" uri="{C3380CC4-5D6E-409C-BE32-E72D297353CC}">
                <c16:uniqueId val="{00000009-78E2-4869-8053-2422DEC30E56}"/>
              </c:ext>
            </c:extLst>
          </c:dPt>
          <c:dLbls>
            <c:dLbl>
              <c:idx val="0"/>
              <c:layout>
                <c:manualLayout>
                  <c:x val="0.17070568400158237"/>
                  <c:y val="-5.78811086869191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8E2-4869-8053-2422DEC30E56}"/>
                </c:ext>
              </c:extLst>
            </c:dLbl>
            <c:dLbl>
              <c:idx val="1"/>
              <c:layout>
                <c:manualLayout>
                  <c:x val="6.4591339892490579E-2"/>
                  <c:y val="0.10749348756142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8E2-4869-8053-2422DEC30E56}"/>
                </c:ext>
              </c:extLst>
            </c:dLbl>
            <c:dLbl>
              <c:idx val="2"/>
              <c:layout>
                <c:manualLayout>
                  <c:x val="-0.14763734832569297"/>
                  <c:y val="-3.30749192496681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8E2-4869-8053-2422DEC30E56}"/>
                </c:ext>
              </c:extLst>
            </c:dLbl>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'MY WORK BOOK'!$D$28:$D$31</c:f>
              <c:strCache>
                <c:ptCount val="3"/>
                <c:pt idx="0">
                  <c:v>Denied</c:v>
                </c:pt>
                <c:pt idx="1">
                  <c:v>Paid</c:v>
                </c:pt>
                <c:pt idx="2">
                  <c:v>Pending</c:v>
                </c:pt>
              </c:strCache>
            </c:strRef>
          </c:cat>
          <c:val>
            <c:numRef>
              <c:f>'MY WORK BOOK'!$E$28:$E$31</c:f>
              <c:numCache>
                <c:formatCode>_(* #,##0_);_(* \(#,##0\);_(* "-"??_);_(@_)</c:formatCode>
                <c:ptCount val="3"/>
                <c:pt idx="0">
                  <c:v>600</c:v>
                </c:pt>
                <c:pt idx="1">
                  <c:v>6801</c:v>
                </c:pt>
                <c:pt idx="2">
                  <c:v>599</c:v>
                </c:pt>
              </c:numCache>
            </c:numRef>
          </c:val>
          <c:extLst>
            <c:ext xmlns:c16="http://schemas.microsoft.com/office/drawing/2014/chart" uri="{C3380CC4-5D6E-409C-BE32-E72D297353CC}">
              <c16:uniqueId val="{00000008-78E2-4869-8053-2422DEC30E56}"/>
            </c:ext>
          </c:extLst>
        </c:ser>
        <c:dLbls>
          <c:showLegendKey val="0"/>
          <c:showVal val="0"/>
          <c:showCatName val="0"/>
          <c:showSerName val="0"/>
          <c:showPercent val="0"/>
          <c:showBubbleSize val="0"/>
          <c:showLeaderLines val="1"/>
        </c:dLbls>
        <c:firstSliceAng val="0"/>
        <c:holeSize val="80"/>
      </c:doughnutChart>
    </c:plotArea>
    <c:legend>
      <c:legendPos val="r"/>
      <c:layout>
        <c:manualLayout>
          <c:xMode val="edge"/>
          <c:yMode val="edge"/>
          <c:x val="1.4568204259060309E-2"/>
          <c:y val="0.78182169681590452"/>
          <c:w val="0.23358851393055013"/>
          <c:h val="0.2181785746142181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PROJECT.xlsx]MY WORK BOOK!MONTH/YEAR GROWTH</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60627980626232914"/>
              <c:y val="-4.6002021297276508E-3"/>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fld id="{C1196A36-9FBB-4FAC-A1E4-69A1BD92CBEF}" type="CELLRANGE">
                  <a:rPr lang="en-US" sz="1000" b="1"/>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3321447239173459"/>
                  <c:h val="4.5958552538635879E-2"/>
                </c:manualLayout>
              </c15:layout>
              <c15:dlblFieldTable/>
              <c15:showDataLabelsRange val="1"/>
            </c:ext>
          </c:extLst>
        </c:dLbl>
      </c:pivotFmt>
      <c:pivotFmt>
        <c:idx val="3"/>
        <c:spPr>
          <a:solidFill>
            <a:schemeClr val="accent1"/>
          </a:solidFill>
          <a:ln>
            <a:noFill/>
          </a:ln>
          <a:effectLst/>
        </c:spPr>
        <c:dLbl>
          <c:idx val="0"/>
          <c:layout>
            <c:manualLayout>
              <c:x val="0.61398675295210436"/>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3F6DAE9B-2393-4C3A-89AA-5B48BB1C2FFC}"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layout>
            <c:manualLayout>
              <c:x val="0.61398675295210448"/>
              <c:y val="5.6226994740007225E-1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5BC62BA9-5A12-440A-B02B-A72CEED317F1}"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a:noFill/>
          </a:ln>
          <a:effectLst/>
        </c:spPr>
        <c:dLbl>
          <c:idx val="0"/>
          <c:layout>
            <c:manualLayout>
              <c:x val="0.61141777072217929"/>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E581FE51-012F-4B45-96C9-52099B7676B4}"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1"/>
          </a:solidFill>
          <a:ln>
            <a:noFill/>
          </a:ln>
          <a:effectLst/>
        </c:spPr>
        <c:dLbl>
          <c:idx val="0"/>
          <c:layout>
            <c:manualLayout>
              <c:x val="0.66022843309075663"/>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0EE6284D-13AD-4C03-B20D-02426751F3D9}"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a:noFill/>
          </a:ln>
          <a:effectLst/>
        </c:spPr>
        <c:dLbl>
          <c:idx val="0"/>
          <c:layout>
            <c:manualLayout>
              <c:x val="0.60627980626232914"/>
              <c:y val="-6.1339248304415981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24361BC0-F8A4-477D-BB90-608F437C8D98}"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a:noFill/>
          </a:ln>
          <a:effectLst/>
        </c:spPr>
        <c:dLbl>
          <c:idx val="0"/>
          <c:layout>
            <c:manualLayout>
              <c:x val="0.59086591288277823"/>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A5DFC918-ABBE-41FA-9392-30A7D0CBB5F4}"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a:noFill/>
          </a:ln>
          <a:effectLst/>
        </c:spPr>
        <c:dLbl>
          <c:idx val="0"/>
          <c:layout>
            <c:manualLayout>
              <c:x val="0.5960038773426285"/>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3F144E50-E0F4-4748-A466-78E59BE2CDF7}"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a:noFill/>
          </a:ln>
          <a:effectLst/>
        </c:spPr>
        <c:dLbl>
          <c:idx val="0"/>
          <c:layout>
            <c:manualLayout>
              <c:x val="0.62683166410173008"/>
              <c:y val="-6.1339248304415426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03ECAC0-8C51-4AA8-B110-7DD77890F320}"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a:noFill/>
          </a:ln>
          <a:effectLst/>
        </c:spPr>
        <c:dLbl>
          <c:idx val="0"/>
          <c:layout>
            <c:manualLayout>
              <c:x val="0.62169369964187993"/>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AB334931-C84D-463E-9368-CEA337329A77}"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layout>
            <c:manualLayout>
              <c:x val="0.51122746375509964"/>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3F6FBDFB-6E0F-4635-83A0-C78D9C0558C3}"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layout>
            <c:manualLayout>
              <c:x val="0.43672697908727104"/>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052642D-3AAB-413B-8D80-81C80343CCCF}"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5"/>
        <c:spPr>
          <a:solidFill>
            <a:schemeClr val="accent1"/>
          </a:solidFill>
          <a:ln>
            <a:noFill/>
          </a:ln>
          <a:effectLst/>
        </c:spPr>
        <c:dLbl>
          <c:idx val="0"/>
          <c:layout>
            <c:manualLayout>
              <c:x val="0.60627980626232914"/>
              <c:y val="-4.6002021297276508E-3"/>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fld id="{B90630C4-2993-4283-BD7D-CA607CC991EF}"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3321447239173459"/>
                  <c:h val="4.5958552538635879E-2"/>
                </c:manualLayout>
              </c15:layout>
              <c15:dlblFieldTable/>
              <c15:showDataLabelsRange val="1"/>
            </c:ext>
          </c:extLst>
        </c:dLbl>
      </c:pivotFmt>
      <c:pivotFmt>
        <c:idx val="16"/>
        <c:spPr>
          <a:solidFill>
            <a:schemeClr val="accent1"/>
          </a:solidFill>
          <a:ln>
            <a:noFill/>
          </a:ln>
          <a:effectLst/>
        </c:spPr>
        <c:dLbl>
          <c:idx val="0"/>
          <c:layout>
            <c:manualLayout>
              <c:x val="0.61398675295210436"/>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15CD1496-197F-4DE6-B8BC-C59C17BCD6FC}"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a:noFill/>
          </a:ln>
          <a:effectLst/>
        </c:spPr>
        <c:dLbl>
          <c:idx val="0"/>
          <c:layout>
            <c:manualLayout>
              <c:x val="0.61398675295210448"/>
              <c:y val="5.6226994740007225E-1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E56BF6C5-2E79-400B-952E-BB6620725BEE}"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a:noFill/>
          </a:ln>
          <a:effectLst/>
        </c:spPr>
        <c:dLbl>
          <c:idx val="0"/>
          <c:layout>
            <c:manualLayout>
              <c:x val="0.61141777072217929"/>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FBCEECD6-4676-4B3A-8C03-9EF18A15B07E}"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a:noFill/>
          </a:ln>
          <a:effectLst/>
        </c:spPr>
        <c:dLbl>
          <c:idx val="0"/>
          <c:layout>
            <c:manualLayout>
              <c:x val="0.66022843309075663"/>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D7A3B15F-99DE-4887-AC84-F5A517D2D469}"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a:noFill/>
          </a:ln>
          <a:effectLst/>
        </c:spPr>
        <c:dLbl>
          <c:idx val="0"/>
          <c:layout>
            <c:manualLayout>
              <c:x val="0.60627980626232914"/>
              <c:y val="-6.1339248304415981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E8D9C2C3-F601-4861-8F89-9DBF5E2341FA}"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chemeClr val="accent1"/>
          </a:solidFill>
          <a:ln>
            <a:noFill/>
          </a:ln>
          <a:effectLst/>
        </c:spPr>
        <c:dLbl>
          <c:idx val="0"/>
          <c:layout>
            <c:manualLayout>
              <c:x val="0.59086591288277823"/>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F732ED68-7637-4F2A-AD73-A63E665C2CCD}"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chemeClr val="accent1"/>
          </a:solidFill>
          <a:ln>
            <a:noFill/>
          </a:ln>
          <a:effectLst/>
        </c:spPr>
        <c:dLbl>
          <c:idx val="0"/>
          <c:layout>
            <c:manualLayout>
              <c:x val="0.5960038773426285"/>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D0B4AF81-F3FC-4E99-AD5E-C054FBFEC0E6}"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chemeClr val="accent1"/>
          </a:solidFill>
          <a:ln>
            <a:noFill/>
          </a:ln>
          <a:effectLst/>
        </c:spPr>
        <c:dLbl>
          <c:idx val="0"/>
          <c:layout>
            <c:manualLayout>
              <c:x val="0.62683166410173008"/>
              <c:y val="-6.1339248304415426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6A06E94E-4BC3-4261-9D5F-B20AC4C5B564}"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solidFill>
            <a:schemeClr val="accent1"/>
          </a:solidFill>
          <a:ln>
            <a:noFill/>
          </a:ln>
          <a:effectLst/>
        </c:spPr>
        <c:dLbl>
          <c:idx val="0"/>
          <c:layout>
            <c:manualLayout>
              <c:x val="0.62169369964187993"/>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B88902D-E4C2-4DFA-9443-B2D350214D35}"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chemeClr val="accent1"/>
          </a:solidFill>
          <a:ln>
            <a:noFill/>
          </a:ln>
          <a:effectLst/>
        </c:spPr>
        <c:dLbl>
          <c:idx val="0"/>
          <c:layout>
            <c:manualLayout>
              <c:x val="0.51122746375509964"/>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EC62A15B-EE1E-4C7B-9A28-7DA320846624}"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solidFill>
            <a:schemeClr val="accent1"/>
          </a:solidFill>
          <a:ln>
            <a:noFill/>
          </a:ln>
          <a:effectLst/>
        </c:spPr>
        <c:dLbl>
          <c:idx val="0"/>
          <c:layout>
            <c:manualLayout>
              <c:x val="0.43672697908727104"/>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3428FC79-0D1A-46B4-A5FD-582231F347E9}" type="CELLRANGE">
                  <a:rPr lang="en-US"/>
                  <a:pPr>
                    <a:defRPr sz="10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9"/>
        <c:spPr>
          <a:solidFill>
            <a:srgbClr val="2C3E50"/>
          </a:solidFill>
          <a:ln>
            <a:noFill/>
          </a:ln>
          <a:effectLst/>
        </c:spPr>
        <c:dLbl>
          <c:idx val="0"/>
          <c:layout>
            <c:manualLayout>
              <c:x val="0.59082075256040112"/>
              <c:y val="-4.5998615998545265E-3"/>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fld id="{2117FDC2-7A60-4324-900C-727BEFFCF3FB}"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2084723724497931"/>
                  <c:h val="4.5958468978918331E-2"/>
                </c:manualLayout>
              </c15:layout>
              <c15:dlblFieldTable/>
              <c15:showDataLabelsRange val="1"/>
            </c:ext>
          </c:extLst>
        </c:dLbl>
      </c:pivotFmt>
      <c:pivotFmt>
        <c:idx val="30"/>
        <c:spPr>
          <a:solidFill>
            <a:srgbClr val="2C3E50"/>
          </a:solidFill>
          <a:ln>
            <a:noFill/>
          </a:ln>
          <a:effectLst/>
        </c:spPr>
        <c:dLbl>
          <c:idx val="0"/>
          <c:layout>
            <c:manualLayout>
              <c:x val="0.59852782255188297"/>
              <c:y val="5.2167412536320399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F4B7B252-0995-4818-884C-81F69EAFE9E0}"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solidFill>
            <a:srgbClr val="2C3E50"/>
          </a:solidFill>
          <a:ln>
            <a:noFill/>
          </a:ln>
          <a:effectLst/>
        </c:spPr>
        <c:dLbl>
          <c:idx val="0"/>
          <c:layout>
            <c:manualLayout>
              <c:x val="0.59543603567678594"/>
              <c:y val="2.6083706271196744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4CF6D04-7C6A-4AC2-848C-B4207D3CF92C}"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solidFill>
            <a:srgbClr val="2C3E50"/>
          </a:solidFill>
          <a:ln>
            <a:noFill/>
          </a:ln>
          <a:effectLst/>
        </c:spPr>
        <c:dLbl>
          <c:idx val="0"/>
          <c:layout>
            <c:manualLayout>
              <c:x val="0.58049978369664268"/>
              <c:y val="6.9127179493560455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F4866649-2C84-407E-8DFD-D820A3E4327F}"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solidFill>
            <a:srgbClr val="2C3E50"/>
          </a:solidFill>
          <a:ln>
            <a:noFill/>
          </a:ln>
          <a:effectLst/>
        </c:spPr>
        <c:dLbl>
          <c:idx val="0"/>
          <c:layout>
            <c:manualLayout>
              <c:x val="0.61415449245153608"/>
              <c:y val="1.7281794874194861E-6"/>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3F4C9C9B-05FF-43AE-81A2-0DE6264BEC99}"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solidFill>
            <a:srgbClr val="2C3E50"/>
          </a:solidFill>
          <a:ln>
            <a:noFill/>
          </a:ln>
          <a:effectLst/>
        </c:spPr>
        <c:dLbl>
          <c:idx val="0"/>
          <c:layout>
            <c:manualLayout>
              <c:x val="0.59082075256040112"/>
              <c:y val="-2.8204311584478212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D51754FF-64BB-400C-890D-0A6C27D6DFCA}"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rgbClr val="2C3E50"/>
          </a:solidFill>
          <a:ln>
            <a:noFill/>
          </a:ln>
          <a:effectLst/>
        </c:spPr>
        <c:dLbl>
          <c:idx val="0"/>
          <c:layout>
            <c:manualLayout>
              <c:x val="0.60941675509907467"/>
              <c:y val="6.9127179493560455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C3E63322-C977-4B1A-873B-38A45A269E9B}"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6"/>
        <c:spPr>
          <a:solidFill>
            <a:srgbClr val="2C3E50"/>
          </a:solidFill>
          <a:ln>
            <a:noFill/>
          </a:ln>
          <a:effectLst/>
        </c:spPr>
        <c:dLbl>
          <c:idx val="0"/>
          <c:layout>
            <c:manualLayout>
              <c:x val="0.60218732966262756"/>
              <c:y val="3.3132657131263528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57FC61A1-62CD-4327-8670-BD1642E30F6C}"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7"/>
        <c:spPr>
          <a:solidFill>
            <a:srgbClr val="2C3E50"/>
          </a:solidFill>
          <a:ln>
            <a:noFill/>
          </a:ln>
          <a:effectLst/>
        </c:spPr>
        <c:dLbl>
          <c:idx val="0"/>
          <c:layout>
            <c:manualLayout>
              <c:x val="0.59591368023182067"/>
              <c:y val="-6.133322691181056E-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FBD92E25-12A3-45EC-9EC0-D936A4CEAF8A}"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8"/>
        <c:spPr>
          <a:solidFill>
            <a:srgbClr val="2C3E50"/>
          </a:solidFill>
          <a:ln>
            <a:noFill/>
          </a:ln>
          <a:effectLst/>
        </c:spPr>
        <c:dLbl>
          <c:idx val="0"/>
          <c:layout>
            <c:manualLayout>
              <c:x val="0.59695928847028856"/>
              <c:y val="7.8251118795370981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1312A386-ED40-4F94-BAD1-1B7146FECE2D}"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9"/>
        <c:spPr>
          <a:solidFill>
            <a:srgbClr val="2C3E50"/>
          </a:solidFill>
          <a:ln>
            <a:noFill/>
          </a:ln>
          <a:effectLst/>
        </c:spPr>
        <c:dLbl>
          <c:idx val="0"/>
          <c:layout>
            <c:manualLayout>
              <c:x val="0.49886029919245933"/>
              <c:y val="1.0433482506049464E-6"/>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B4B25A7C-8702-48CA-94CF-F4A9ED859664}"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0"/>
        <c:spPr>
          <a:solidFill>
            <a:srgbClr val="2C3E50"/>
          </a:solidFill>
          <a:ln>
            <a:noFill/>
          </a:ln>
          <a:effectLst/>
        </c:spPr>
        <c:dLbl>
          <c:idx val="0"/>
          <c:layout>
            <c:manualLayout>
              <c:x val="0.41199277349593699"/>
              <c:y val="2.6083706277269832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331527E0-F697-49AD-BCE5-F79FA57F7984}"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1"/>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35792837620083"/>
          <c:y val="3.2529999919613986E-2"/>
          <c:w val="0.7026991299419596"/>
          <c:h val="0.89553755093770282"/>
        </c:manualLayout>
      </c:layout>
      <c:barChart>
        <c:barDir val="bar"/>
        <c:grouping val="percentStacked"/>
        <c:varyColors val="0"/>
        <c:ser>
          <c:idx val="0"/>
          <c:order val="0"/>
          <c:tx>
            <c:strRef>
              <c:f>'MY WORK BOOK'!$G$71:$G$82</c:f>
              <c:strCache>
                <c:ptCount val="1"/>
                <c:pt idx="0">
                  <c:v>2024</c:v>
                </c:pt>
              </c:strCache>
            </c:strRef>
          </c:tx>
          <c:spPr>
            <a:solidFill>
              <a:srgbClr val="2C3E50"/>
            </a:solidFill>
            <a:ln>
              <a:noFill/>
            </a:ln>
            <a:effectLst/>
          </c:spPr>
          <c:invertIfNegative val="0"/>
          <c:dPt>
            <c:idx val="0"/>
            <c:invertIfNegative val="0"/>
            <c:bubble3D val="0"/>
            <c:extLst>
              <c:ext xmlns:c16="http://schemas.microsoft.com/office/drawing/2014/chart" uri="{C3380CC4-5D6E-409C-BE32-E72D297353CC}">
                <c16:uniqueId val="{00000000-5E46-4215-BA72-50FDF9EF49AF}"/>
              </c:ext>
            </c:extLst>
          </c:dPt>
          <c:dPt>
            <c:idx val="1"/>
            <c:invertIfNegative val="0"/>
            <c:bubble3D val="0"/>
            <c:extLst>
              <c:ext xmlns:c16="http://schemas.microsoft.com/office/drawing/2014/chart" uri="{C3380CC4-5D6E-409C-BE32-E72D297353CC}">
                <c16:uniqueId val="{00000001-5E46-4215-BA72-50FDF9EF49AF}"/>
              </c:ext>
            </c:extLst>
          </c:dPt>
          <c:dPt>
            <c:idx val="2"/>
            <c:invertIfNegative val="0"/>
            <c:bubble3D val="0"/>
            <c:extLst>
              <c:ext xmlns:c16="http://schemas.microsoft.com/office/drawing/2014/chart" uri="{C3380CC4-5D6E-409C-BE32-E72D297353CC}">
                <c16:uniqueId val="{00000002-5E46-4215-BA72-50FDF9EF49AF}"/>
              </c:ext>
            </c:extLst>
          </c:dPt>
          <c:dPt>
            <c:idx val="3"/>
            <c:invertIfNegative val="0"/>
            <c:bubble3D val="0"/>
            <c:extLst>
              <c:ext xmlns:c16="http://schemas.microsoft.com/office/drawing/2014/chart" uri="{C3380CC4-5D6E-409C-BE32-E72D297353CC}">
                <c16:uniqueId val="{00000003-5E46-4215-BA72-50FDF9EF49AF}"/>
              </c:ext>
            </c:extLst>
          </c:dPt>
          <c:dPt>
            <c:idx val="4"/>
            <c:invertIfNegative val="0"/>
            <c:bubble3D val="0"/>
            <c:extLst>
              <c:ext xmlns:c16="http://schemas.microsoft.com/office/drawing/2014/chart" uri="{C3380CC4-5D6E-409C-BE32-E72D297353CC}">
                <c16:uniqueId val="{00000004-5E46-4215-BA72-50FDF9EF49AF}"/>
              </c:ext>
            </c:extLst>
          </c:dPt>
          <c:dPt>
            <c:idx val="5"/>
            <c:invertIfNegative val="0"/>
            <c:bubble3D val="0"/>
            <c:extLst>
              <c:ext xmlns:c16="http://schemas.microsoft.com/office/drawing/2014/chart" uri="{C3380CC4-5D6E-409C-BE32-E72D297353CC}">
                <c16:uniqueId val="{00000005-5E46-4215-BA72-50FDF9EF49AF}"/>
              </c:ext>
            </c:extLst>
          </c:dPt>
          <c:dPt>
            <c:idx val="6"/>
            <c:invertIfNegative val="0"/>
            <c:bubble3D val="0"/>
            <c:extLst>
              <c:ext xmlns:c16="http://schemas.microsoft.com/office/drawing/2014/chart" uri="{C3380CC4-5D6E-409C-BE32-E72D297353CC}">
                <c16:uniqueId val="{00000006-5E46-4215-BA72-50FDF9EF49AF}"/>
              </c:ext>
            </c:extLst>
          </c:dPt>
          <c:dPt>
            <c:idx val="7"/>
            <c:invertIfNegative val="0"/>
            <c:bubble3D val="0"/>
            <c:extLst>
              <c:ext xmlns:c16="http://schemas.microsoft.com/office/drawing/2014/chart" uri="{C3380CC4-5D6E-409C-BE32-E72D297353CC}">
                <c16:uniqueId val="{00000007-5E46-4215-BA72-50FDF9EF49AF}"/>
              </c:ext>
            </c:extLst>
          </c:dPt>
          <c:dPt>
            <c:idx val="8"/>
            <c:invertIfNegative val="0"/>
            <c:bubble3D val="0"/>
            <c:extLst>
              <c:ext xmlns:c16="http://schemas.microsoft.com/office/drawing/2014/chart" uri="{C3380CC4-5D6E-409C-BE32-E72D297353CC}">
                <c16:uniqueId val="{00000008-5E46-4215-BA72-50FDF9EF49AF}"/>
              </c:ext>
            </c:extLst>
          </c:dPt>
          <c:dPt>
            <c:idx val="9"/>
            <c:invertIfNegative val="0"/>
            <c:bubble3D val="0"/>
            <c:extLst>
              <c:ext xmlns:c16="http://schemas.microsoft.com/office/drawing/2014/chart" uri="{C3380CC4-5D6E-409C-BE32-E72D297353CC}">
                <c16:uniqueId val="{00000009-5E46-4215-BA72-50FDF9EF49AF}"/>
              </c:ext>
            </c:extLst>
          </c:dPt>
          <c:dPt>
            <c:idx val="10"/>
            <c:invertIfNegative val="0"/>
            <c:bubble3D val="0"/>
            <c:extLst>
              <c:ext xmlns:c16="http://schemas.microsoft.com/office/drawing/2014/chart" uri="{C3380CC4-5D6E-409C-BE32-E72D297353CC}">
                <c16:uniqueId val="{0000000A-5E46-4215-BA72-50FDF9EF49AF}"/>
              </c:ext>
            </c:extLst>
          </c:dPt>
          <c:dPt>
            <c:idx val="11"/>
            <c:invertIfNegative val="0"/>
            <c:bubble3D val="0"/>
            <c:extLst>
              <c:ext xmlns:c16="http://schemas.microsoft.com/office/drawing/2014/chart" uri="{C3380CC4-5D6E-409C-BE32-E72D297353CC}">
                <c16:uniqueId val="{0000000B-5E46-4215-BA72-50FDF9EF49AF}"/>
              </c:ext>
            </c:extLst>
          </c:dPt>
          <c:dLbls>
            <c:dLbl>
              <c:idx val="0"/>
              <c:layout>
                <c:manualLayout>
                  <c:x val="0.59082075256040112"/>
                  <c:y val="-4.5998615998545265E-3"/>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fld id="{2117FDC2-7A60-4324-900C-727BEFFCF3FB}" type="CELLRANGE">
                      <a:rPr lang="en-US"/>
                      <a:pPr>
                        <a:defRPr sz="10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2084723724497931"/>
                      <c:h val="4.5958468978918331E-2"/>
                    </c:manualLayout>
                  </c15:layout>
                  <c15:dlblFieldTable/>
                  <c15:showDataLabelsRange val="1"/>
                </c:ext>
                <c:ext xmlns:c16="http://schemas.microsoft.com/office/drawing/2014/chart" uri="{C3380CC4-5D6E-409C-BE32-E72D297353CC}">
                  <c16:uniqueId val="{00000000-5E46-4215-BA72-50FDF9EF49AF}"/>
                </c:ext>
              </c:extLst>
            </c:dLbl>
            <c:dLbl>
              <c:idx val="1"/>
              <c:layout>
                <c:manualLayout>
                  <c:x val="0.59852782255188297"/>
                  <c:y val="5.2167412536320399E-7"/>
                </c:manualLayout>
              </c:layout>
              <c:tx>
                <c:rich>
                  <a:bodyPr/>
                  <a:lstStyle/>
                  <a:p>
                    <a:fld id="{F4B7B252-0995-4818-884C-81F69EAFE9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E46-4215-BA72-50FDF9EF49AF}"/>
                </c:ext>
              </c:extLst>
            </c:dLbl>
            <c:dLbl>
              <c:idx val="2"/>
              <c:layout>
                <c:manualLayout>
                  <c:x val="0.59543603567678594"/>
                  <c:y val="2.6083706271196744E-7"/>
                </c:manualLayout>
              </c:layout>
              <c:tx>
                <c:rich>
                  <a:bodyPr/>
                  <a:lstStyle/>
                  <a:p>
                    <a:fld id="{B4CF6D04-7C6A-4AC2-848C-B4207D3CF9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E46-4215-BA72-50FDF9EF49AF}"/>
                </c:ext>
              </c:extLst>
            </c:dLbl>
            <c:dLbl>
              <c:idx val="3"/>
              <c:layout>
                <c:manualLayout>
                  <c:x val="0.58049978369664268"/>
                  <c:y val="6.9127179493560455E-7"/>
                </c:manualLayout>
              </c:layout>
              <c:tx>
                <c:rich>
                  <a:bodyPr/>
                  <a:lstStyle/>
                  <a:p>
                    <a:fld id="{F4866649-2C84-407E-8DFD-D820A3E432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E46-4215-BA72-50FDF9EF49AF}"/>
                </c:ext>
              </c:extLst>
            </c:dLbl>
            <c:dLbl>
              <c:idx val="4"/>
              <c:layout>
                <c:manualLayout>
                  <c:x val="0.61415449245153608"/>
                  <c:y val="1.7281794874194861E-6"/>
                </c:manualLayout>
              </c:layout>
              <c:tx>
                <c:rich>
                  <a:bodyPr/>
                  <a:lstStyle/>
                  <a:p>
                    <a:fld id="{3F4C9C9B-05FF-43AE-81A2-0DE6264BEC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E46-4215-BA72-50FDF9EF49AF}"/>
                </c:ext>
              </c:extLst>
            </c:dLbl>
            <c:dLbl>
              <c:idx val="5"/>
              <c:layout>
                <c:manualLayout>
                  <c:x val="0.59082075256040112"/>
                  <c:y val="-2.8204311584478212E-3"/>
                </c:manualLayout>
              </c:layout>
              <c:tx>
                <c:rich>
                  <a:bodyPr/>
                  <a:lstStyle/>
                  <a:p>
                    <a:fld id="{D51754FF-64BB-400C-890D-0A6C27D6DF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E46-4215-BA72-50FDF9EF49AF}"/>
                </c:ext>
              </c:extLst>
            </c:dLbl>
            <c:dLbl>
              <c:idx val="6"/>
              <c:layout>
                <c:manualLayout>
                  <c:x val="0.60941675509907467"/>
                  <c:y val="6.9127179493560455E-7"/>
                </c:manualLayout>
              </c:layout>
              <c:tx>
                <c:rich>
                  <a:bodyPr/>
                  <a:lstStyle/>
                  <a:p>
                    <a:fld id="{C3E63322-C977-4B1A-873B-38A45A269E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E46-4215-BA72-50FDF9EF49AF}"/>
                </c:ext>
              </c:extLst>
            </c:dLbl>
            <c:dLbl>
              <c:idx val="7"/>
              <c:layout>
                <c:manualLayout>
                  <c:x val="0.60218732966262756"/>
                  <c:y val="3.3132657131263528E-3"/>
                </c:manualLayout>
              </c:layout>
              <c:tx>
                <c:rich>
                  <a:bodyPr/>
                  <a:lstStyle/>
                  <a:p>
                    <a:fld id="{57FC61A1-62CD-4327-8670-BD1642E30F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E46-4215-BA72-50FDF9EF49AF}"/>
                </c:ext>
              </c:extLst>
            </c:dLbl>
            <c:dLbl>
              <c:idx val="8"/>
              <c:layout>
                <c:manualLayout>
                  <c:x val="0.59591368023182067"/>
                  <c:y val="-6.133322691181056E-3"/>
                </c:manualLayout>
              </c:layout>
              <c:tx>
                <c:rich>
                  <a:bodyPr/>
                  <a:lstStyle/>
                  <a:p>
                    <a:fld id="{FBD92E25-12A3-45EC-9EC0-D936A4CEAF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E46-4215-BA72-50FDF9EF49AF}"/>
                </c:ext>
              </c:extLst>
            </c:dLbl>
            <c:dLbl>
              <c:idx val="9"/>
              <c:layout>
                <c:manualLayout>
                  <c:x val="0.59695928847028856"/>
                  <c:y val="7.8251118795370981E-7"/>
                </c:manualLayout>
              </c:layout>
              <c:tx>
                <c:rich>
                  <a:bodyPr/>
                  <a:lstStyle/>
                  <a:p>
                    <a:fld id="{1312A386-ED40-4F94-BAD1-1B7146FECE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E46-4215-BA72-50FDF9EF49AF}"/>
                </c:ext>
              </c:extLst>
            </c:dLbl>
            <c:dLbl>
              <c:idx val="10"/>
              <c:layout>
                <c:manualLayout>
                  <c:x val="0.49886029919245933"/>
                  <c:y val="1.0433482506049464E-6"/>
                </c:manualLayout>
              </c:layout>
              <c:tx>
                <c:rich>
                  <a:bodyPr/>
                  <a:lstStyle/>
                  <a:p>
                    <a:fld id="{B4B25A7C-8702-48CA-94CF-F4A9ED8596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E46-4215-BA72-50FDF9EF49AF}"/>
                </c:ext>
              </c:extLst>
            </c:dLbl>
            <c:dLbl>
              <c:idx val="11"/>
              <c:layout>
                <c:manualLayout>
                  <c:x val="0.41199277349593699"/>
                  <c:y val="2.6083706277269832E-7"/>
                </c:manualLayout>
              </c:layout>
              <c:tx>
                <c:rich>
                  <a:bodyPr/>
                  <a:lstStyle/>
                  <a:p>
                    <a:fld id="{331527E0-F697-49AD-BCE5-F79FA57F79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E46-4215-BA72-50FDF9EF49A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'MY WORK BOOK'!$G$71:$G$82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'MY WORK BOOK'!$G$71:$G$82</c:f>
              <c:numCache>
                <c:formatCode>"$"#,##0.00</c:formatCode>
                <c:ptCount val="12"/>
                <c:pt idx="0">
                  <c:v>513405.24</c:v>
                </c:pt>
                <c:pt idx="1">
                  <c:v>398167.19</c:v>
                </c:pt>
                <c:pt idx="2">
                  <c:v>517190.42</c:v>
                </c:pt>
                <c:pt idx="3">
                  <c:v>481072.56</c:v>
                </c:pt>
                <c:pt idx="4">
                  <c:v>407071.8</c:v>
                </c:pt>
                <c:pt idx="5">
                  <c:v>521848.09</c:v>
                </c:pt>
                <c:pt idx="6">
                  <c:v>600327.71</c:v>
                </c:pt>
                <c:pt idx="7">
                  <c:v>520433.51</c:v>
                </c:pt>
                <c:pt idx="8">
                  <c:v>448310.41</c:v>
                </c:pt>
                <c:pt idx="9">
                  <c:v>491883.36</c:v>
                </c:pt>
                <c:pt idx="10">
                  <c:v>494557.48</c:v>
                </c:pt>
                <c:pt idx="11">
                  <c:v>488157.48</c:v>
                </c:pt>
              </c:numCache>
            </c:numRef>
          </c:val>
          <c:extLst>
            <c:ext xmlns:c15="http://schemas.microsoft.com/office/drawing/2012/chart" uri="{02D57815-91ED-43cb-92C2-25804820EDAC}">
              <c15:datalabelsRange>
                <c15:f>'MY WORK BOOK'!$G$71:$G$82</c15:f>
                <c15:dlblRangeCache>
                  <c:ptCount val="12"/>
                  <c:pt idx="0">
                    <c:v>+0.4%</c:v>
                  </c:pt>
                  <c:pt idx="1">
                    <c:v>+4.7%</c:v>
                  </c:pt>
                  <c:pt idx="2">
                    <c:v>-2.5%</c:v>
                  </c:pt>
                  <c:pt idx="3">
                    <c:v>-3.7%</c:v>
                  </c:pt>
                  <c:pt idx="4">
                    <c:v>+51.4%</c:v>
                  </c:pt>
                  <c:pt idx="5">
                    <c:v>-8.1%</c:v>
                  </c:pt>
                  <c:pt idx="6">
                    <c:v>-20.1%</c:v>
                  </c:pt>
                  <c:pt idx="7">
                    <c:v>-10.4%</c:v>
                  </c:pt>
                  <c:pt idx="8">
                    <c:v>+12.9%</c:v>
                  </c:pt>
                  <c:pt idx="9">
                    <c:v>+14.1%</c:v>
                  </c:pt>
                  <c:pt idx="10">
                    <c:v>-69.9%</c:v>
                  </c:pt>
                  <c:pt idx="11">
                    <c:v>-100.0%</c:v>
                  </c:pt>
                </c15:dlblRangeCache>
              </c15:datalabelsRange>
            </c:ext>
            <c:ext xmlns:c16="http://schemas.microsoft.com/office/drawing/2014/chart" uri="{C3380CC4-5D6E-409C-BE32-E72D297353CC}">
              <c16:uniqueId val="{0000000C-5E46-4215-BA72-50FDF9EF49AF}"/>
            </c:ext>
          </c:extLst>
        </c:ser>
        <c:ser>
          <c:idx val="1"/>
          <c:order val="1"/>
          <c:tx>
            <c:strRef>
              <c:f>'MY WORK BOOK'!$G$71:$G$82</c:f>
              <c:strCache>
                <c:ptCount val="1"/>
                <c:pt idx="0">
                  <c:v>2025</c:v>
                </c:pt>
              </c:strCache>
            </c:strRef>
          </c:tx>
          <c:spPr>
            <a:solidFill>
              <a:srgbClr val="2E75B6"/>
            </a:solidFill>
            <a:ln>
              <a:noFill/>
            </a:ln>
            <a:effectLst/>
          </c:spPr>
          <c:invertIfNegative val="0"/>
          <c:cat>
            <c:strRef>
              <c:f>'MY WORK BOOK'!$G$71:$G$82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'MY WORK BOOK'!$G$71:$G$82</c:f>
              <c:numCache>
                <c:formatCode>"$"#,##0.00</c:formatCode>
                <c:ptCount val="12"/>
                <c:pt idx="0">
                  <c:v>515511.19</c:v>
                </c:pt>
                <c:pt idx="1">
                  <c:v>416937.75</c:v>
                </c:pt>
                <c:pt idx="2">
                  <c:v>504052.68</c:v>
                </c:pt>
                <c:pt idx="3">
                  <c:v>463466.03</c:v>
                </c:pt>
                <c:pt idx="4">
                  <c:v>616345.93999999994</c:v>
                </c:pt>
                <c:pt idx="5">
                  <c:v>479672.25</c:v>
                </c:pt>
                <c:pt idx="6">
                  <c:v>479463.97</c:v>
                </c:pt>
                <c:pt idx="7">
                  <c:v>466200.51</c:v>
                </c:pt>
                <c:pt idx="8">
                  <c:v>505941.73</c:v>
                </c:pt>
                <c:pt idx="9">
                  <c:v>561057.93000000005</c:v>
                </c:pt>
                <c:pt idx="10">
                  <c:v>149009.85</c:v>
                </c:pt>
              </c:numCache>
            </c:numRef>
          </c:val>
          <c:extLst>
            <c:ext xmlns:c16="http://schemas.microsoft.com/office/drawing/2014/chart" uri="{C3380CC4-5D6E-409C-BE32-E72D297353CC}">
              <c16:uniqueId val="{0000000D-5E46-4215-BA72-50FDF9EF49AF}"/>
            </c:ext>
          </c:extLst>
        </c:ser>
        <c:dLbls>
          <c:showLegendKey val="0"/>
          <c:showVal val="0"/>
          <c:showCatName val="0"/>
          <c:showSerName val="0"/>
          <c:showPercent val="0"/>
          <c:showBubbleSize val="0"/>
        </c:dLbls>
        <c:gapWidth val="71"/>
        <c:overlap val="100"/>
        <c:axId val="441961824"/>
        <c:axId val="441959744"/>
      </c:barChart>
      <c:catAx>
        <c:axId val="441961824"/>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441959744"/>
        <c:crosses val="autoZero"/>
        <c:auto val="1"/>
        <c:lblAlgn val="ctr"/>
        <c:lblOffset val="100"/>
        <c:noMultiLvlLbl val="0"/>
      </c:catAx>
      <c:valAx>
        <c:axId val="441959744"/>
        <c:scaling>
          <c:orientation val="minMax"/>
        </c:scaling>
        <c:delete val="1"/>
        <c:axPos val="t"/>
        <c:numFmt formatCode="0%" sourceLinked="1"/>
        <c:majorTickMark val="none"/>
        <c:minorTickMark val="none"/>
        <c:tickLblPos val="nextTo"/>
        <c:crossAx val="441961824"/>
        <c:crosses val="autoZero"/>
        <c:crossBetween val="between"/>
      </c:valAx>
      <c:spPr>
        <a:noFill/>
        <a:ln>
          <a:noFill/>
        </a:ln>
        <a:effectLst/>
      </c:spPr>
    </c:plotArea>
    <c:legend>
      <c:legendPos val="b"/>
      <c:layout>
        <c:manualLayout>
          <c:xMode val="edge"/>
          <c:yMode val="edge"/>
          <c:x val="0.30404680819260227"/>
          <c:y val="0.92059780724714924"/>
          <c:w val="0.4208433945756781"/>
          <c:h val="7.812554680664916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Sheet1!$L$3</c:f>
              <c:strCache>
                <c:ptCount val="1"/>
                <c:pt idx="0">
                  <c:v>Sum of payments</c:v>
                </c:pt>
              </c:strCache>
            </c:strRef>
          </c:tx>
          <c:spPr>
            <a:solidFill>
              <a:srgbClr val="2E75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Sheet1!$K$4:$K$9</c:f>
              <c:strCache>
                <c:ptCount val="6"/>
                <c:pt idx="0">
                  <c:v>0 - 17</c:v>
                </c:pt>
                <c:pt idx="1">
                  <c:v>18 - 35</c:v>
                </c:pt>
                <c:pt idx="2">
                  <c:v>35 - 54</c:v>
                </c:pt>
                <c:pt idx="3">
                  <c:v>55 - 64</c:v>
                </c:pt>
                <c:pt idx="4">
                  <c:v>65 - 74</c:v>
                </c:pt>
                <c:pt idx="5">
                  <c:v>75 plus</c:v>
                </c:pt>
              </c:strCache>
            </c:strRef>
          </c:cat>
          <c:val>
            <c:numRef>
              <c:f>Sheet1!$L$4:$L$9</c:f>
              <c:numCache>
                <c:formatCode>[&gt;=1000000]"$"0.0,,"M";"$"0.0,"K"</c:formatCode>
                <c:ptCount val="6"/>
                <c:pt idx="0">
                  <c:v>900206.05</c:v>
                </c:pt>
                <c:pt idx="1">
                  <c:v>3396557.54</c:v>
                </c:pt>
                <c:pt idx="2">
                  <c:v>7167277.6200000001</c:v>
                </c:pt>
                <c:pt idx="3">
                  <c:v>2573721.4300000002</c:v>
                </c:pt>
                <c:pt idx="4">
                  <c:v>1512381.9</c:v>
                </c:pt>
                <c:pt idx="5">
                  <c:v>1115358.52</c:v>
                </c:pt>
              </c:numCache>
            </c:numRef>
          </c:val>
          <c:extLst>
            <c:ext xmlns:c16="http://schemas.microsoft.com/office/drawing/2014/chart" uri="{C3380CC4-5D6E-409C-BE32-E72D297353CC}">
              <c16:uniqueId val="{00000000-FF64-43DF-B60A-28E743A69E8A}"/>
            </c:ext>
          </c:extLst>
        </c:ser>
        <c:ser>
          <c:idx val="1"/>
          <c:order val="1"/>
          <c:tx>
            <c:strRef>
              <c:f>Sheet1!$M$3</c:f>
              <c:strCache>
                <c:ptCount val="1"/>
                <c:pt idx="0">
                  <c:v>Largest</c:v>
                </c:pt>
              </c:strCache>
            </c:strRef>
          </c:tx>
          <c:spPr>
            <a:solidFill>
              <a:srgbClr val="2C3E50"/>
            </a:solidFill>
            <a:ln>
              <a:noFill/>
            </a:ln>
            <a:effectLst/>
          </c:spPr>
          <c:invertIfNegative val="0"/>
          <c:cat>
            <c:strRef>
              <c:f>Sheet1!$K$4:$K$9</c:f>
              <c:strCache>
                <c:ptCount val="6"/>
                <c:pt idx="0">
                  <c:v>0 - 17</c:v>
                </c:pt>
                <c:pt idx="1">
                  <c:v>18 - 35</c:v>
                </c:pt>
                <c:pt idx="2">
                  <c:v>35 - 54</c:v>
                </c:pt>
                <c:pt idx="3">
                  <c:v>55 - 64</c:v>
                </c:pt>
                <c:pt idx="4">
                  <c:v>65 - 74</c:v>
                </c:pt>
                <c:pt idx="5">
                  <c:v>75 plus</c:v>
                </c:pt>
              </c:strCache>
            </c:strRef>
          </c:cat>
          <c:val>
            <c:numRef>
              <c:f>Sheet1!$M$4:$M$9</c:f>
              <c:numCache>
                <c:formatCode>[&gt;=1000000]"$"0.0,,"M";"$"0.0,"K"</c:formatCode>
                <c:ptCount val="6"/>
                <c:pt idx="0">
                  <c:v>#N/A</c:v>
                </c:pt>
                <c:pt idx="1">
                  <c:v>#N/A</c:v>
                </c:pt>
                <c:pt idx="2">
                  <c:v>7167277.6200000001</c:v>
                </c:pt>
                <c:pt idx="3">
                  <c:v>#N/A</c:v>
                </c:pt>
                <c:pt idx="4">
                  <c:v>#N/A</c:v>
                </c:pt>
                <c:pt idx="5">
                  <c:v>#N/A</c:v>
                </c:pt>
              </c:numCache>
            </c:numRef>
          </c:val>
          <c:extLst>
            <c:ext xmlns:c16="http://schemas.microsoft.com/office/drawing/2014/chart" uri="{C3380CC4-5D6E-409C-BE32-E72D297353CC}">
              <c16:uniqueId val="{00000001-FF64-43DF-B60A-28E743A69E8A}"/>
            </c:ext>
          </c:extLst>
        </c:ser>
        <c:dLbls>
          <c:showLegendKey val="0"/>
          <c:showVal val="0"/>
          <c:showCatName val="0"/>
          <c:showSerName val="0"/>
          <c:showPercent val="0"/>
          <c:showBubbleSize val="0"/>
        </c:dLbls>
        <c:gapWidth val="190"/>
        <c:overlap val="100"/>
        <c:axId val="1862635824"/>
        <c:axId val="1862614192"/>
      </c:barChart>
      <c:catAx>
        <c:axId val="186263582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crossAx val="1862614192"/>
        <c:crosses val="autoZero"/>
        <c:auto val="1"/>
        <c:lblAlgn val="ctr"/>
        <c:lblOffset val="100"/>
        <c:noMultiLvlLbl val="0"/>
      </c:catAx>
      <c:valAx>
        <c:axId val="1862614192"/>
        <c:scaling>
          <c:orientation val="minMax"/>
        </c:scaling>
        <c:delete val="1"/>
        <c:axPos val="l"/>
        <c:numFmt formatCode="[&gt;=1000000]&quot;$&quot;0.0,,&quot;M&quot;;&quot;$&quot;0.0,&quot;K&quot;" sourceLinked="1"/>
        <c:majorTickMark val="none"/>
        <c:minorTickMark val="none"/>
        <c:tickLblPos val="nextTo"/>
        <c:crossAx val="186263582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435450591483142"/>
          <c:y val="4.6970338025739085E-2"/>
          <c:w val="0.62475617811206363"/>
          <c:h val="0.9056078835702811"/>
        </c:manualLayout>
      </c:layout>
      <c:barChart>
        <c:barDir val="bar"/>
        <c:grouping val="clustered"/>
        <c:varyColors val="0"/>
        <c:ser>
          <c:idx val="0"/>
          <c:order val="0"/>
          <c:tx>
            <c:strRef>
              <c:f>Sheet1!$B$3</c:f>
              <c:strCache>
                <c:ptCount val="1"/>
                <c:pt idx="0">
                  <c:v>Sum of payments</c:v>
                </c:pt>
              </c:strCache>
            </c:strRef>
          </c:tx>
          <c:spPr>
            <a:solidFill>
              <a:srgbClr val="2E75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6"/>
                <c:pt idx="0">
                  <c:v>Blue Shield Health</c:v>
                </c:pt>
                <c:pt idx="1">
                  <c:v>Community Aid</c:v>
                </c:pt>
                <c:pt idx="2">
                  <c:v>Employer Plan A</c:v>
                </c:pt>
                <c:pt idx="3">
                  <c:v>GreenCare HMO</c:v>
                </c:pt>
                <c:pt idx="4">
                  <c:v>National Health Insurance</c:v>
                </c:pt>
                <c:pt idx="5">
                  <c:v>Private Self-Pay</c:v>
                </c:pt>
              </c:strCache>
            </c:strRef>
          </c:cat>
          <c:val>
            <c:numRef>
              <c:f>Sheet1!$B$4:$B$9</c:f>
              <c:numCache>
                <c:formatCode>[&gt;=1000000]"$"0.0,,"M";"$"0.0,"K"</c:formatCode>
                <c:ptCount val="6"/>
                <c:pt idx="0">
                  <c:v>2656381.9300000002</c:v>
                </c:pt>
                <c:pt idx="1">
                  <c:v>2772468.17</c:v>
                </c:pt>
                <c:pt idx="2">
                  <c:v>2894949.62</c:v>
                </c:pt>
                <c:pt idx="3">
                  <c:v>2834932</c:v>
                </c:pt>
                <c:pt idx="4">
                  <c:v>2656726.13</c:v>
                </c:pt>
                <c:pt idx="5">
                  <c:v>2850045.21</c:v>
                </c:pt>
              </c:numCache>
            </c:numRef>
          </c:val>
          <c:extLst>
            <c:ext xmlns:c16="http://schemas.microsoft.com/office/drawing/2014/chart" uri="{C3380CC4-5D6E-409C-BE32-E72D297353CC}">
              <c16:uniqueId val="{00000000-C392-4A6D-B7F2-768195D83700}"/>
            </c:ext>
          </c:extLst>
        </c:ser>
        <c:ser>
          <c:idx val="1"/>
          <c:order val="1"/>
          <c:tx>
            <c:strRef>
              <c:f>Sheet1!$C$3</c:f>
              <c:strCache>
                <c:ptCount val="1"/>
                <c:pt idx="0">
                  <c:v>Largest</c:v>
                </c:pt>
              </c:strCache>
            </c:strRef>
          </c:tx>
          <c:spPr>
            <a:solidFill>
              <a:srgbClr val="2C3E50"/>
            </a:solidFill>
            <a:ln>
              <a:noFill/>
            </a:ln>
            <a:effectLst/>
          </c:spPr>
          <c:invertIfNegative val="0"/>
          <c:cat>
            <c:strRef>
              <c:f>Sheet1!$A$4:$A$9</c:f>
              <c:strCache>
                <c:ptCount val="6"/>
                <c:pt idx="0">
                  <c:v>Blue Shield Health</c:v>
                </c:pt>
                <c:pt idx="1">
                  <c:v>Community Aid</c:v>
                </c:pt>
                <c:pt idx="2">
                  <c:v>Employer Plan A</c:v>
                </c:pt>
                <c:pt idx="3">
                  <c:v>GreenCare HMO</c:v>
                </c:pt>
                <c:pt idx="4">
                  <c:v>National Health Insurance</c:v>
                </c:pt>
                <c:pt idx="5">
                  <c:v>Private Self-Pay</c:v>
                </c:pt>
              </c:strCache>
            </c:strRef>
          </c:cat>
          <c:val>
            <c:numRef>
              <c:f>Sheet1!$C$4:$C$9</c:f>
              <c:numCache>
                <c:formatCode>[&gt;=1000000]"$"0.0,,"M";"$"0.0,"K"</c:formatCode>
                <c:ptCount val="6"/>
                <c:pt idx="0">
                  <c:v>#N/A</c:v>
                </c:pt>
                <c:pt idx="1">
                  <c:v>#N/A</c:v>
                </c:pt>
                <c:pt idx="2">
                  <c:v>2894949.62</c:v>
                </c:pt>
                <c:pt idx="3">
                  <c:v>#N/A</c:v>
                </c:pt>
                <c:pt idx="4">
                  <c:v>#N/A</c:v>
                </c:pt>
                <c:pt idx="5">
                  <c:v>#N/A</c:v>
                </c:pt>
              </c:numCache>
            </c:numRef>
          </c:val>
          <c:extLst>
            <c:ext xmlns:c16="http://schemas.microsoft.com/office/drawing/2014/chart" uri="{C3380CC4-5D6E-409C-BE32-E72D297353CC}">
              <c16:uniqueId val="{00000001-C392-4A6D-B7F2-768195D83700}"/>
            </c:ext>
          </c:extLst>
        </c:ser>
        <c:dLbls>
          <c:showLegendKey val="0"/>
          <c:showVal val="0"/>
          <c:showCatName val="0"/>
          <c:showSerName val="0"/>
          <c:showPercent val="0"/>
          <c:showBubbleSize val="0"/>
        </c:dLbls>
        <c:gapWidth val="210"/>
        <c:overlap val="100"/>
        <c:axId val="1122703296"/>
        <c:axId val="1122707456"/>
      </c:barChart>
      <c:catAx>
        <c:axId val="11227032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1122707456"/>
        <c:crosses val="autoZero"/>
        <c:auto val="1"/>
        <c:lblAlgn val="ctr"/>
        <c:lblOffset val="100"/>
        <c:noMultiLvlLbl val="0"/>
      </c:catAx>
      <c:valAx>
        <c:axId val="1122707456"/>
        <c:scaling>
          <c:orientation val="minMax"/>
        </c:scaling>
        <c:delete val="1"/>
        <c:axPos val="b"/>
        <c:numFmt formatCode="[&gt;=1000000]&quot;$&quot;0.0,,&quot;M&quot;;&quot;$&quot;0.0,&quot;K&quot;" sourceLinked="1"/>
        <c:majorTickMark val="none"/>
        <c:minorTickMark val="none"/>
        <c:tickLblPos val="nextTo"/>
        <c:crossAx val="112270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965991021875158"/>
          <c:y val="5.9489487789595744E-2"/>
          <c:w val="0.59422481571092467"/>
          <c:h val="0.89226479666428982"/>
        </c:manualLayout>
      </c:layout>
      <c:barChart>
        <c:barDir val="bar"/>
        <c:grouping val="clustered"/>
        <c:varyColors val="0"/>
        <c:ser>
          <c:idx val="0"/>
          <c:order val="0"/>
          <c:tx>
            <c:strRef>
              <c:f>Sheet1!$G$3</c:f>
              <c:strCache>
                <c:ptCount val="1"/>
                <c:pt idx="0">
                  <c:v>Sum of payments</c:v>
                </c:pt>
              </c:strCache>
            </c:strRef>
          </c:tx>
          <c:spPr>
            <a:solidFill>
              <a:srgbClr val="2E75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Sheet1!$F$4:$F$15</c:f>
              <c:strCache>
                <c:ptCount val="12"/>
                <c:pt idx="0">
                  <c:v>Anesthesiology</c:v>
                </c:pt>
                <c:pt idx="1">
                  <c:v>Cardiology</c:v>
                </c:pt>
                <c:pt idx="2">
                  <c:v>Emergency Medicine</c:v>
                </c:pt>
                <c:pt idx="3">
                  <c:v>Endocrinology</c:v>
                </c:pt>
                <c:pt idx="4">
                  <c:v>Family Medicine</c:v>
                </c:pt>
                <c:pt idx="5">
                  <c:v>General Surgery</c:v>
                </c:pt>
                <c:pt idx="6">
                  <c:v>Hospitalist</c:v>
                </c:pt>
                <c:pt idx="7">
                  <c:v>Internal Medicine</c:v>
                </c:pt>
                <c:pt idx="8">
                  <c:v>Nursing</c:v>
                </c:pt>
                <c:pt idx="9">
                  <c:v>Obstetrics &amp; Gynecology</c:v>
                </c:pt>
                <c:pt idx="10">
                  <c:v>Pediatrics</c:v>
                </c:pt>
                <c:pt idx="11">
                  <c:v>Radiology</c:v>
                </c:pt>
              </c:strCache>
            </c:strRef>
          </c:cat>
          <c:val>
            <c:numRef>
              <c:f>Sheet1!$G$4:$G$15</c:f>
              <c:numCache>
                <c:formatCode>[&gt;=1000000]"$"0.0,,"M";"$"0.0,"K"</c:formatCode>
                <c:ptCount val="12"/>
                <c:pt idx="0">
                  <c:v>1388010.4</c:v>
                </c:pt>
                <c:pt idx="1">
                  <c:v>978852.43</c:v>
                </c:pt>
                <c:pt idx="2">
                  <c:v>848958.07</c:v>
                </c:pt>
                <c:pt idx="3">
                  <c:v>1311476.0900000001</c:v>
                </c:pt>
                <c:pt idx="4">
                  <c:v>1530651.52</c:v>
                </c:pt>
                <c:pt idx="5">
                  <c:v>1480377.93</c:v>
                </c:pt>
                <c:pt idx="6">
                  <c:v>1037504.01</c:v>
                </c:pt>
                <c:pt idx="7">
                  <c:v>1765381.89</c:v>
                </c:pt>
                <c:pt idx="8">
                  <c:v>1152315</c:v>
                </c:pt>
                <c:pt idx="9">
                  <c:v>1877146.91</c:v>
                </c:pt>
                <c:pt idx="10">
                  <c:v>851863.09</c:v>
                </c:pt>
                <c:pt idx="11">
                  <c:v>2442965.7200000002</c:v>
                </c:pt>
              </c:numCache>
            </c:numRef>
          </c:val>
          <c:extLst>
            <c:ext xmlns:c16="http://schemas.microsoft.com/office/drawing/2014/chart" uri="{C3380CC4-5D6E-409C-BE32-E72D297353CC}">
              <c16:uniqueId val="{00000000-8ADE-4C08-ACBB-A1DE7AC56F6D}"/>
            </c:ext>
          </c:extLst>
        </c:ser>
        <c:ser>
          <c:idx val="1"/>
          <c:order val="1"/>
          <c:tx>
            <c:strRef>
              <c:f>Sheet1!$H$3</c:f>
              <c:strCache>
                <c:ptCount val="1"/>
                <c:pt idx="0">
                  <c:v>Largest</c:v>
                </c:pt>
              </c:strCache>
            </c:strRef>
          </c:tx>
          <c:spPr>
            <a:solidFill>
              <a:srgbClr val="2C3E50"/>
            </a:solidFill>
            <a:ln>
              <a:noFill/>
            </a:ln>
            <a:effectLst/>
          </c:spPr>
          <c:invertIfNegative val="0"/>
          <c:cat>
            <c:strRef>
              <c:f>Sheet1!$F$4:$F$15</c:f>
              <c:strCache>
                <c:ptCount val="12"/>
                <c:pt idx="0">
                  <c:v>Anesthesiology</c:v>
                </c:pt>
                <c:pt idx="1">
                  <c:v>Cardiology</c:v>
                </c:pt>
                <c:pt idx="2">
                  <c:v>Emergency Medicine</c:v>
                </c:pt>
                <c:pt idx="3">
                  <c:v>Endocrinology</c:v>
                </c:pt>
                <c:pt idx="4">
                  <c:v>Family Medicine</c:v>
                </c:pt>
                <c:pt idx="5">
                  <c:v>General Surgery</c:v>
                </c:pt>
                <c:pt idx="6">
                  <c:v>Hospitalist</c:v>
                </c:pt>
                <c:pt idx="7">
                  <c:v>Internal Medicine</c:v>
                </c:pt>
                <c:pt idx="8">
                  <c:v>Nursing</c:v>
                </c:pt>
                <c:pt idx="9">
                  <c:v>Obstetrics &amp; Gynecology</c:v>
                </c:pt>
                <c:pt idx="10">
                  <c:v>Pediatrics</c:v>
                </c:pt>
                <c:pt idx="11">
                  <c:v>Radiology</c:v>
                </c:pt>
              </c:strCache>
            </c:strRef>
          </c:cat>
          <c:val>
            <c:numRef>
              <c:f>Sheet1!$H$4:$H$15</c:f>
              <c:numCache>
                <c:formatCode>[&gt;=1000000]"$"0.0,,"M";"$"0.0,"K"</c:formatCode>
                <c:ptCount val="12"/>
                <c:pt idx="0">
                  <c:v>#N/A</c:v>
                </c:pt>
                <c:pt idx="1">
                  <c:v>#N/A</c:v>
                </c:pt>
                <c:pt idx="2">
                  <c:v>#N/A</c:v>
                </c:pt>
                <c:pt idx="3">
                  <c:v>#N/A</c:v>
                </c:pt>
                <c:pt idx="4">
                  <c:v>#N/A</c:v>
                </c:pt>
                <c:pt idx="5">
                  <c:v>#N/A</c:v>
                </c:pt>
                <c:pt idx="6">
                  <c:v>#N/A</c:v>
                </c:pt>
                <c:pt idx="7">
                  <c:v>#N/A</c:v>
                </c:pt>
                <c:pt idx="8">
                  <c:v>#N/A</c:v>
                </c:pt>
                <c:pt idx="9">
                  <c:v>#N/A</c:v>
                </c:pt>
                <c:pt idx="10">
                  <c:v>#N/A</c:v>
                </c:pt>
                <c:pt idx="11">
                  <c:v>2442965.7200000002</c:v>
                </c:pt>
              </c:numCache>
            </c:numRef>
          </c:val>
          <c:extLst>
            <c:ext xmlns:c16="http://schemas.microsoft.com/office/drawing/2014/chart" uri="{C3380CC4-5D6E-409C-BE32-E72D297353CC}">
              <c16:uniqueId val="{00000001-8ADE-4C08-ACBB-A1DE7AC56F6D}"/>
            </c:ext>
          </c:extLst>
        </c:ser>
        <c:dLbls>
          <c:showLegendKey val="0"/>
          <c:showVal val="0"/>
          <c:showCatName val="0"/>
          <c:showSerName val="0"/>
          <c:showPercent val="0"/>
          <c:showBubbleSize val="0"/>
        </c:dLbls>
        <c:gapWidth val="125"/>
        <c:overlap val="100"/>
        <c:axId val="1862642064"/>
        <c:axId val="1862640400"/>
      </c:barChart>
      <c:catAx>
        <c:axId val="18626420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1862640400"/>
        <c:crosses val="autoZero"/>
        <c:auto val="1"/>
        <c:lblAlgn val="ctr"/>
        <c:lblOffset val="100"/>
        <c:noMultiLvlLbl val="0"/>
      </c:catAx>
      <c:valAx>
        <c:axId val="1862640400"/>
        <c:scaling>
          <c:orientation val="minMax"/>
        </c:scaling>
        <c:delete val="1"/>
        <c:axPos val="b"/>
        <c:majorGridlines>
          <c:spPr>
            <a:ln w="9525" cap="flat" cmpd="sng" algn="ctr">
              <a:noFill/>
              <a:round/>
            </a:ln>
            <a:effectLst/>
          </c:spPr>
        </c:majorGridlines>
        <c:numFmt formatCode="[&gt;=1000000]&quot;$&quot;0.0,,&quot;M&quot;;&quot;$&quot;0.0,&quot;K&quot;" sourceLinked="1"/>
        <c:majorTickMark val="none"/>
        <c:minorTickMark val="none"/>
        <c:tickLblPos val="low"/>
        <c:crossAx val="186264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'WORKBOOK 2'!$C$33</c:f>
              <c:strCache>
                <c:ptCount val="1"/>
                <c:pt idx="0">
                  <c:v>TOTAL PATIENTS</c:v>
                </c:pt>
              </c:strCache>
            </c:strRef>
          </c:tx>
          <c:spPr>
            <a:solidFill>
              <a:srgbClr val="2E75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'WORKBOOK 2'!$B$34:$B$39</c:f>
              <c:strCache>
                <c:ptCount val="6"/>
                <c:pt idx="0">
                  <c:v>0 - 17</c:v>
                </c:pt>
                <c:pt idx="1">
                  <c:v>18 - 35</c:v>
                </c:pt>
                <c:pt idx="2">
                  <c:v>35 - 54</c:v>
                </c:pt>
                <c:pt idx="3">
                  <c:v>55 - 64</c:v>
                </c:pt>
                <c:pt idx="4">
                  <c:v>65 - 74</c:v>
                </c:pt>
                <c:pt idx="5">
                  <c:v>75 plus</c:v>
                </c:pt>
              </c:strCache>
            </c:strRef>
          </c:cat>
          <c:val>
            <c:numRef>
              <c:f>'WORKBOOK 2'!$C$34:$C$39</c:f>
              <c:numCache>
                <c:formatCode>General</c:formatCode>
                <c:ptCount val="6"/>
                <c:pt idx="0">
                  <c:v>99</c:v>
                </c:pt>
                <c:pt idx="1">
                  <c:v>417</c:v>
                </c:pt>
                <c:pt idx="2">
                  <c:v>842</c:v>
                </c:pt>
                <c:pt idx="3">
                  <c:v>332</c:v>
                </c:pt>
                <c:pt idx="4">
                  <c:v>190</c:v>
                </c:pt>
                <c:pt idx="5">
                  <c:v>120</c:v>
                </c:pt>
              </c:numCache>
            </c:numRef>
          </c:val>
          <c:extLst>
            <c:ext xmlns:c16="http://schemas.microsoft.com/office/drawing/2014/chart" uri="{C3380CC4-5D6E-409C-BE32-E72D297353CC}">
              <c16:uniqueId val="{00000000-5B9D-43A5-B0D1-DEFB66A7F618}"/>
            </c:ext>
          </c:extLst>
        </c:ser>
        <c:ser>
          <c:idx val="1"/>
          <c:order val="1"/>
          <c:tx>
            <c:strRef>
              <c:f>'WORKBOOK 2'!$D$33</c:f>
              <c:strCache>
                <c:ptCount val="1"/>
                <c:pt idx="0">
                  <c:v>Largest</c:v>
                </c:pt>
              </c:strCache>
            </c:strRef>
          </c:tx>
          <c:spPr>
            <a:solidFill>
              <a:srgbClr val="2C3E50"/>
            </a:solidFill>
            <a:ln>
              <a:noFill/>
            </a:ln>
            <a:effectLst/>
          </c:spPr>
          <c:invertIfNegative val="0"/>
          <c:cat>
            <c:strRef>
              <c:f>'WORKBOOK 2'!$B$34:$B$39</c:f>
              <c:strCache>
                <c:ptCount val="6"/>
                <c:pt idx="0">
                  <c:v>0 - 17</c:v>
                </c:pt>
                <c:pt idx="1">
                  <c:v>18 - 35</c:v>
                </c:pt>
                <c:pt idx="2">
                  <c:v>35 - 54</c:v>
                </c:pt>
                <c:pt idx="3">
                  <c:v>55 - 64</c:v>
                </c:pt>
                <c:pt idx="4">
                  <c:v>65 - 74</c:v>
                </c:pt>
                <c:pt idx="5">
                  <c:v>75 plus</c:v>
                </c:pt>
              </c:strCache>
            </c:strRef>
          </c:cat>
          <c:val>
            <c:numRef>
              <c:f>'WORKBOOK 2'!$D$34:$D$39</c:f>
              <c:numCache>
                <c:formatCode>General</c:formatCode>
                <c:ptCount val="6"/>
                <c:pt idx="0">
                  <c:v>#N/A</c:v>
                </c:pt>
                <c:pt idx="1">
                  <c:v>#N/A</c:v>
                </c:pt>
                <c:pt idx="2">
                  <c:v>842</c:v>
                </c:pt>
                <c:pt idx="3">
                  <c:v>#N/A</c:v>
                </c:pt>
                <c:pt idx="4">
                  <c:v>#N/A</c:v>
                </c:pt>
                <c:pt idx="5">
                  <c:v>#N/A</c:v>
                </c:pt>
              </c:numCache>
            </c:numRef>
          </c:val>
          <c:extLst>
            <c:ext xmlns:c16="http://schemas.microsoft.com/office/drawing/2014/chart" uri="{C3380CC4-5D6E-409C-BE32-E72D297353CC}">
              <c16:uniqueId val="{00000001-5B9D-43A5-B0D1-DEFB66A7F618}"/>
            </c:ext>
          </c:extLst>
        </c:ser>
        <c:dLbls>
          <c:showLegendKey val="0"/>
          <c:showVal val="0"/>
          <c:showCatName val="0"/>
          <c:showSerName val="0"/>
          <c:showPercent val="0"/>
          <c:showBubbleSize val="0"/>
        </c:dLbls>
        <c:gapWidth val="175"/>
        <c:overlap val="100"/>
        <c:axId val="1062558591"/>
        <c:axId val="1062549023"/>
      </c:barChart>
      <c:catAx>
        <c:axId val="10625585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crossAx val="1062549023"/>
        <c:crosses val="autoZero"/>
        <c:auto val="1"/>
        <c:lblAlgn val="ctr"/>
        <c:lblOffset val="100"/>
        <c:noMultiLvlLbl val="0"/>
      </c:catAx>
      <c:valAx>
        <c:axId val="1062549023"/>
        <c:scaling>
          <c:orientation val="minMax"/>
        </c:scaling>
        <c:delete val="1"/>
        <c:axPos val="l"/>
        <c:numFmt formatCode="General" sourceLinked="1"/>
        <c:majorTickMark val="none"/>
        <c:minorTickMark val="none"/>
        <c:tickLblPos val="nextTo"/>
        <c:crossAx val="10625585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4280827645545"/>
          <c:y val="0.23148148148148148"/>
          <c:w val="0.73763250682101655"/>
          <c:h val="0.71759259259259256"/>
        </c:manualLayout>
      </c:layout>
      <c:barChart>
        <c:barDir val="bar"/>
        <c:grouping val="clustered"/>
        <c:varyColors val="0"/>
        <c:ser>
          <c:idx val="0"/>
          <c:order val="0"/>
          <c:tx>
            <c:strRef>
              <c:f>'WORKBOOK 2'!$G$33</c:f>
              <c:strCache>
                <c:ptCount val="1"/>
                <c:pt idx="0">
                  <c:v>Total patients</c:v>
                </c:pt>
              </c:strCache>
            </c:strRef>
          </c:tx>
          <c:spPr>
            <a:solidFill>
              <a:srgbClr val="2E75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'WORKBOOK 2'!$F$34:$F$37</c:f>
              <c:strCache>
                <c:ptCount val="4"/>
                <c:pt idx="0">
                  <c:v>Normal</c:v>
                </c:pt>
                <c:pt idx="1">
                  <c:v>Obese</c:v>
                </c:pt>
                <c:pt idx="2">
                  <c:v>Overweight</c:v>
                </c:pt>
                <c:pt idx="3">
                  <c:v>Underweight</c:v>
                </c:pt>
              </c:strCache>
            </c:strRef>
          </c:cat>
          <c:val>
            <c:numRef>
              <c:f>'WORKBOOK 2'!$G$34:$G$37</c:f>
              <c:numCache>
                <c:formatCode>0%</c:formatCode>
                <c:ptCount val="4"/>
                <c:pt idx="0">
                  <c:v>0.34638604729163175</c:v>
                </c:pt>
                <c:pt idx="1">
                  <c:v>0.21499245346302198</c:v>
                </c:pt>
                <c:pt idx="2">
                  <c:v>0.37221197383867183</c:v>
                </c:pt>
                <c:pt idx="3">
                  <c:v>6.6409525406674497E-2</c:v>
                </c:pt>
              </c:numCache>
            </c:numRef>
          </c:val>
          <c:extLst>
            <c:ext xmlns:c16="http://schemas.microsoft.com/office/drawing/2014/chart" uri="{C3380CC4-5D6E-409C-BE32-E72D297353CC}">
              <c16:uniqueId val="{00000000-E305-4381-900F-4FF877B8820F}"/>
            </c:ext>
          </c:extLst>
        </c:ser>
        <c:ser>
          <c:idx val="1"/>
          <c:order val="1"/>
          <c:tx>
            <c:strRef>
              <c:f>'WORKBOOK 2'!$H$33</c:f>
              <c:strCache>
                <c:ptCount val="1"/>
                <c:pt idx="0">
                  <c:v>Largest</c:v>
                </c:pt>
              </c:strCache>
            </c:strRef>
          </c:tx>
          <c:spPr>
            <a:solidFill>
              <a:srgbClr val="2C3E50"/>
            </a:solidFill>
            <a:ln>
              <a:noFill/>
            </a:ln>
            <a:effectLst/>
          </c:spPr>
          <c:invertIfNegative val="0"/>
          <c:cat>
            <c:strRef>
              <c:f>'WORKBOOK 2'!$F$34:$F$37</c:f>
              <c:strCache>
                <c:ptCount val="4"/>
                <c:pt idx="0">
                  <c:v>Normal</c:v>
                </c:pt>
                <c:pt idx="1">
                  <c:v>Obese</c:v>
                </c:pt>
                <c:pt idx="2">
                  <c:v>Overweight</c:v>
                </c:pt>
                <c:pt idx="3">
                  <c:v>Underweight</c:v>
                </c:pt>
              </c:strCache>
            </c:strRef>
          </c:cat>
          <c:val>
            <c:numRef>
              <c:f>'WORKBOOK 2'!$H$34:$H$37</c:f>
              <c:numCache>
                <c:formatCode>0%</c:formatCode>
                <c:ptCount val="4"/>
                <c:pt idx="0">
                  <c:v>#N/A</c:v>
                </c:pt>
                <c:pt idx="1">
                  <c:v>#N/A</c:v>
                </c:pt>
                <c:pt idx="2">
                  <c:v>0.37221197383867183</c:v>
                </c:pt>
                <c:pt idx="3">
                  <c:v>#N/A</c:v>
                </c:pt>
              </c:numCache>
            </c:numRef>
          </c:val>
          <c:extLst>
            <c:ext xmlns:c16="http://schemas.microsoft.com/office/drawing/2014/chart" uri="{C3380CC4-5D6E-409C-BE32-E72D297353CC}">
              <c16:uniqueId val="{00000001-E305-4381-900F-4FF877B8820F}"/>
            </c:ext>
          </c:extLst>
        </c:ser>
        <c:dLbls>
          <c:showLegendKey val="0"/>
          <c:showVal val="0"/>
          <c:showCatName val="0"/>
          <c:showSerName val="0"/>
          <c:showPercent val="0"/>
          <c:showBubbleSize val="0"/>
        </c:dLbls>
        <c:gapWidth val="182"/>
        <c:overlap val="100"/>
        <c:axId val="1062526559"/>
        <c:axId val="1062534047"/>
      </c:barChart>
      <c:catAx>
        <c:axId val="10625265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crossAx val="1062534047"/>
        <c:crosses val="autoZero"/>
        <c:auto val="1"/>
        <c:lblAlgn val="ctr"/>
        <c:lblOffset val="100"/>
        <c:noMultiLvlLbl val="0"/>
      </c:catAx>
      <c:valAx>
        <c:axId val="1062534047"/>
        <c:scaling>
          <c:orientation val="minMax"/>
        </c:scaling>
        <c:delete val="1"/>
        <c:axPos val="b"/>
        <c:numFmt formatCode="0%" sourceLinked="1"/>
        <c:majorTickMark val="none"/>
        <c:minorTickMark val="none"/>
        <c:tickLblPos val="nextTo"/>
        <c:crossAx val="10625265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PROJECT.xlsx]WORKBOOK 2!SMOKERS</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ln>
            <a:noFill/>
          </a:ln>
        </c:spPr>
        <c:marker>
          <c:symbol val="none"/>
        </c:marker>
        <c:dLbl>
          <c:idx val="0"/>
          <c:delete val="1"/>
          <c:extLst>
            <c:ext xmlns:c15="http://schemas.microsoft.com/office/drawing/2012/chart" uri="{CE6537A1-D6FC-4f65-9D91-7224C49458BB}"/>
          </c:extLst>
        </c:dLbl>
      </c:pivotFmt>
      <c:pivotFmt>
        <c:idx val="8"/>
        <c:spPr>
          <a:solidFill>
            <a:srgbClr val="2E75B6"/>
          </a:solidFill>
          <a:ln w="19050">
            <a:noFill/>
          </a:ln>
          <a:effectLst/>
        </c:spPr>
      </c:pivotFmt>
      <c:pivotFmt>
        <c:idx val="9"/>
        <c:spPr>
          <a:solidFill>
            <a:srgbClr val="2C3E50"/>
          </a:solidFill>
          <a:ln w="19050">
            <a:noFill/>
          </a:ln>
          <a:effectLst/>
        </c:spPr>
      </c:pivotFmt>
    </c:pivotFmts>
    <c:plotArea>
      <c:layout/>
      <c:doughnutChart>
        <c:varyColors val="1"/>
        <c:ser>
          <c:idx val="0"/>
          <c:order val="0"/>
          <c:tx>
            <c:strRef>
              <c:f>'WORKBOOK 2'!$C$15</c:f>
              <c:strCache>
                <c:ptCount val="1"/>
                <c:pt idx="0">
                  <c:v>Total</c:v>
                </c:pt>
              </c:strCache>
            </c:strRef>
          </c:tx>
          <c:spPr>
            <a:ln>
              <a:noFill/>
            </a:ln>
          </c:spPr>
          <c:dPt>
            <c:idx val="0"/>
            <c:bubble3D val="0"/>
            <c:spPr>
              <a:solidFill>
                <a:srgbClr val="2E75B6"/>
              </a:solidFill>
              <a:ln w="19050">
                <a:noFill/>
              </a:ln>
              <a:effectLst/>
            </c:spPr>
            <c:extLst>
              <c:ext xmlns:c16="http://schemas.microsoft.com/office/drawing/2014/chart" uri="{C3380CC4-5D6E-409C-BE32-E72D297353CC}">
                <c16:uniqueId val="{00000014-8DC5-4107-AFA1-59770EA11FA4}"/>
              </c:ext>
            </c:extLst>
          </c:dPt>
          <c:dPt>
            <c:idx val="1"/>
            <c:bubble3D val="0"/>
            <c:spPr>
              <a:solidFill>
                <a:srgbClr val="2C3E50"/>
              </a:solidFill>
              <a:ln w="19050">
                <a:noFill/>
              </a:ln>
              <a:effectLst/>
            </c:spPr>
            <c:extLst>
              <c:ext xmlns:c16="http://schemas.microsoft.com/office/drawing/2014/chart" uri="{C3380CC4-5D6E-409C-BE32-E72D297353CC}">
                <c16:uniqueId val="{00000016-8DC5-4107-AFA1-59770EA11FA4}"/>
              </c:ext>
            </c:extLst>
          </c:dPt>
          <c:cat>
            <c:strRef>
              <c:f>'WORKBOOK 2'!$B$16:$B$18</c:f>
              <c:strCache>
                <c:ptCount val="2"/>
                <c:pt idx="0">
                  <c:v>0</c:v>
                </c:pt>
                <c:pt idx="1">
                  <c:v>1</c:v>
                </c:pt>
              </c:strCache>
            </c:strRef>
          </c:cat>
          <c:val>
            <c:numRef>
              <c:f>'WORKBOOK 2'!$C$16:$C$18</c:f>
              <c:numCache>
                <c:formatCode>0.0%</c:formatCode>
                <c:ptCount val="2"/>
                <c:pt idx="0">
                  <c:v>0.82</c:v>
                </c:pt>
                <c:pt idx="1">
                  <c:v>0.18</c:v>
                </c:pt>
              </c:numCache>
            </c:numRef>
          </c:val>
          <c:extLst>
            <c:ext xmlns:c16="http://schemas.microsoft.com/office/drawing/2014/chart" uri="{C3380CC4-5D6E-409C-BE32-E72D297353CC}">
              <c16:uniqueId val="{00000017-8DC5-4107-AFA1-59770EA11FA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PROJECT.xlsx]WORKBOOK 2!PivotTable6</c:name>
    <c:fmtId val="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ln>
            <a:noFill/>
          </a:ln>
        </c:spPr>
        <c:marker>
          <c:symbol val="none"/>
        </c:marker>
        <c:dLbl>
          <c:idx val="0"/>
          <c:delete val="1"/>
          <c:extLst>
            <c:ext xmlns:c15="http://schemas.microsoft.com/office/drawing/2012/chart" uri="{CE6537A1-D6FC-4f65-9D91-7224C49458BB}"/>
          </c:extLst>
        </c:dLbl>
      </c:pivotFmt>
      <c:pivotFmt>
        <c:idx val="8"/>
        <c:spPr>
          <a:solidFill>
            <a:srgbClr val="2E75B6"/>
          </a:solidFill>
          <a:ln w="19050">
            <a:noFill/>
          </a:ln>
          <a:effectLst/>
        </c:spPr>
      </c:pivotFmt>
      <c:pivotFmt>
        <c:idx val="9"/>
        <c:spPr>
          <a:solidFill>
            <a:srgbClr val="2C3E50"/>
          </a:solidFill>
          <a:ln w="19050">
            <a:noFill/>
          </a:ln>
          <a:effectLst/>
        </c:spPr>
      </c:pivotFmt>
    </c:pivotFmts>
    <c:plotArea>
      <c:layout>
        <c:manualLayout>
          <c:layoutTarget val="inner"/>
          <c:xMode val="edge"/>
          <c:yMode val="edge"/>
          <c:x val="0.15970191188272548"/>
          <c:y val="0.13146986507339198"/>
          <c:w val="0.68755520219508581"/>
          <c:h val="0.75765827485635329"/>
        </c:manualLayout>
      </c:layout>
      <c:doughnutChart>
        <c:varyColors val="1"/>
        <c:ser>
          <c:idx val="0"/>
          <c:order val="0"/>
          <c:tx>
            <c:strRef>
              <c:f>'WORKBOOK 2'!$C$21</c:f>
              <c:strCache>
                <c:ptCount val="1"/>
                <c:pt idx="0">
                  <c:v>Total</c:v>
                </c:pt>
              </c:strCache>
            </c:strRef>
          </c:tx>
          <c:spPr>
            <a:ln>
              <a:noFill/>
            </a:ln>
          </c:spPr>
          <c:dPt>
            <c:idx val="0"/>
            <c:bubble3D val="0"/>
            <c:spPr>
              <a:solidFill>
                <a:srgbClr val="2E75B6"/>
              </a:solidFill>
              <a:ln w="19050">
                <a:noFill/>
              </a:ln>
              <a:effectLst/>
            </c:spPr>
            <c:extLst>
              <c:ext xmlns:c16="http://schemas.microsoft.com/office/drawing/2014/chart" uri="{C3380CC4-5D6E-409C-BE32-E72D297353CC}">
                <c16:uniqueId val="{00000008-B533-4292-9FC6-3BE198D8A3CF}"/>
              </c:ext>
            </c:extLst>
          </c:dPt>
          <c:dPt>
            <c:idx val="1"/>
            <c:bubble3D val="0"/>
            <c:spPr>
              <a:solidFill>
                <a:srgbClr val="2C3E50"/>
              </a:solidFill>
              <a:ln w="19050">
                <a:noFill/>
              </a:ln>
              <a:effectLst/>
            </c:spPr>
            <c:extLst>
              <c:ext xmlns:c16="http://schemas.microsoft.com/office/drawing/2014/chart" uri="{C3380CC4-5D6E-409C-BE32-E72D297353CC}">
                <c16:uniqueId val="{0000000A-B533-4292-9FC6-3BE198D8A3CF}"/>
              </c:ext>
            </c:extLst>
          </c:dPt>
          <c:cat>
            <c:strRef>
              <c:f>'WORKBOOK 2'!$B$22:$B$24</c:f>
              <c:strCache>
                <c:ptCount val="2"/>
                <c:pt idx="0">
                  <c:v>0</c:v>
                </c:pt>
                <c:pt idx="1">
                  <c:v>1</c:v>
                </c:pt>
              </c:strCache>
            </c:strRef>
          </c:cat>
          <c:val>
            <c:numRef>
              <c:f>'WORKBOOK 2'!$C$22:$C$24</c:f>
              <c:numCache>
                <c:formatCode>0.0%</c:formatCode>
                <c:ptCount val="2"/>
                <c:pt idx="0">
                  <c:v>0.8135</c:v>
                </c:pt>
                <c:pt idx="1">
                  <c:v>0.1865</c:v>
                </c:pt>
              </c:numCache>
            </c:numRef>
          </c:val>
          <c:extLst>
            <c:ext xmlns:c16="http://schemas.microsoft.com/office/drawing/2014/chart" uri="{C3380CC4-5D6E-409C-BE32-E72D297353CC}">
              <c16:uniqueId val="{0000000B-B533-4292-9FC6-3BE198D8A3CF}"/>
            </c:ext>
          </c:extLst>
        </c:ser>
        <c:dLbls>
          <c:showLegendKey val="0"/>
          <c:showVal val="0"/>
          <c:showCatName val="0"/>
          <c:showSerName val="0"/>
          <c:showPercent val="0"/>
          <c:showBubbleSize val="0"/>
          <c:showLeaderLines val="1"/>
        </c:dLbls>
        <c:firstSliceAng val="0"/>
        <c:holeSize val="75"/>
      </c:doughnutChart>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PROJECT.xlsx]WORKBOOK 2!PivotTable7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E75B6"/>
          </a:solidFill>
          <a:ln w="19050">
            <a:noFill/>
          </a:ln>
          <a:effectLst/>
        </c:spPr>
      </c:pivotFmt>
      <c:pivotFmt>
        <c:idx val="6"/>
        <c:spPr>
          <a:solidFill>
            <a:srgbClr val="2C3E50"/>
          </a:solidFill>
          <a:ln w="19050">
            <a:noFill/>
          </a:ln>
          <a:effectLst/>
        </c:spPr>
      </c:pivotFmt>
    </c:pivotFmts>
    <c:plotArea>
      <c:layout>
        <c:manualLayout>
          <c:layoutTarget val="inner"/>
          <c:xMode val="edge"/>
          <c:yMode val="edge"/>
          <c:x val="0.17155869574938684"/>
          <c:y val="4.4555837937436588E-2"/>
          <c:w val="0.70056860593510395"/>
          <c:h val="0.85742131860020288"/>
        </c:manualLayout>
      </c:layout>
      <c:doughnutChart>
        <c:varyColors val="1"/>
        <c:ser>
          <c:idx val="0"/>
          <c:order val="0"/>
          <c:tx>
            <c:strRef>
              <c:f>'WORKBOOK 2'!$C$27</c:f>
              <c:strCache>
                <c:ptCount val="1"/>
                <c:pt idx="0">
                  <c:v>Total</c:v>
                </c:pt>
              </c:strCache>
            </c:strRef>
          </c:tx>
          <c:spPr>
            <a:ln>
              <a:noFill/>
            </a:ln>
          </c:spPr>
          <c:dPt>
            <c:idx val="0"/>
            <c:bubble3D val="0"/>
            <c:spPr>
              <a:solidFill>
                <a:srgbClr val="2E75B6"/>
              </a:solidFill>
              <a:ln w="19050">
                <a:noFill/>
              </a:ln>
              <a:effectLst/>
            </c:spPr>
            <c:extLst>
              <c:ext xmlns:c16="http://schemas.microsoft.com/office/drawing/2014/chart" uri="{C3380CC4-5D6E-409C-BE32-E72D297353CC}">
                <c16:uniqueId val="{00000001-5542-469A-90A1-282DD46AEAEF}"/>
              </c:ext>
            </c:extLst>
          </c:dPt>
          <c:dPt>
            <c:idx val="1"/>
            <c:bubble3D val="0"/>
            <c:spPr>
              <a:solidFill>
                <a:srgbClr val="2C3E50"/>
              </a:solidFill>
              <a:ln w="19050">
                <a:noFill/>
              </a:ln>
              <a:effectLst/>
            </c:spPr>
            <c:extLst>
              <c:ext xmlns:c16="http://schemas.microsoft.com/office/drawing/2014/chart" uri="{C3380CC4-5D6E-409C-BE32-E72D297353CC}">
                <c16:uniqueId val="{00000003-5542-469A-90A1-282DD46AEAEF}"/>
              </c:ext>
            </c:extLst>
          </c:dPt>
          <c:cat>
            <c:strRef>
              <c:f>'WORKBOOK 2'!$B$28:$B$30</c:f>
              <c:strCache>
                <c:ptCount val="2"/>
                <c:pt idx="0">
                  <c:v>0</c:v>
                </c:pt>
                <c:pt idx="1">
                  <c:v>1</c:v>
                </c:pt>
              </c:strCache>
            </c:strRef>
          </c:cat>
          <c:val>
            <c:numRef>
              <c:f>'WORKBOOK 2'!$C$28:$C$30</c:f>
              <c:numCache>
                <c:formatCode>0.0%</c:formatCode>
                <c:ptCount val="2"/>
                <c:pt idx="0">
                  <c:v>0.72699999999999998</c:v>
                </c:pt>
                <c:pt idx="1">
                  <c:v>0.27300000000000002</c:v>
                </c:pt>
              </c:numCache>
            </c:numRef>
          </c:val>
          <c:extLst>
            <c:ext xmlns:c16="http://schemas.microsoft.com/office/drawing/2014/chart" uri="{C3380CC4-5D6E-409C-BE32-E72D297353CC}">
              <c16:uniqueId val="{00000004-5542-469A-90A1-282DD46AEAE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881469008878815"/>
          <c:y val="6.7047675360627224E-2"/>
          <c:w val="0.60526491289913187"/>
          <c:h val="0.91466659499556546"/>
        </c:manualLayout>
      </c:layout>
      <c:barChart>
        <c:barDir val="bar"/>
        <c:grouping val="clustered"/>
        <c:varyColors val="0"/>
        <c:ser>
          <c:idx val="0"/>
          <c:order val="0"/>
          <c:tx>
            <c:strRef>
              <c:f>'WORKBOOK 2'!$J$34</c:f>
              <c:strCache>
                <c:ptCount val="1"/>
                <c:pt idx="0">
                  <c:v> Count of encounter_id </c:v>
                </c:pt>
              </c:strCache>
            </c:strRef>
          </c:tx>
          <c:spPr>
            <a:solidFill>
              <a:srgbClr val="2E75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'WORKBOOK 2'!$I$35:$I$39</c:f>
              <c:strCache>
                <c:ptCount val="5"/>
                <c:pt idx="0">
                  <c:v> Primary hypertension </c:v>
                </c:pt>
                <c:pt idx="1">
                  <c:v> Hyperlipidemia  </c:v>
                </c:pt>
                <c:pt idx="2">
                  <c:v> Pneumonia  </c:v>
                </c:pt>
                <c:pt idx="3">
                  <c:v> Type 2 diabetes mellitus  </c:v>
                </c:pt>
                <c:pt idx="4">
                  <c:v> Low back pain </c:v>
                </c:pt>
              </c:strCache>
            </c:strRef>
          </c:cat>
          <c:val>
            <c:numRef>
              <c:f>'WORKBOOK 2'!$J$35:$J$39</c:f>
              <c:numCache>
                <c:formatCode>_(* #,##0_);_(* \(#,##0\);_(* "-"??_);_(@_)</c:formatCode>
                <c:ptCount val="5"/>
                <c:pt idx="0">
                  <c:v>1066</c:v>
                </c:pt>
                <c:pt idx="1">
                  <c:v>1072</c:v>
                </c:pt>
                <c:pt idx="2">
                  <c:v>1148</c:v>
                </c:pt>
                <c:pt idx="3">
                  <c:v>1094</c:v>
                </c:pt>
                <c:pt idx="4">
                  <c:v>1097</c:v>
                </c:pt>
              </c:numCache>
            </c:numRef>
          </c:val>
          <c:extLst>
            <c:ext xmlns:c16="http://schemas.microsoft.com/office/drawing/2014/chart" uri="{C3380CC4-5D6E-409C-BE32-E72D297353CC}">
              <c16:uniqueId val="{00000000-E372-42D9-9880-15F2C708C736}"/>
            </c:ext>
          </c:extLst>
        </c:ser>
        <c:ser>
          <c:idx val="1"/>
          <c:order val="1"/>
          <c:tx>
            <c:strRef>
              <c:f>'WORKBOOK 2'!$K$34</c:f>
              <c:strCache>
                <c:ptCount val="1"/>
                <c:pt idx="0">
                  <c:v> Largest </c:v>
                </c:pt>
              </c:strCache>
            </c:strRef>
          </c:tx>
          <c:spPr>
            <a:solidFill>
              <a:srgbClr val="2C3E50"/>
            </a:solidFill>
            <a:ln>
              <a:noFill/>
            </a:ln>
            <a:effectLst/>
          </c:spPr>
          <c:invertIfNegative val="0"/>
          <c:cat>
            <c:strRef>
              <c:f>'WORKBOOK 2'!$I$35:$I$39</c:f>
              <c:strCache>
                <c:ptCount val="5"/>
                <c:pt idx="0">
                  <c:v> Primary hypertension </c:v>
                </c:pt>
                <c:pt idx="1">
                  <c:v> Hyperlipidemia  </c:v>
                </c:pt>
                <c:pt idx="2">
                  <c:v> Pneumonia  </c:v>
                </c:pt>
                <c:pt idx="3">
                  <c:v> Type 2 diabetes mellitus  </c:v>
                </c:pt>
                <c:pt idx="4">
                  <c:v> Low back pain </c:v>
                </c:pt>
              </c:strCache>
            </c:strRef>
          </c:cat>
          <c:val>
            <c:numRef>
              <c:f>'WORKBOOK 2'!$K$35:$K$39</c:f>
              <c:numCache>
                <c:formatCode>_(* #,##0_);_(* \(#,##0\);_(* "-"??_);_(@_)</c:formatCode>
                <c:ptCount val="5"/>
                <c:pt idx="0">
                  <c:v>#N/A</c:v>
                </c:pt>
                <c:pt idx="1">
                  <c:v>#N/A</c:v>
                </c:pt>
                <c:pt idx="2">
                  <c:v>1148</c:v>
                </c:pt>
                <c:pt idx="3">
                  <c:v>#N/A</c:v>
                </c:pt>
                <c:pt idx="4">
                  <c:v>#N/A</c:v>
                </c:pt>
              </c:numCache>
            </c:numRef>
          </c:val>
          <c:extLst>
            <c:ext xmlns:c16="http://schemas.microsoft.com/office/drawing/2014/chart" uri="{C3380CC4-5D6E-409C-BE32-E72D297353CC}">
              <c16:uniqueId val="{00000001-E372-42D9-9880-15F2C708C736}"/>
            </c:ext>
          </c:extLst>
        </c:ser>
        <c:dLbls>
          <c:showLegendKey val="0"/>
          <c:showVal val="0"/>
          <c:showCatName val="0"/>
          <c:showSerName val="0"/>
          <c:showPercent val="0"/>
          <c:showBubbleSize val="0"/>
        </c:dLbls>
        <c:gapWidth val="182"/>
        <c:overlap val="100"/>
        <c:axId val="1970811167"/>
        <c:axId val="1970814911"/>
      </c:barChart>
      <c:catAx>
        <c:axId val="19708111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crossAx val="1970814911"/>
        <c:crosses val="autoZero"/>
        <c:auto val="1"/>
        <c:lblAlgn val="ctr"/>
        <c:lblOffset val="100"/>
        <c:noMultiLvlLbl val="0"/>
      </c:catAx>
      <c:valAx>
        <c:axId val="1970814911"/>
        <c:scaling>
          <c:orientation val="minMax"/>
        </c:scaling>
        <c:delete val="1"/>
        <c:axPos val="b"/>
        <c:numFmt formatCode="_(* #,##0_);_(* \(#,##0\);_(* &quot;-&quot;??_);_(@_)" sourceLinked="1"/>
        <c:majorTickMark val="none"/>
        <c:minorTickMark val="none"/>
        <c:tickLblPos val="nextTo"/>
        <c:crossAx val="19708111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rgbClr val="A6A6A6"/>
              </a:solidFill>
              <a:ln>
                <a:noFill/>
              </a:ln>
              <a:effectLst/>
            </c:spPr>
            <c:extLst>
              <c:ext xmlns:c16="http://schemas.microsoft.com/office/drawing/2014/chart" uri="{C3380CC4-5D6E-409C-BE32-E72D297353CC}">
                <c16:uniqueId val="{00000003-33B2-46E7-970B-73AB3F5659CA}"/>
              </c:ext>
            </c:extLst>
          </c:dPt>
          <c:cat>
            <c:strRef>
              <c:f>'WORKBOOK 2'!$M$35</c:f>
              <c:strCache>
                <c:ptCount val="1"/>
                <c:pt idx="0">
                  <c:v>Deceased</c:v>
                </c:pt>
              </c:strCache>
            </c:strRef>
          </c:cat>
          <c:val>
            <c:numRef>
              <c:f>'WORKBOOK 2'!$O$35</c:f>
              <c:numCache>
                <c:formatCode>0%</c:formatCode>
                <c:ptCount val="1"/>
                <c:pt idx="0">
                  <c:v>1</c:v>
                </c:pt>
              </c:numCache>
            </c:numRef>
          </c:val>
          <c:extLst>
            <c:ext xmlns:c16="http://schemas.microsoft.com/office/drawing/2014/chart" uri="{C3380CC4-5D6E-409C-BE32-E72D297353CC}">
              <c16:uniqueId val="{00000000-33B2-46E7-970B-73AB3F5659CA}"/>
            </c:ext>
          </c:extLst>
        </c:ser>
        <c:ser>
          <c:idx val="0"/>
          <c:order val="1"/>
          <c:spPr>
            <a:solidFill>
              <a:srgbClr val="2C3E50"/>
            </a:solidFill>
            <a:ln>
              <a:noFill/>
            </a:ln>
            <a:effectLst/>
          </c:spPr>
          <c:invertIfNegative val="0"/>
          <c:cat>
            <c:strRef>
              <c:f>'WORKBOOK 2'!$M$35</c:f>
              <c:strCache>
                <c:ptCount val="1"/>
                <c:pt idx="0">
                  <c:v>Deceased</c:v>
                </c:pt>
              </c:strCache>
            </c:strRef>
          </c:cat>
          <c:val>
            <c:numRef>
              <c:f>'WORKBOOK 2'!$N$35</c:f>
              <c:numCache>
                <c:formatCode>0.0%</c:formatCode>
                <c:ptCount val="1"/>
                <c:pt idx="0">
                  <c:v>2.1999999999999999E-2</c:v>
                </c:pt>
              </c:numCache>
            </c:numRef>
          </c:val>
          <c:extLst>
            <c:ext xmlns:c16="http://schemas.microsoft.com/office/drawing/2014/chart" uri="{C3380CC4-5D6E-409C-BE32-E72D297353CC}">
              <c16:uniqueId val="{00000001-33B2-46E7-970B-73AB3F5659CA}"/>
            </c:ext>
          </c:extLst>
        </c:ser>
        <c:dLbls>
          <c:showLegendKey val="0"/>
          <c:showVal val="0"/>
          <c:showCatName val="0"/>
          <c:showSerName val="0"/>
          <c:showPercent val="0"/>
          <c:showBubbleSize val="0"/>
        </c:dLbls>
        <c:gapWidth val="0"/>
        <c:overlap val="100"/>
        <c:axId val="684346656"/>
        <c:axId val="684350400"/>
      </c:barChart>
      <c:catAx>
        <c:axId val="684346656"/>
        <c:scaling>
          <c:orientation val="minMax"/>
        </c:scaling>
        <c:delete val="1"/>
        <c:axPos val="l"/>
        <c:numFmt formatCode="General" sourceLinked="1"/>
        <c:majorTickMark val="none"/>
        <c:minorTickMark val="none"/>
        <c:tickLblPos val="nextTo"/>
        <c:crossAx val="684350400"/>
        <c:crosses val="autoZero"/>
        <c:auto val="1"/>
        <c:lblAlgn val="ctr"/>
        <c:lblOffset val="100"/>
        <c:noMultiLvlLbl val="0"/>
      </c:catAx>
      <c:valAx>
        <c:axId val="684350400"/>
        <c:scaling>
          <c:orientation val="minMax"/>
          <c:max val="1"/>
          <c:min val="0"/>
        </c:scaling>
        <c:delete val="1"/>
        <c:axPos val="b"/>
        <c:numFmt formatCode="0%" sourceLinked="1"/>
        <c:majorTickMark val="none"/>
        <c:minorTickMark val="none"/>
        <c:tickLblPos val="nextTo"/>
        <c:crossAx val="68434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spPr>
            <a:solidFill>
              <a:srgbClr val="2C3E50"/>
            </a:solidFill>
            <a:ln>
              <a:noFill/>
            </a:ln>
            <a:effectLst/>
          </c:spPr>
          <c:invertIfNegative val="0"/>
          <c:cat>
            <c:strRef>
              <c:f>'WORKBOOK 2'!$M$34</c:f>
              <c:strCache>
                <c:ptCount val="1"/>
                <c:pt idx="0">
                  <c:v>Alive</c:v>
                </c:pt>
              </c:strCache>
            </c:strRef>
          </c:cat>
          <c:val>
            <c:numRef>
              <c:f>'WORKBOOK 2'!$N$34</c:f>
              <c:numCache>
                <c:formatCode>0.0%</c:formatCode>
                <c:ptCount val="1"/>
                <c:pt idx="0">
                  <c:v>0.97799999999999998</c:v>
                </c:pt>
              </c:numCache>
            </c:numRef>
          </c:val>
          <c:extLst>
            <c:ext xmlns:c16="http://schemas.microsoft.com/office/drawing/2014/chart" uri="{C3380CC4-5D6E-409C-BE32-E72D297353CC}">
              <c16:uniqueId val="{00000000-21CE-4475-AB9A-589136724CCF}"/>
            </c:ext>
          </c:extLst>
        </c:ser>
        <c:ser>
          <c:idx val="1"/>
          <c:order val="1"/>
          <c:spPr>
            <a:solidFill>
              <a:srgbClr val="A6A6A6"/>
            </a:solidFill>
            <a:ln>
              <a:noFill/>
            </a:ln>
            <a:effectLst/>
          </c:spPr>
          <c:invertIfNegative val="0"/>
          <c:cat>
            <c:strRef>
              <c:f>'WORKBOOK 2'!$M$34</c:f>
              <c:strCache>
                <c:ptCount val="1"/>
                <c:pt idx="0">
                  <c:v>Alive</c:v>
                </c:pt>
              </c:strCache>
            </c:strRef>
          </c:cat>
          <c:val>
            <c:numRef>
              <c:f>'WORKBOOK 2'!$O$34</c:f>
              <c:numCache>
                <c:formatCode>0%</c:formatCode>
                <c:ptCount val="1"/>
                <c:pt idx="0">
                  <c:v>1</c:v>
                </c:pt>
              </c:numCache>
            </c:numRef>
          </c:val>
          <c:extLst>
            <c:ext xmlns:c16="http://schemas.microsoft.com/office/drawing/2014/chart" uri="{C3380CC4-5D6E-409C-BE32-E72D297353CC}">
              <c16:uniqueId val="{00000001-21CE-4475-AB9A-589136724CCF}"/>
            </c:ext>
          </c:extLst>
        </c:ser>
        <c:dLbls>
          <c:showLegendKey val="0"/>
          <c:showVal val="0"/>
          <c:showCatName val="0"/>
          <c:showSerName val="0"/>
          <c:showPercent val="0"/>
          <c:showBubbleSize val="0"/>
        </c:dLbls>
        <c:gapWidth val="0"/>
        <c:overlap val="100"/>
        <c:axId val="290698144"/>
        <c:axId val="290699392"/>
      </c:barChart>
      <c:catAx>
        <c:axId val="290698144"/>
        <c:scaling>
          <c:orientation val="minMax"/>
        </c:scaling>
        <c:delete val="1"/>
        <c:axPos val="l"/>
        <c:numFmt formatCode="General" sourceLinked="1"/>
        <c:majorTickMark val="none"/>
        <c:minorTickMark val="none"/>
        <c:tickLblPos val="nextTo"/>
        <c:crossAx val="290699392"/>
        <c:crosses val="autoZero"/>
        <c:auto val="1"/>
        <c:lblAlgn val="ctr"/>
        <c:lblOffset val="100"/>
        <c:noMultiLvlLbl val="0"/>
      </c:catAx>
      <c:valAx>
        <c:axId val="290699392"/>
        <c:scaling>
          <c:orientation val="minMax"/>
          <c:max val="1"/>
          <c:min val="0"/>
        </c:scaling>
        <c:delete val="1"/>
        <c:axPos val="b"/>
        <c:numFmt formatCode="0.0%" sourceLinked="1"/>
        <c:majorTickMark val="none"/>
        <c:minorTickMark val="none"/>
        <c:tickLblPos val="nextTo"/>
        <c:crossAx val="29069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179914049205387"/>
          <c:y val="7.4734617213784341E-2"/>
          <c:w val="0.68666239796948469"/>
          <c:h val="0.85053076557243124"/>
        </c:manualLayout>
      </c:layout>
      <c:barChart>
        <c:barDir val="bar"/>
        <c:grouping val="clustered"/>
        <c:varyColors val="0"/>
        <c:ser>
          <c:idx val="0"/>
          <c:order val="0"/>
          <c:tx>
            <c:strRef>
              <c:f>'WORKBOOK 2'!$N$45</c:f>
              <c:strCache>
                <c:ptCount val="1"/>
                <c:pt idx="0">
                  <c:v>Average of length_of_stay_hours</c:v>
                </c:pt>
              </c:strCache>
            </c:strRef>
          </c:tx>
          <c:spPr>
            <a:solidFill>
              <a:srgbClr val="2E75B6"/>
            </a:solidFill>
            <a:ln>
              <a:noFill/>
            </a:ln>
            <a:effectLst/>
          </c:spPr>
          <c:invertIfNegative val="0"/>
          <c:dLbls>
            <c:dLbl>
              <c:idx val="0"/>
              <c:tx>
                <c:rich>
                  <a:bodyPr/>
                  <a:lstStyle/>
                  <a:p>
                    <a:r>
                      <a:rPr lang="en-US"/>
                      <a:t> 6 Hrs</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F-0682-4669-9A47-9C27349AF38C}"/>
                </c:ext>
              </c:extLst>
            </c:dLbl>
            <c:dLbl>
              <c:idx val="1"/>
              <c:tx>
                <c:rich>
                  <a:bodyPr/>
                  <a:lstStyle/>
                  <a:p>
                    <a:r>
                      <a:rPr lang="en-US"/>
                      <a:t>76 Hrs</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E-0682-4669-9A47-9C27349AF38C}"/>
                </c:ext>
              </c:extLst>
            </c:dLbl>
            <c:dLbl>
              <c:idx val="2"/>
              <c:tx>
                <c:rich>
                  <a:bodyPr/>
                  <a:lstStyle/>
                  <a:p>
                    <a:r>
                      <a:rPr lang="en-US"/>
                      <a:t>1 Hr</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D-0682-4669-9A47-9C27349AF38C}"/>
                </c:ext>
              </c:extLst>
            </c:dLbl>
            <c:dLbl>
              <c:idx val="3"/>
              <c:tx>
                <c:rich>
                  <a:bodyPr/>
                  <a:lstStyle/>
                  <a:p>
                    <a:r>
                      <a:rPr lang="en-US"/>
                      <a:t>10 Hrs</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C-0682-4669-9A47-9C27349AF38C}"/>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'WORKBOOK 2'!$M$46:$M$50</c15:sqref>
                  </c15:fullRef>
                </c:ext>
              </c:extLst>
              <c:f>'WORKBOOK 2'!$M$46:$M$49</c:f>
              <c:strCache>
                <c:ptCount val="4"/>
                <c:pt idx="0">
                  <c:v>Emergency</c:v>
                </c:pt>
                <c:pt idx="1">
                  <c:v>Inpatient Ward</c:v>
                </c:pt>
                <c:pt idx="2">
                  <c:v>Outpatient Clinic</c:v>
                </c:pt>
                <c:pt idx="3">
                  <c:v>Surgery/OR</c:v>
                </c:pt>
              </c:strCache>
            </c:strRef>
          </c:cat>
          <c:val>
            <c:numRef>
              <c:extLst>
                <c:ext xmlns:c15="http://schemas.microsoft.com/office/drawing/2012/chart" uri="{02D57815-91ED-43cb-92C2-25804820EDAC}">
                  <c15:fullRef>
                    <c15:sqref>'WORKBOOK 2'!$N$46:$N$50</c15:sqref>
                  </c15:fullRef>
                </c:ext>
              </c:extLst>
              <c:f>'WORKBOOK 2'!$N$46:$N$49</c:f>
              <c:numCache>
                <c:formatCode>0</c:formatCode>
                <c:ptCount val="4"/>
                <c:pt idx="0">
                  <c:v>5.5295902883156298</c:v>
                </c:pt>
                <c:pt idx="1">
                  <c:v>75.515427415275667</c:v>
                </c:pt>
                <c:pt idx="2">
                  <c:v>1.4773287941582818</c:v>
                </c:pt>
                <c:pt idx="3">
                  <c:v>9.7095808383233528</c:v>
                </c:pt>
              </c:numCache>
            </c:numRef>
          </c:val>
          <c:extLst>
            <c:ext xmlns:c16="http://schemas.microsoft.com/office/drawing/2014/chart" uri="{C3380CC4-5D6E-409C-BE32-E72D297353CC}">
              <c16:uniqueId val="{00000000-0682-4669-9A47-9C27349AF38C}"/>
            </c:ext>
          </c:extLst>
        </c:ser>
        <c:ser>
          <c:idx val="1"/>
          <c:order val="1"/>
          <c:tx>
            <c:strRef>
              <c:f>'WORKBOOK 2'!$O$45</c:f>
              <c:strCache>
                <c:ptCount val="1"/>
                <c:pt idx="0">
                  <c:v>MAZ</c:v>
                </c:pt>
              </c:strCache>
            </c:strRef>
          </c:tx>
          <c:spPr>
            <a:solidFill>
              <a:srgbClr val="2C3E50"/>
            </a:solidFill>
            <a:ln>
              <a:noFill/>
            </a:ln>
            <a:effectLst/>
          </c:spPr>
          <c:invertIfNegative val="0"/>
          <c:cat>
            <c:strRef>
              <c:extLst>
                <c:ext xmlns:c15="http://schemas.microsoft.com/office/drawing/2012/chart" uri="{02D57815-91ED-43cb-92C2-25804820EDAC}">
                  <c15:fullRef>
                    <c15:sqref>'WORKBOOK 2'!$M$46:$M$50</c15:sqref>
                  </c15:fullRef>
                </c:ext>
              </c:extLst>
              <c:f>'WORKBOOK 2'!$M$46:$M$49</c:f>
              <c:strCache>
                <c:ptCount val="4"/>
                <c:pt idx="0">
                  <c:v>Emergency</c:v>
                </c:pt>
                <c:pt idx="1">
                  <c:v>Inpatient Ward</c:v>
                </c:pt>
                <c:pt idx="2">
                  <c:v>Outpatient Clinic</c:v>
                </c:pt>
                <c:pt idx="3">
                  <c:v>Surgery/OR</c:v>
                </c:pt>
              </c:strCache>
            </c:strRef>
          </c:cat>
          <c:val>
            <c:numRef>
              <c:extLst>
                <c:ext xmlns:c15="http://schemas.microsoft.com/office/drawing/2012/chart" uri="{02D57815-91ED-43cb-92C2-25804820EDAC}">
                  <c15:fullRef>
                    <c15:sqref>'WORKBOOK 2'!$O$46:$O$50</c15:sqref>
                  </c15:fullRef>
                </c:ext>
              </c:extLst>
              <c:f>'WORKBOOK 2'!$O$46:$O$49</c:f>
              <c:numCache>
                <c:formatCode>0</c:formatCode>
                <c:ptCount val="4"/>
                <c:pt idx="0" formatCode="General">
                  <c:v>#N/A</c:v>
                </c:pt>
                <c:pt idx="1">
                  <c:v>75.515427415275667</c:v>
                </c:pt>
                <c:pt idx="2" formatCode="General">
                  <c:v>#N/A</c:v>
                </c:pt>
                <c:pt idx="3" formatCode="General">
                  <c:v>#N/A</c:v>
                </c:pt>
              </c:numCache>
            </c:numRef>
          </c:val>
          <c:extLst>
            <c:ext xmlns:c16="http://schemas.microsoft.com/office/drawing/2014/chart" uri="{C3380CC4-5D6E-409C-BE32-E72D297353CC}">
              <c16:uniqueId val="{00000001-0682-4669-9A47-9C27349AF38C}"/>
            </c:ext>
          </c:extLst>
        </c:ser>
        <c:dLbls>
          <c:showLegendKey val="0"/>
          <c:showVal val="0"/>
          <c:showCatName val="0"/>
          <c:showSerName val="0"/>
          <c:showPercent val="0"/>
          <c:showBubbleSize val="0"/>
        </c:dLbls>
        <c:gapWidth val="127"/>
        <c:overlap val="100"/>
        <c:axId val="444666976"/>
        <c:axId val="444669888"/>
      </c:barChart>
      <c:catAx>
        <c:axId val="4446669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000" b="1" i="0" u="none" strike="noStrike" kern="1200" baseline="0">
                <a:solidFill>
                  <a:schemeClr val="tx1">
                    <a:lumMod val="75000"/>
                    <a:lumOff val="25000"/>
                  </a:schemeClr>
                </a:solidFill>
                <a:latin typeface="+mn-lt"/>
                <a:ea typeface="+mn-ea"/>
                <a:cs typeface="+mn-cs"/>
              </a:defRPr>
            </a:pPr>
            <a:endParaRPr lang="en-US"/>
          </a:p>
        </c:txPr>
        <c:crossAx val="444669888"/>
        <c:crosses val="autoZero"/>
        <c:auto val="1"/>
        <c:lblAlgn val="ctr"/>
        <c:lblOffset val="100"/>
        <c:noMultiLvlLbl val="0"/>
      </c:catAx>
      <c:valAx>
        <c:axId val="444669888"/>
        <c:scaling>
          <c:orientation val="minMax"/>
        </c:scaling>
        <c:delete val="1"/>
        <c:axPos val="b"/>
        <c:numFmt formatCode="0" sourceLinked="1"/>
        <c:majorTickMark val="none"/>
        <c:minorTickMark val="none"/>
        <c:tickLblPos val="nextTo"/>
        <c:crossAx val="444666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lgn="ctr">
        <a:defRPr lang="en-US" sz="1000" b="1"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PROJECT.xlsx]MY WORK BOOK!Revenue by Payers</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C3E50"/>
          </a:solidFill>
          <a:ln>
            <a:noFill/>
          </a:ln>
          <a:effectLst/>
        </c:spPr>
      </c:pivotFmt>
      <c:pivotFmt>
        <c:idx val="4"/>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C3E50"/>
          </a:solidFill>
          <a:ln>
            <a:noFill/>
          </a:ln>
          <a:effectLst/>
        </c:spPr>
      </c:pivotFmt>
      <c:pivotFmt>
        <c:idx val="6"/>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C3E50"/>
          </a:solidFill>
          <a:ln>
            <a:noFill/>
          </a:ln>
          <a:effectLst/>
        </c:spPr>
      </c:pivotFmt>
      <c:pivotFmt>
        <c:idx val="8"/>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C3E50"/>
          </a:solidFill>
          <a:ln>
            <a:noFill/>
          </a:ln>
          <a:effectLst/>
        </c:spPr>
      </c:pivotFmt>
      <c:pivotFmt>
        <c:idx val="10"/>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C3E50"/>
          </a:solidFill>
          <a:ln>
            <a:noFill/>
          </a:ln>
          <a:effectLst/>
        </c:spPr>
      </c:pivotFmt>
      <c:pivotFmt>
        <c:idx val="12"/>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C3E50"/>
          </a:solidFill>
          <a:ln>
            <a:noFill/>
          </a:ln>
          <a:effectLst/>
        </c:spPr>
      </c:pivotFmt>
      <c:pivotFmt>
        <c:idx val="14"/>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C3E50"/>
          </a:solidFill>
          <a:ln>
            <a:noFill/>
          </a:ln>
          <a:effectLst/>
        </c:spPr>
      </c:pivotFmt>
    </c:pivotFmts>
    <c:plotArea>
      <c:layout>
        <c:manualLayout>
          <c:layoutTarget val="inner"/>
          <c:xMode val="edge"/>
          <c:yMode val="edge"/>
          <c:x val="0.32463725478600941"/>
          <c:y val="0.14736538965560628"/>
          <c:w val="0.63661788872600034"/>
          <c:h val="0.85040025589558554"/>
        </c:manualLayout>
      </c:layout>
      <c:barChart>
        <c:barDir val="bar"/>
        <c:grouping val="clustered"/>
        <c:varyColors val="0"/>
        <c:ser>
          <c:idx val="0"/>
          <c:order val="0"/>
          <c:tx>
            <c:strRef>
              <c:f>'MY WORK BOOK'!$I$3</c:f>
              <c:strCache>
                <c:ptCount val="1"/>
                <c:pt idx="0">
                  <c:v>Total</c:v>
                </c:pt>
              </c:strCache>
            </c:strRef>
          </c:tx>
          <c:spPr>
            <a:solidFill>
              <a:srgbClr val="2E75B6"/>
            </a:solidFill>
            <a:ln>
              <a:noFill/>
            </a:ln>
            <a:effectLst/>
          </c:spPr>
          <c:invertIfNegative val="0"/>
          <c:dPt>
            <c:idx val="2"/>
            <c:invertIfNegative val="0"/>
            <c:bubble3D val="0"/>
            <c:spPr>
              <a:solidFill>
                <a:srgbClr val="2C3E50"/>
              </a:solidFill>
              <a:ln>
                <a:noFill/>
              </a:ln>
              <a:effectLst/>
            </c:spPr>
            <c:extLst>
              <c:ext xmlns:c16="http://schemas.microsoft.com/office/drawing/2014/chart" uri="{C3380CC4-5D6E-409C-BE32-E72D297353CC}">
                <c16:uniqueId val="{00000001-1459-4953-BD40-1155D0E7276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alpha val="99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WORK BOOK'!$H$4:$H$10</c:f>
              <c:strCache>
                <c:ptCount val="6"/>
                <c:pt idx="0">
                  <c:v>Blue Shield Health</c:v>
                </c:pt>
                <c:pt idx="1">
                  <c:v>Community Aid</c:v>
                </c:pt>
                <c:pt idx="2">
                  <c:v>Employer Plan A</c:v>
                </c:pt>
                <c:pt idx="3">
                  <c:v>GreenCare HMO</c:v>
                </c:pt>
                <c:pt idx="4">
                  <c:v>National Health Insurance</c:v>
                </c:pt>
                <c:pt idx="5">
                  <c:v>Private Self-Pay</c:v>
                </c:pt>
              </c:strCache>
            </c:strRef>
          </c:cat>
          <c:val>
            <c:numRef>
              <c:f>'MY WORK BOOK'!$I$4:$I$10</c:f>
              <c:numCache>
                <c:formatCode>[&gt;=1000000]"$"0.0,,"M";"$"0.0,"K"</c:formatCode>
                <c:ptCount val="6"/>
                <c:pt idx="0">
                  <c:v>2656381.9300000002</c:v>
                </c:pt>
                <c:pt idx="1">
                  <c:v>2772468.17</c:v>
                </c:pt>
                <c:pt idx="2">
                  <c:v>2894949.62</c:v>
                </c:pt>
                <c:pt idx="3">
                  <c:v>2834932</c:v>
                </c:pt>
                <c:pt idx="4">
                  <c:v>2656726.13</c:v>
                </c:pt>
                <c:pt idx="5">
                  <c:v>2850045.21</c:v>
                </c:pt>
              </c:numCache>
            </c:numRef>
          </c:val>
          <c:extLst>
            <c:ext xmlns:c16="http://schemas.microsoft.com/office/drawing/2014/chart" uri="{C3380CC4-5D6E-409C-BE32-E72D297353CC}">
              <c16:uniqueId val="{00000002-1459-4953-BD40-1155D0E72769}"/>
            </c:ext>
          </c:extLst>
        </c:ser>
        <c:dLbls>
          <c:showLegendKey val="0"/>
          <c:showVal val="0"/>
          <c:showCatName val="0"/>
          <c:showSerName val="0"/>
          <c:showPercent val="0"/>
          <c:showBubbleSize val="0"/>
        </c:dLbls>
        <c:gapWidth val="210"/>
        <c:axId val="1151762736"/>
        <c:axId val="1151764816"/>
      </c:barChart>
      <c:catAx>
        <c:axId val="1151762736"/>
        <c:scaling>
          <c:orientation val="minMax"/>
        </c:scaling>
        <c:delete val="0"/>
        <c:axPos val="l"/>
        <c:numFmt formatCode="General" sourceLinked="1"/>
        <c:majorTickMark val="none"/>
        <c:minorTickMark val="none"/>
        <c:tickLblPos val="nextTo"/>
        <c:spPr>
          <a:noFill/>
          <a:ln w="0"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151764816"/>
        <c:crosses val="autoZero"/>
        <c:auto val="1"/>
        <c:lblAlgn val="ctr"/>
        <c:lblOffset val="100"/>
        <c:noMultiLvlLbl val="0"/>
      </c:catAx>
      <c:valAx>
        <c:axId val="1151764816"/>
        <c:scaling>
          <c:orientation val="minMax"/>
        </c:scaling>
        <c:delete val="1"/>
        <c:axPos val="b"/>
        <c:majorGridlines>
          <c:spPr>
            <a:ln w="9525" cap="flat" cmpd="sng" algn="ctr">
              <a:noFill/>
              <a:round/>
            </a:ln>
            <a:effectLst/>
          </c:spPr>
        </c:majorGridlines>
        <c:numFmt formatCode="[&gt;=1000000]&quot;$&quot;0.0,,&quot;M&quot;;&quot;$&quot;0.0,&quot;K&quot;" sourceLinked="1"/>
        <c:majorTickMark val="none"/>
        <c:minorTickMark val="none"/>
        <c:tickLblPos val="nextTo"/>
        <c:crossAx val="115176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PERSONAL PROJECT.xlsx]MY WORK BOOK!AGE GROUP</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C3E50"/>
          </a:solidFill>
          <a:ln>
            <a:noFill/>
          </a:ln>
          <a:effectLst/>
        </c:spPr>
      </c:pivotFmt>
      <c:pivotFmt>
        <c:idx val="4"/>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C3E50"/>
          </a:solidFill>
          <a:ln>
            <a:noFill/>
          </a:ln>
          <a:effectLst/>
        </c:spPr>
      </c:pivotFmt>
      <c:pivotFmt>
        <c:idx val="6"/>
        <c:spPr>
          <a:solidFill>
            <a:srgbClr val="2E75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C3E50"/>
          </a:solidFill>
          <a:ln>
            <a:noFill/>
          </a:ln>
          <a:effectLst/>
        </c:spPr>
      </c:pivotFmt>
    </c:pivotFmts>
    <c:plotArea>
      <c:layout>
        <c:manualLayout>
          <c:layoutTarget val="inner"/>
          <c:xMode val="edge"/>
          <c:yMode val="edge"/>
          <c:x val="2.4644939956923306E-3"/>
          <c:y val="6.2745098039215685E-2"/>
          <c:w val="0.99753550600430763"/>
          <c:h val="0.79452339045854559"/>
        </c:manualLayout>
      </c:layout>
      <c:barChart>
        <c:barDir val="col"/>
        <c:grouping val="clustered"/>
        <c:varyColors val="0"/>
        <c:ser>
          <c:idx val="0"/>
          <c:order val="0"/>
          <c:tx>
            <c:strRef>
              <c:f>'MY WORK BOOK'!$BA$63</c:f>
              <c:strCache>
                <c:ptCount val="1"/>
                <c:pt idx="0">
                  <c:v>Total</c:v>
                </c:pt>
              </c:strCache>
            </c:strRef>
          </c:tx>
          <c:spPr>
            <a:solidFill>
              <a:srgbClr val="2E75B6"/>
            </a:solidFill>
            <a:ln>
              <a:noFill/>
            </a:ln>
            <a:effectLst/>
          </c:spPr>
          <c:invertIfNegative val="0"/>
          <c:dPt>
            <c:idx val="2"/>
            <c:invertIfNegative val="0"/>
            <c:bubble3D val="0"/>
            <c:spPr>
              <a:solidFill>
                <a:srgbClr val="2C3E50"/>
              </a:solidFill>
              <a:ln>
                <a:noFill/>
              </a:ln>
              <a:effectLst/>
            </c:spPr>
            <c:extLst>
              <c:ext xmlns:c16="http://schemas.microsoft.com/office/drawing/2014/chart" uri="{C3380CC4-5D6E-409C-BE32-E72D297353CC}">
                <c16:uniqueId val="{00000001-5568-4C14-AFE4-96486011D09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WORK BOOK'!$AZ$64:$AZ$70</c:f>
              <c:strCache>
                <c:ptCount val="6"/>
                <c:pt idx="0">
                  <c:v>0 - 17</c:v>
                </c:pt>
                <c:pt idx="1">
                  <c:v>18 - 35</c:v>
                </c:pt>
                <c:pt idx="2">
                  <c:v>35 - 54</c:v>
                </c:pt>
                <c:pt idx="3">
                  <c:v>55 - 64</c:v>
                </c:pt>
                <c:pt idx="4">
                  <c:v>65 - 74</c:v>
                </c:pt>
                <c:pt idx="5">
                  <c:v>75 plus</c:v>
                </c:pt>
              </c:strCache>
            </c:strRef>
          </c:cat>
          <c:val>
            <c:numRef>
              <c:f>'MY WORK BOOK'!$BA$64:$BA$70</c:f>
              <c:numCache>
                <c:formatCode>[&gt;=1000000]"$"0.0,,"M";"$"0.0,"K"</c:formatCode>
                <c:ptCount val="6"/>
                <c:pt idx="0">
                  <c:v>900206.05</c:v>
                </c:pt>
                <c:pt idx="1">
                  <c:v>3396557.54</c:v>
                </c:pt>
                <c:pt idx="2">
                  <c:v>7167277.6200000001</c:v>
                </c:pt>
                <c:pt idx="3">
                  <c:v>2573721.4300000002</c:v>
                </c:pt>
                <c:pt idx="4">
                  <c:v>1512381.9</c:v>
                </c:pt>
                <c:pt idx="5">
                  <c:v>1115358.52</c:v>
                </c:pt>
              </c:numCache>
            </c:numRef>
          </c:val>
          <c:extLst>
            <c:ext xmlns:c16="http://schemas.microsoft.com/office/drawing/2014/chart" uri="{C3380CC4-5D6E-409C-BE32-E72D297353CC}">
              <c16:uniqueId val="{00000002-5568-4C14-AFE4-96486011D09E}"/>
            </c:ext>
          </c:extLst>
        </c:ser>
        <c:dLbls>
          <c:showLegendKey val="0"/>
          <c:showVal val="0"/>
          <c:showCatName val="0"/>
          <c:showSerName val="0"/>
          <c:showPercent val="0"/>
          <c:showBubbleSize val="0"/>
        </c:dLbls>
        <c:gapWidth val="188"/>
        <c:overlap val="-27"/>
        <c:axId val="259846383"/>
        <c:axId val="259848463"/>
      </c:barChart>
      <c:catAx>
        <c:axId val="2598463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59848463"/>
        <c:crosses val="autoZero"/>
        <c:auto val="1"/>
        <c:lblAlgn val="ctr"/>
        <c:lblOffset val="100"/>
        <c:noMultiLvlLbl val="0"/>
      </c:catAx>
      <c:valAx>
        <c:axId val="259848463"/>
        <c:scaling>
          <c:orientation val="minMax"/>
        </c:scaling>
        <c:delete val="1"/>
        <c:axPos val="l"/>
        <c:numFmt formatCode="[&gt;=1000000]&quot;$&quot;0.0,,&quot;M&quot;;&quot;$&quot;0.0,&quot;K&quot;" sourceLinked="1"/>
        <c:majorTickMark val="none"/>
        <c:minorTickMark val="none"/>
        <c:tickLblPos val="nextTo"/>
        <c:crossAx val="25984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71436</xdr:rowOff>
    </xdr:from>
    <xdr:to>
      <xdr:col>28</xdr:col>
      <xdr:colOff>76201</xdr:colOff>
      <xdr:row>38</xdr:row>
      <xdr:rowOff>135730</xdr:rowOff>
    </xdr:to>
    <xdr:grpSp>
      <xdr:nvGrpSpPr>
        <xdr:cNvPr id="2" name="Group 1">
          <a:extLst>
            <a:ext uri="{FF2B5EF4-FFF2-40B4-BE49-F238E27FC236}">
              <a16:creationId xmlns:a16="http://schemas.microsoft.com/office/drawing/2014/main" id="{998FA0FC-D903-4083-9859-0F30C70D014E}"/>
            </a:ext>
          </a:extLst>
        </xdr:cNvPr>
        <xdr:cNvGrpSpPr/>
      </xdr:nvGrpSpPr>
      <xdr:grpSpPr>
        <a:xfrm>
          <a:off x="0" y="71436"/>
          <a:ext cx="17078326" cy="7303294"/>
          <a:chOff x="0" y="71436"/>
          <a:chExt cx="17078326" cy="7303294"/>
        </a:xfrm>
      </xdr:grpSpPr>
      <xdr:sp macro="" textlink="">
        <xdr:nvSpPr>
          <xdr:cNvPr id="29" name="Rectangle 28">
            <a:extLst>
              <a:ext uri="{FF2B5EF4-FFF2-40B4-BE49-F238E27FC236}">
                <a16:creationId xmlns:a16="http://schemas.microsoft.com/office/drawing/2014/main" id="{00000000-0008-0000-0000-00001D000000}"/>
              </a:ext>
            </a:extLst>
          </xdr:cNvPr>
          <xdr:cNvSpPr/>
        </xdr:nvSpPr>
        <xdr:spPr>
          <a:xfrm>
            <a:off x="0" y="71436"/>
            <a:ext cx="12715681" cy="7286626"/>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00000000-0008-0000-0000-000016000000}"/>
              </a:ext>
            </a:extLst>
          </xdr:cNvPr>
          <xdr:cNvSpPr/>
        </xdr:nvSpPr>
        <xdr:spPr>
          <a:xfrm>
            <a:off x="2035937" y="1178718"/>
            <a:ext cx="3905192" cy="3369469"/>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0000-000019000000}"/>
              </a:ext>
            </a:extLst>
          </xdr:cNvPr>
          <xdr:cNvSpPr/>
        </xdr:nvSpPr>
        <xdr:spPr>
          <a:xfrm>
            <a:off x="6000659" y="1143000"/>
            <a:ext cx="3917096" cy="3869531"/>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000-00001A000000}"/>
              </a:ext>
            </a:extLst>
          </xdr:cNvPr>
          <xdr:cNvSpPr/>
        </xdr:nvSpPr>
        <xdr:spPr>
          <a:xfrm>
            <a:off x="6024470" y="5048250"/>
            <a:ext cx="6726929" cy="2226468"/>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13">
            <a:extLst>
              <a:ext uri="{FF2B5EF4-FFF2-40B4-BE49-F238E27FC236}">
                <a16:creationId xmlns:a16="http://schemas.microsoft.com/office/drawing/2014/main" id="{00000000-0008-0000-0000-00000E000000}"/>
              </a:ext>
            </a:extLst>
          </xdr:cNvPr>
          <xdr:cNvSpPr/>
        </xdr:nvSpPr>
        <xdr:spPr>
          <a:xfrm>
            <a:off x="2047842" y="95249"/>
            <a:ext cx="1714475" cy="1000126"/>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sp macro="" textlink="">
        <xdr:nvSpPr>
          <xdr:cNvPr id="16" name="Rectangle 15">
            <a:extLst>
              <a:ext uri="{FF2B5EF4-FFF2-40B4-BE49-F238E27FC236}">
                <a16:creationId xmlns:a16="http://schemas.microsoft.com/office/drawing/2014/main" id="{00000000-0008-0000-0000-000010000000}"/>
              </a:ext>
            </a:extLst>
          </xdr:cNvPr>
          <xdr:cNvSpPr/>
        </xdr:nvSpPr>
        <xdr:spPr>
          <a:xfrm>
            <a:off x="3833753" y="83344"/>
            <a:ext cx="1714475" cy="988219"/>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0000-000011000000}"/>
              </a:ext>
            </a:extLst>
          </xdr:cNvPr>
          <xdr:cNvSpPr/>
        </xdr:nvSpPr>
        <xdr:spPr>
          <a:xfrm>
            <a:off x="5619664" y="71437"/>
            <a:ext cx="1714475" cy="1000126"/>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00000000-0008-0000-0000-000018000000}"/>
              </a:ext>
            </a:extLst>
          </xdr:cNvPr>
          <xdr:cNvSpPr/>
        </xdr:nvSpPr>
        <xdr:spPr>
          <a:xfrm>
            <a:off x="7405576" y="95251"/>
            <a:ext cx="1714475" cy="964406"/>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2143091" y="95251"/>
            <a:ext cx="1512072"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TOTAL CHARGES</a:t>
            </a:r>
          </a:p>
        </xdr:txBody>
      </xdr:sp>
      <xdr:sp macro="" textlink="">
        <xdr:nvSpPr>
          <xdr:cNvPr id="35" name="TextBox 34">
            <a:extLst>
              <a:ext uri="{FF2B5EF4-FFF2-40B4-BE49-F238E27FC236}">
                <a16:creationId xmlns:a16="http://schemas.microsoft.com/office/drawing/2014/main" id="{00000000-0008-0000-0000-000023000000}"/>
              </a:ext>
            </a:extLst>
          </xdr:cNvPr>
          <xdr:cNvSpPr txBox="1"/>
        </xdr:nvSpPr>
        <xdr:spPr>
          <a:xfrm>
            <a:off x="3845661" y="83343"/>
            <a:ext cx="1697936" cy="32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TOTAL PAYMENT</a:t>
            </a:r>
          </a:p>
        </xdr:txBody>
      </xdr:sp>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5607760" y="71437"/>
            <a:ext cx="1678755"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AMOUNT</a:t>
            </a:r>
            <a:r>
              <a:rPr lang="en-US" sz="1400" b="0">
                <a:solidFill>
                  <a:srgbClr val="2C3E50"/>
                </a:solidFill>
              </a:rPr>
              <a:t> </a:t>
            </a:r>
            <a:r>
              <a:rPr lang="en-US" sz="1400" b="1">
                <a:solidFill>
                  <a:srgbClr val="2C3E50"/>
                </a:solidFill>
              </a:rPr>
              <a:t>DUE</a:t>
            </a:r>
          </a:p>
        </xdr:txBody>
      </xdr:sp>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7405576" y="95251"/>
            <a:ext cx="166684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COLLECTION RATE</a:t>
            </a:r>
          </a:p>
        </xdr:txBody>
      </xdr:sp>
      <xdr:sp macro="" textlink="'MY WORK BOOK'!D37">
        <xdr:nvSpPr>
          <xdr:cNvPr id="44" name="Rectangle 43">
            <a:extLst>
              <a:ext uri="{FF2B5EF4-FFF2-40B4-BE49-F238E27FC236}">
                <a16:creationId xmlns:a16="http://schemas.microsoft.com/office/drawing/2014/main" id="{00000000-0008-0000-0000-00002C000000}"/>
              </a:ext>
            </a:extLst>
          </xdr:cNvPr>
          <xdr:cNvSpPr/>
        </xdr:nvSpPr>
        <xdr:spPr>
          <a:xfrm>
            <a:off x="2047844" y="416719"/>
            <a:ext cx="1643037" cy="3571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BF76D3C-1816-4A10-9773-2B4B7C4C45C7}" type="TxLink">
              <a:rPr lang="en-US" sz="2000" b="1" i="0" u="none" strike="noStrike">
                <a:solidFill>
                  <a:srgbClr val="2C3E50"/>
                </a:solidFill>
                <a:latin typeface="Calibri"/>
                <a:cs typeface="Calibri"/>
              </a:rPr>
              <a:pPr algn="ctr"/>
              <a:t>$29,660,558</a:t>
            </a:fld>
            <a:endParaRPr lang="en-US" sz="2000" b="1">
              <a:solidFill>
                <a:srgbClr val="2C3E50"/>
              </a:solidFill>
            </a:endParaRPr>
          </a:p>
        </xdr:txBody>
      </xdr:sp>
      <xdr:sp macro="" textlink="">
        <xdr:nvSpPr>
          <xdr:cNvPr id="49" name="Rectangle 48">
            <a:extLst>
              <a:ext uri="{FF2B5EF4-FFF2-40B4-BE49-F238E27FC236}">
                <a16:creationId xmlns:a16="http://schemas.microsoft.com/office/drawing/2014/main" id="{00000000-0008-0000-0000-000031000000}"/>
              </a:ext>
            </a:extLst>
          </xdr:cNvPr>
          <xdr:cNvSpPr/>
        </xdr:nvSpPr>
        <xdr:spPr>
          <a:xfrm>
            <a:off x="3843279" y="438150"/>
            <a:ext cx="1643037" cy="3000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2C3E50"/>
                </a:solidFill>
              </a:rPr>
              <a:t> </a:t>
            </a:r>
          </a:p>
        </xdr:txBody>
      </xdr:sp>
      <xdr:sp macro="" textlink="'MY WORK BOOK'!D42">
        <xdr:nvSpPr>
          <xdr:cNvPr id="52" name="Rectangle 51">
            <a:extLst>
              <a:ext uri="{FF2B5EF4-FFF2-40B4-BE49-F238E27FC236}">
                <a16:creationId xmlns:a16="http://schemas.microsoft.com/office/drawing/2014/main" id="{00000000-0008-0000-0000-000034000000}"/>
              </a:ext>
            </a:extLst>
          </xdr:cNvPr>
          <xdr:cNvSpPr/>
        </xdr:nvSpPr>
        <xdr:spPr>
          <a:xfrm>
            <a:off x="5607759" y="440531"/>
            <a:ext cx="1643037" cy="3000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61C7E5E-9D08-4344-B377-CBBB13AE37A1}" type="TxLink">
              <a:rPr lang="en-US" sz="2000" b="1" i="0" u="none" strike="noStrike">
                <a:solidFill>
                  <a:srgbClr val="2C3E50"/>
                </a:solidFill>
                <a:latin typeface="Calibri"/>
                <a:cs typeface="Calibri"/>
              </a:rPr>
              <a:pPr algn="ctr"/>
              <a:t>$12,995,055</a:t>
            </a:fld>
            <a:endParaRPr lang="en-US" sz="3200" b="1">
              <a:solidFill>
                <a:srgbClr val="2C3E50"/>
              </a:solidFill>
            </a:endParaRPr>
          </a:p>
        </xdr:txBody>
      </xdr:sp>
      <xdr:sp macro="" textlink="'MY WORK BOOK'!L10">
        <xdr:nvSpPr>
          <xdr:cNvPr id="53" name="Rectangle 52">
            <a:extLst>
              <a:ext uri="{FF2B5EF4-FFF2-40B4-BE49-F238E27FC236}">
                <a16:creationId xmlns:a16="http://schemas.microsoft.com/office/drawing/2014/main" id="{00000000-0008-0000-0000-000035000000}"/>
              </a:ext>
            </a:extLst>
          </xdr:cNvPr>
          <xdr:cNvSpPr/>
        </xdr:nvSpPr>
        <xdr:spPr>
          <a:xfrm>
            <a:off x="7429387" y="416719"/>
            <a:ext cx="1631131" cy="4643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18262FB-A5A1-46CA-B4F7-8F5D40637AE3}" type="TxLink">
              <a:rPr lang="en-US" sz="2000" b="1" i="0" u="none" strike="noStrike">
                <a:solidFill>
                  <a:srgbClr val="2C3E50"/>
                </a:solidFill>
                <a:latin typeface="Calibri"/>
                <a:cs typeface="Calibri"/>
              </a:rPr>
              <a:pPr algn="ctr"/>
              <a:t>56.2%</a:t>
            </a:fld>
            <a:endParaRPr lang="en-US" sz="4800" b="1">
              <a:solidFill>
                <a:srgbClr val="2C3E50"/>
              </a:solidFill>
            </a:endParaRPr>
          </a:p>
        </xdr:txBody>
      </xdr:sp>
      <xdr:sp macro="" textlink="'MY WORK BOOK'!D40">
        <xdr:nvSpPr>
          <xdr:cNvPr id="54" name="Rectangle 53">
            <a:extLst>
              <a:ext uri="{FF2B5EF4-FFF2-40B4-BE49-F238E27FC236}">
                <a16:creationId xmlns:a16="http://schemas.microsoft.com/office/drawing/2014/main" id="{00000000-0008-0000-0000-000036000000}"/>
              </a:ext>
            </a:extLst>
          </xdr:cNvPr>
          <xdr:cNvSpPr/>
        </xdr:nvSpPr>
        <xdr:spPr>
          <a:xfrm>
            <a:off x="3845659" y="428625"/>
            <a:ext cx="1643037" cy="3000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7635071-EFF5-472A-BF90-840EA562224F}" type="TxLink">
              <a:rPr lang="en-US" sz="2000" b="1" i="0" u="none" strike="noStrike">
                <a:solidFill>
                  <a:srgbClr val="2C3E50"/>
                </a:solidFill>
                <a:latin typeface="Calibri"/>
                <a:cs typeface="Calibri"/>
              </a:rPr>
              <a:pPr algn="ctr"/>
              <a:t>$16,665,503</a:t>
            </a:fld>
            <a:endParaRPr lang="en-US" sz="2000" b="1">
              <a:solidFill>
                <a:srgbClr val="2C3E50"/>
              </a:solidFill>
            </a:endParaRPr>
          </a:p>
        </xdr:txBody>
      </xdr:sp>
      <xdr:sp macro="" textlink="'MY WORK BOOK'!K67">
        <xdr:nvSpPr>
          <xdr:cNvPr id="51" name="TextBox 50">
            <a:extLst>
              <a:ext uri="{FF2B5EF4-FFF2-40B4-BE49-F238E27FC236}">
                <a16:creationId xmlns:a16="http://schemas.microsoft.com/office/drawing/2014/main" id="{00000000-0008-0000-0000-000033000000}"/>
              </a:ext>
            </a:extLst>
          </xdr:cNvPr>
          <xdr:cNvSpPr txBox="1"/>
        </xdr:nvSpPr>
        <xdr:spPr>
          <a:xfrm>
            <a:off x="2226435" y="761999"/>
            <a:ext cx="142872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85CA69-19BF-40B6-A466-465D8EBC6CEE}" type="TxLink">
              <a:rPr lang="en-US" sz="1200" b="0" i="0" u="none" strike="noStrike">
                <a:solidFill>
                  <a:srgbClr val="000000"/>
                </a:solidFill>
                <a:latin typeface="Calibri"/>
                <a:cs typeface="Calibri"/>
              </a:rPr>
              <a:pPr/>
              <a:t>🔻-11.8% YoY</a:t>
            </a:fld>
            <a:endParaRPr lang="en-US" sz="1400"/>
          </a:p>
        </xdr:txBody>
      </xdr:sp>
      <xdr:sp macro="" textlink="'MY WORK BOOK'!K58">
        <xdr:nvSpPr>
          <xdr:cNvPr id="59" name="TextBox 58">
            <a:extLst>
              <a:ext uri="{FF2B5EF4-FFF2-40B4-BE49-F238E27FC236}">
                <a16:creationId xmlns:a16="http://schemas.microsoft.com/office/drawing/2014/main" id="{00000000-0008-0000-0000-00003B000000}"/>
              </a:ext>
            </a:extLst>
          </xdr:cNvPr>
          <xdr:cNvSpPr txBox="1"/>
        </xdr:nvSpPr>
        <xdr:spPr>
          <a:xfrm>
            <a:off x="3974247" y="747712"/>
            <a:ext cx="142872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4A3839-A8C2-4FCE-AA66-796E60174734}" type="TxLink">
              <a:rPr lang="en-US" sz="1200" b="0" i="0" u="none" strike="noStrike">
                <a:solidFill>
                  <a:srgbClr val="000000"/>
                </a:solidFill>
                <a:latin typeface="Calibri"/>
                <a:cs typeface="Calibri"/>
              </a:rPr>
              <a:pPr/>
              <a:t>🔻-12.3% YoY</a:t>
            </a:fld>
            <a:endParaRPr lang="en-US" sz="1200"/>
          </a:p>
        </xdr:txBody>
      </xdr:sp>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83343" y="83345"/>
            <a:ext cx="1869252" cy="7250906"/>
          </a:xfrm>
          <a:prstGeom prst="roundRect">
            <a:avLst/>
          </a:prstGeom>
          <a:solidFill>
            <a:schemeClr val="accent5">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cap="none" spc="0">
              <a:ln w="0"/>
              <a:solidFill>
                <a:schemeClr val="bg1">
                  <a:lumMod val="95000"/>
                </a:schemeClr>
              </a:solidFill>
              <a:effectLst>
                <a:outerShdw blurRad="38100" dist="19050" dir="2700000" algn="tl" rotWithShape="0">
                  <a:schemeClr val="dk1">
                    <a:alpha val="40000"/>
                  </a:schemeClr>
                </a:outerShdw>
              </a:effectLst>
            </a:endParaRPr>
          </a:p>
        </xdr:txBody>
      </xdr:sp>
      <xdr:sp macro="" textlink="">
        <xdr:nvSpPr>
          <xdr:cNvPr id="18" name="Freeform: Shape 17">
            <a:extLst>
              <a:ext uri="{FF2B5EF4-FFF2-40B4-BE49-F238E27FC236}">
                <a16:creationId xmlns:a16="http://schemas.microsoft.com/office/drawing/2014/main" id="{00000000-0008-0000-0000-000012000000}"/>
              </a:ext>
            </a:extLst>
          </xdr:cNvPr>
          <xdr:cNvSpPr/>
        </xdr:nvSpPr>
        <xdr:spPr>
          <a:xfrm>
            <a:off x="132803" y="311905"/>
            <a:ext cx="574963" cy="570289"/>
          </a:xfrm>
          <a:custGeom>
            <a:avLst/>
            <a:gdLst>
              <a:gd name="connsiteX0" fmla="*/ 289887 w 579773"/>
              <a:gd name="connsiteY0" fmla="*/ 45023 h 570289"/>
              <a:gd name="connsiteX1" fmla="*/ 45772 w 579773"/>
              <a:gd name="connsiteY1" fmla="*/ 285145 h 570289"/>
              <a:gd name="connsiteX2" fmla="*/ 289887 w 579773"/>
              <a:gd name="connsiteY2" fmla="*/ 525267 h 570289"/>
              <a:gd name="connsiteX3" fmla="*/ 534002 w 579773"/>
              <a:gd name="connsiteY3" fmla="*/ 285145 h 570289"/>
              <a:gd name="connsiteX4" fmla="*/ 289887 w 579773"/>
              <a:gd name="connsiteY4" fmla="*/ 45023 h 570289"/>
              <a:gd name="connsiteX5" fmla="*/ 289887 w 579773"/>
              <a:gd name="connsiteY5" fmla="*/ 570290 h 570289"/>
              <a:gd name="connsiteX6" fmla="*/ 0 w 579773"/>
              <a:gd name="connsiteY6" fmla="*/ 285145 h 570289"/>
              <a:gd name="connsiteX7" fmla="*/ 289887 w 579773"/>
              <a:gd name="connsiteY7" fmla="*/ 0 h 570289"/>
              <a:gd name="connsiteX8" fmla="*/ 579773 w 579773"/>
              <a:gd name="connsiteY8" fmla="*/ 285145 h 570289"/>
              <a:gd name="connsiteX9" fmla="*/ 289887 w 579773"/>
              <a:gd name="connsiteY9" fmla="*/ 570290 h 5702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79773" h="570289">
                <a:moveTo>
                  <a:pt x="289887" y="45023"/>
                </a:moveTo>
                <a:cubicBezTo>
                  <a:pt x="154860" y="45023"/>
                  <a:pt x="45772" y="152327"/>
                  <a:pt x="45772" y="285145"/>
                </a:cubicBezTo>
                <a:cubicBezTo>
                  <a:pt x="45772" y="417962"/>
                  <a:pt x="154860" y="525267"/>
                  <a:pt x="289887" y="525267"/>
                </a:cubicBezTo>
                <a:cubicBezTo>
                  <a:pt x="424913" y="525267"/>
                  <a:pt x="534002" y="417962"/>
                  <a:pt x="534002" y="285145"/>
                </a:cubicBezTo>
                <a:cubicBezTo>
                  <a:pt x="534002" y="152327"/>
                  <a:pt x="424913" y="45023"/>
                  <a:pt x="289887" y="45023"/>
                </a:cubicBezTo>
                <a:close/>
                <a:moveTo>
                  <a:pt x="289887" y="570290"/>
                </a:moveTo>
                <a:cubicBezTo>
                  <a:pt x="129686" y="570290"/>
                  <a:pt x="0" y="442725"/>
                  <a:pt x="0" y="285145"/>
                </a:cubicBezTo>
                <a:cubicBezTo>
                  <a:pt x="0" y="127565"/>
                  <a:pt x="129686" y="0"/>
                  <a:pt x="289887" y="0"/>
                </a:cubicBezTo>
                <a:cubicBezTo>
                  <a:pt x="450087" y="0"/>
                  <a:pt x="579773" y="127565"/>
                  <a:pt x="579773" y="285145"/>
                </a:cubicBezTo>
                <a:cubicBezTo>
                  <a:pt x="579773" y="442725"/>
                  <a:pt x="450087" y="570290"/>
                  <a:pt x="289887" y="570290"/>
                </a:cubicBezTo>
                <a:close/>
              </a:path>
            </a:pathLst>
          </a:custGeom>
          <a:solidFill>
            <a:srgbClr val="C00000"/>
          </a:solidFill>
          <a:ln w="7541" cap="flat">
            <a:noFill/>
            <a:prstDash val="solid"/>
            <a:miter/>
          </a:ln>
        </xdr:spPr>
        <xdr:txBody>
          <a:bodyPr rtlCol="0" anchor="ctr"/>
          <a:lstStyle/>
          <a:p>
            <a:endParaRPr lang="en-US"/>
          </a:p>
        </xdr:txBody>
      </xdr:sp>
      <xdr:sp macro="" textlink="">
        <xdr:nvSpPr>
          <xdr:cNvPr id="19" name="Freeform: Shape 18">
            <a:extLst>
              <a:ext uri="{FF2B5EF4-FFF2-40B4-BE49-F238E27FC236}">
                <a16:creationId xmlns:a16="http://schemas.microsoft.com/office/drawing/2014/main" id="{00000000-0008-0000-0000-000013000000}"/>
              </a:ext>
            </a:extLst>
          </xdr:cNvPr>
          <xdr:cNvSpPr/>
        </xdr:nvSpPr>
        <xdr:spPr>
          <a:xfrm>
            <a:off x="238718" y="416958"/>
            <a:ext cx="363134" cy="360183"/>
          </a:xfrm>
          <a:custGeom>
            <a:avLst/>
            <a:gdLst>
              <a:gd name="connsiteX0" fmla="*/ 335658 w 366172"/>
              <a:gd name="connsiteY0" fmla="*/ 120061 h 360183"/>
              <a:gd name="connsiteX1" fmla="*/ 244115 w 366172"/>
              <a:gd name="connsiteY1" fmla="*/ 120061 h 360183"/>
              <a:gd name="connsiteX2" fmla="*/ 244115 w 366172"/>
              <a:gd name="connsiteY2" fmla="*/ 30015 h 360183"/>
              <a:gd name="connsiteX3" fmla="*/ 213601 w 366172"/>
              <a:gd name="connsiteY3" fmla="*/ 0 h 360183"/>
              <a:gd name="connsiteX4" fmla="*/ 152572 w 366172"/>
              <a:gd name="connsiteY4" fmla="*/ 0 h 360183"/>
              <a:gd name="connsiteX5" fmla="*/ 122058 w 366172"/>
              <a:gd name="connsiteY5" fmla="*/ 30015 h 360183"/>
              <a:gd name="connsiteX6" fmla="*/ 122058 w 366172"/>
              <a:gd name="connsiteY6" fmla="*/ 120061 h 360183"/>
              <a:gd name="connsiteX7" fmla="*/ 30514 w 366172"/>
              <a:gd name="connsiteY7" fmla="*/ 120061 h 360183"/>
              <a:gd name="connsiteX8" fmla="*/ 0 w 366172"/>
              <a:gd name="connsiteY8" fmla="*/ 150076 h 360183"/>
              <a:gd name="connsiteX9" fmla="*/ 0 w 366172"/>
              <a:gd name="connsiteY9" fmla="*/ 210107 h 360183"/>
              <a:gd name="connsiteX10" fmla="*/ 30514 w 366172"/>
              <a:gd name="connsiteY10" fmla="*/ 240122 h 360183"/>
              <a:gd name="connsiteX11" fmla="*/ 122058 w 366172"/>
              <a:gd name="connsiteY11" fmla="*/ 240122 h 360183"/>
              <a:gd name="connsiteX12" fmla="*/ 122058 w 366172"/>
              <a:gd name="connsiteY12" fmla="*/ 330168 h 360183"/>
              <a:gd name="connsiteX13" fmla="*/ 152572 w 366172"/>
              <a:gd name="connsiteY13" fmla="*/ 360183 h 360183"/>
              <a:gd name="connsiteX14" fmla="*/ 213601 w 366172"/>
              <a:gd name="connsiteY14" fmla="*/ 360183 h 360183"/>
              <a:gd name="connsiteX15" fmla="*/ 244115 w 366172"/>
              <a:gd name="connsiteY15" fmla="*/ 330168 h 360183"/>
              <a:gd name="connsiteX16" fmla="*/ 244115 w 366172"/>
              <a:gd name="connsiteY16" fmla="*/ 240122 h 360183"/>
              <a:gd name="connsiteX17" fmla="*/ 335658 w 366172"/>
              <a:gd name="connsiteY17" fmla="*/ 240122 h 360183"/>
              <a:gd name="connsiteX18" fmla="*/ 366173 w 366172"/>
              <a:gd name="connsiteY18" fmla="*/ 210107 h 360183"/>
              <a:gd name="connsiteX19" fmla="*/ 366173 w 366172"/>
              <a:gd name="connsiteY19" fmla="*/ 150076 h 360183"/>
              <a:gd name="connsiteX20" fmla="*/ 335658 w 366172"/>
              <a:gd name="connsiteY20" fmla="*/ 120061 h 3601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366172" h="360183">
                <a:moveTo>
                  <a:pt x="335658" y="120061"/>
                </a:moveTo>
                <a:lnTo>
                  <a:pt x="244115" y="120061"/>
                </a:lnTo>
                <a:lnTo>
                  <a:pt x="244115" y="30015"/>
                </a:lnTo>
                <a:cubicBezTo>
                  <a:pt x="244115" y="13507"/>
                  <a:pt x="230384" y="0"/>
                  <a:pt x="213601" y="0"/>
                </a:cubicBezTo>
                <a:lnTo>
                  <a:pt x="152572" y="0"/>
                </a:lnTo>
                <a:cubicBezTo>
                  <a:pt x="135789" y="0"/>
                  <a:pt x="122058" y="13507"/>
                  <a:pt x="122058" y="30015"/>
                </a:cubicBezTo>
                <a:lnTo>
                  <a:pt x="122058" y="120061"/>
                </a:lnTo>
                <a:lnTo>
                  <a:pt x="30514" y="120061"/>
                </a:lnTo>
                <a:cubicBezTo>
                  <a:pt x="13731" y="120061"/>
                  <a:pt x="0" y="133568"/>
                  <a:pt x="0" y="150076"/>
                </a:cubicBezTo>
                <a:lnTo>
                  <a:pt x="0" y="210107"/>
                </a:lnTo>
                <a:cubicBezTo>
                  <a:pt x="0" y="226615"/>
                  <a:pt x="13731" y="240122"/>
                  <a:pt x="30514" y="240122"/>
                </a:cubicBezTo>
                <a:lnTo>
                  <a:pt x="122058" y="240122"/>
                </a:lnTo>
                <a:lnTo>
                  <a:pt x="122058" y="330168"/>
                </a:lnTo>
                <a:cubicBezTo>
                  <a:pt x="122058" y="346676"/>
                  <a:pt x="135789" y="360183"/>
                  <a:pt x="152572" y="360183"/>
                </a:cubicBezTo>
                <a:lnTo>
                  <a:pt x="213601" y="360183"/>
                </a:lnTo>
                <a:cubicBezTo>
                  <a:pt x="230384" y="360183"/>
                  <a:pt x="244115" y="346676"/>
                  <a:pt x="244115" y="330168"/>
                </a:cubicBezTo>
                <a:lnTo>
                  <a:pt x="244115" y="240122"/>
                </a:lnTo>
                <a:lnTo>
                  <a:pt x="335658" y="240122"/>
                </a:lnTo>
                <a:cubicBezTo>
                  <a:pt x="352441" y="240122"/>
                  <a:pt x="366173" y="226615"/>
                  <a:pt x="366173" y="210107"/>
                </a:cubicBezTo>
                <a:lnTo>
                  <a:pt x="366173" y="150076"/>
                </a:lnTo>
                <a:cubicBezTo>
                  <a:pt x="366173" y="133568"/>
                  <a:pt x="352441" y="120061"/>
                  <a:pt x="335658" y="120061"/>
                </a:cubicBezTo>
                <a:close/>
              </a:path>
            </a:pathLst>
          </a:custGeom>
          <a:solidFill>
            <a:srgbClr val="C00000"/>
          </a:solidFill>
          <a:ln w="7541" cap="flat">
            <a:noFill/>
            <a:prstDash val="solid"/>
            <a:miter/>
          </a:ln>
        </xdr:spPr>
        <xdr:txBody>
          <a:bodyPr rtlCol="0" anchor="ctr"/>
          <a:lstStyle/>
          <a:p>
            <a:endParaRPr lang="en-US"/>
          </a:p>
        </xdr:txBody>
      </xdr:sp>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583397" y="189627"/>
            <a:ext cx="1345385" cy="87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lumMod val="85000"/>
                    <a:lumOff val="15000"/>
                  </a:schemeClr>
                </a:solidFill>
              </a:rPr>
              <a:t>HOSPITAL</a:t>
            </a:r>
            <a:br>
              <a:rPr lang="en-US" sz="1600" b="1">
                <a:solidFill>
                  <a:schemeClr val="tx1">
                    <a:lumMod val="85000"/>
                    <a:lumOff val="15000"/>
                  </a:schemeClr>
                </a:solidFill>
              </a:rPr>
            </a:br>
            <a:r>
              <a:rPr lang="en-US" sz="1600" b="1">
                <a:solidFill>
                  <a:schemeClr val="tx1">
                    <a:lumMod val="85000"/>
                    <a:lumOff val="15000"/>
                  </a:schemeClr>
                </a:solidFill>
              </a:rPr>
              <a:t>FINANCIAL </a:t>
            </a:r>
            <a:br>
              <a:rPr lang="en-US" sz="1600" b="1">
                <a:solidFill>
                  <a:schemeClr val="tx1">
                    <a:lumMod val="85000"/>
                    <a:lumOff val="15000"/>
                  </a:schemeClr>
                </a:solidFill>
              </a:rPr>
            </a:br>
            <a:r>
              <a:rPr lang="en-US" sz="1600" b="1">
                <a:solidFill>
                  <a:schemeClr val="tx1">
                    <a:lumMod val="85000"/>
                    <a:lumOff val="15000"/>
                  </a:schemeClr>
                </a:solidFill>
              </a:rPr>
              <a:t>DASHBOARD</a:t>
            </a:r>
          </a:p>
        </xdr:txBody>
      </xdr:sp>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392900" y="1333500"/>
            <a:ext cx="1202513"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
        <xdr:nvSpPr>
          <xdr:cNvPr id="23" name="Rectangle 22">
            <a:extLst>
              <a:ext uri="{FF2B5EF4-FFF2-40B4-BE49-F238E27FC236}">
                <a16:creationId xmlns:a16="http://schemas.microsoft.com/office/drawing/2014/main" id="{00000000-0008-0000-0000-000017000000}"/>
              </a:ext>
            </a:extLst>
          </xdr:cNvPr>
          <xdr:cNvSpPr/>
        </xdr:nvSpPr>
        <xdr:spPr>
          <a:xfrm>
            <a:off x="2014603" y="4607718"/>
            <a:ext cx="3926468" cy="2696113"/>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00000000-0008-0000-0000-000024000000}"/>
              </a:ext>
            </a:extLst>
          </xdr:cNvPr>
          <xdr:cNvSpPr txBox="1"/>
        </xdr:nvSpPr>
        <xdr:spPr>
          <a:xfrm>
            <a:off x="2071657" y="4655344"/>
            <a:ext cx="3857566"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REVENUE BY PAYER TYPE</a:t>
            </a:r>
          </a:p>
        </xdr:txBody>
      </xdr:sp>
      <xdr:sp macro="" textlink="">
        <xdr:nvSpPr>
          <xdr:cNvPr id="40" name="Rectangle 39">
            <a:extLst>
              <a:ext uri="{FF2B5EF4-FFF2-40B4-BE49-F238E27FC236}">
                <a16:creationId xmlns:a16="http://schemas.microsoft.com/office/drawing/2014/main" id="{00000000-0008-0000-0000-000028000000}"/>
              </a:ext>
            </a:extLst>
          </xdr:cNvPr>
          <xdr:cNvSpPr/>
        </xdr:nvSpPr>
        <xdr:spPr>
          <a:xfrm>
            <a:off x="9251013" y="95250"/>
            <a:ext cx="1714475" cy="964406"/>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0000-000029000000}"/>
              </a:ext>
            </a:extLst>
          </xdr:cNvPr>
          <xdr:cNvSpPr/>
        </xdr:nvSpPr>
        <xdr:spPr>
          <a:xfrm>
            <a:off x="11058355" y="92868"/>
            <a:ext cx="1714475" cy="964406"/>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0000-00002A000000}"/>
              </a:ext>
            </a:extLst>
          </xdr:cNvPr>
          <xdr:cNvSpPr/>
        </xdr:nvSpPr>
        <xdr:spPr>
          <a:xfrm>
            <a:off x="9953474" y="1142999"/>
            <a:ext cx="2809830" cy="1869281"/>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6048283" y="1152527"/>
            <a:ext cx="3833753"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REVENUE BY SPECIALTY</a:t>
            </a: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9939186" y="3083719"/>
            <a:ext cx="2847932" cy="1902618"/>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TextBox 67">
            <a:extLst>
              <a:ext uri="{FF2B5EF4-FFF2-40B4-BE49-F238E27FC236}">
                <a16:creationId xmlns:a16="http://schemas.microsoft.com/office/drawing/2014/main" id="{00000000-0008-0000-0000-000044000000}"/>
              </a:ext>
            </a:extLst>
          </xdr:cNvPr>
          <xdr:cNvSpPr txBox="1"/>
        </xdr:nvSpPr>
        <xdr:spPr>
          <a:xfrm>
            <a:off x="9939186" y="3083719"/>
            <a:ext cx="2824120"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TOP REVENUE BY AGE GROUP</a:t>
            </a:r>
          </a:p>
        </xdr:txBody>
      </xdr:sp>
      <xdr:graphicFrame macro="">
        <xdr:nvGraphicFramePr>
          <xdr:cNvPr id="70" name="Chart 69">
            <a:extLst>
              <a:ext uri="{FF2B5EF4-FFF2-40B4-BE49-F238E27FC236}">
                <a16:creationId xmlns:a16="http://schemas.microsoft.com/office/drawing/2014/main" id="{00000000-0008-0000-0000-000046000000}"/>
              </a:ext>
            </a:extLst>
          </xdr:cNvPr>
          <xdr:cNvGraphicFramePr>
            <a:graphicFrameLocks/>
          </xdr:cNvGraphicFramePr>
        </xdr:nvGraphicFramePr>
        <xdr:xfrm>
          <a:off x="5798256" y="5643562"/>
          <a:ext cx="6857896" cy="159543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1" name="Chart 70">
            <a:extLst>
              <a:ext uri="{FF2B5EF4-FFF2-40B4-BE49-F238E27FC236}">
                <a16:creationId xmlns:a16="http://schemas.microsoft.com/office/drawing/2014/main" id="{00000000-0008-0000-0000-000047000000}"/>
              </a:ext>
            </a:extLst>
          </xdr:cNvPr>
          <xdr:cNvGraphicFramePr>
            <a:graphicFrameLocks/>
          </xdr:cNvGraphicFramePr>
        </xdr:nvGraphicFramePr>
        <xdr:xfrm>
          <a:off x="9977287" y="1452562"/>
          <a:ext cx="2762206" cy="153590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3" name="TextBox 72">
            <a:extLst>
              <a:ext uri="{FF2B5EF4-FFF2-40B4-BE49-F238E27FC236}">
                <a16:creationId xmlns:a16="http://schemas.microsoft.com/office/drawing/2014/main" id="{00000000-0008-0000-0000-000049000000}"/>
              </a:ext>
            </a:extLst>
          </xdr:cNvPr>
          <xdr:cNvSpPr txBox="1"/>
        </xdr:nvSpPr>
        <xdr:spPr>
          <a:xfrm>
            <a:off x="9977284" y="1131094"/>
            <a:ext cx="276220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CLAIM DISTRIBUTION</a:t>
            </a:r>
          </a:p>
        </xdr:txBody>
      </xdr:sp>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6024469" y="5048250"/>
            <a:ext cx="6691211"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MONTHLY REVENUE</a:t>
            </a:r>
          </a:p>
        </xdr:txBody>
      </xdr:sp>
      <xdr:sp macro="" textlink="">
        <xdr:nvSpPr>
          <xdr:cNvPr id="75" name="TextBox 74">
            <a:extLst>
              <a:ext uri="{FF2B5EF4-FFF2-40B4-BE49-F238E27FC236}">
                <a16:creationId xmlns:a16="http://schemas.microsoft.com/office/drawing/2014/main" id="{00000000-0008-0000-0000-00004B000000}"/>
              </a:ext>
            </a:extLst>
          </xdr:cNvPr>
          <xdr:cNvSpPr txBox="1"/>
        </xdr:nvSpPr>
        <xdr:spPr>
          <a:xfrm>
            <a:off x="2035937" y="1178719"/>
            <a:ext cx="3833753"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YOY REVENUE TREND</a:t>
            </a:r>
          </a:p>
        </xdr:txBody>
      </xdr:sp>
      <xdr:graphicFrame macro="">
        <xdr:nvGraphicFramePr>
          <xdr:cNvPr id="45" name="Chart 44">
            <a:extLst>
              <a:ext uri="{FF2B5EF4-FFF2-40B4-BE49-F238E27FC236}">
                <a16:creationId xmlns:a16="http://schemas.microsoft.com/office/drawing/2014/main" id="{00000000-0008-0000-0000-00002D000000}"/>
              </a:ext>
            </a:extLst>
          </xdr:cNvPr>
          <xdr:cNvGraphicFramePr>
            <a:graphicFrameLocks/>
          </xdr:cNvGraphicFramePr>
        </xdr:nvGraphicFramePr>
        <xdr:xfrm>
          <a:off x="1952593" y="1643062"/>
          <a:ext cx="4107594" cy="2893218"/>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83342" y="1488283"/>
            <a:ext cx="1857347" cy="34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a:t>
            </a:r>
            <a:r>
              <a:rPr lang="en-US" sz="1400" b="1"/>
              <a:t> </a:t>
            </a:r>
            <a:r>
              <a:rPr lang="en-US" sz="1600" b="1"/>
              <a:t>CLAIMS</a:t>
            </a:r>
            <a:endParaRPr lang="en-US" sz="1400" b="1"/>
          </a:p>
        </xdr:txBody>
      </xdr:sp>
      <xdr:sp macro="" textlink="'MY WORK BOOK'!I71">
        <xdr:nvSpPr>
          <xdr:cNvPr id="5" name="TextBox 4">
            <a:extLst>
              <a:ext uri="{FF2B5EF4-FFF2-40B4-BE49-F238E27FC236}">
                <a16:creationId xmlns:a16="http://schemas.microsoft.com/office/drawing/2014/main" id="{00000000-0008-0000-0000-000005000000}"/>
              </a:ext>
            </a:extLst>
          </xdr:cNvPr>
          <xdr:cNvSpPr txBox="1"/>
        </xdr:nvSpPr>
        <xdr:spPr>
          <a:xfrm>
            <a:off x="71437" y="1833564"/>
            <a:ext cx="1702568"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67C952-7D43-4056-8FF5-666B278DDE8A}" type="TxLink">
              <a:rPr lang="en-US" sz="2800" b="0" i="0" u="none" strike="noStrike">
                <a:solidFill>
                  <a:srgbClr val="000000"/>
                </a:solidFill>
                <a:latin typeface="Calibri"/>
                <a:cs typeface="Calibri"/>
              </a:rPr>
              <a:pPr algn="ctr"/>
              <a:t> 8,000 </a:t>
            </a:fld>
            <a:endParaRPr lang="en-US" sz="6000" b="0"/>
          </a:p>
        </xdr:txBody>
      </xdr:sp>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9251013" y="95250"/>
            <a:ext cx="166684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DENIAL RATE</a:t>
            </a:r>
          </a:p>
        </xdr:txBody>
      </xdr:sp>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1058355" y="92868"/>
            <a:ext cx="166684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AVG DAYS IN A/R</a:t>
            </a:r>
          </a:p>
        </xdr:txBody>
      </xdr:sp>
      <xdr:sp macro="" textlink="'MY WORK BOOK'!L4">
        <xdr:nvSpPr>
          <xdr:cNvPr id="63" name="Rectangle 62">
            <a:extLst>
              <a:ext uri="{FF2B5EF4-FFF2-40B4-BE49-F238E27FC236}">
                <a16:creationId xmlns:a16="http://schemas.microsoft.com/office/drawing/2014/main" id="{00000000-0008-0000-0000-00003F000000}"/>
              </a:ext>
            </a:extLst>
          </xdr:cNvPr>
          <xdr:cNvSpPr/>
        </xdr:nvSpPr>
        <xdr:spPr>
          <a:xfrm>
            <a:off x="11022636" y="426243"/>
            <a:ext cx="1631131" cy="4643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8B2C4E2-7BCD-4B23-B128-97A0F77CEF73}" type="TxLink">
              <a:rPr lang="en-US" sz="2000" b="1" i="0" u="none" strike="noStrike">
                <a:solidFill>
                  <a:srgbClr val="2C3E50"/>
                </a:solidFill>
                <a:latin typeface="Calibri"/>
                <a:cs typeface="Calibri"/>
              </a:rPr>
              <a:pPr algn="ctr"/>
              <a:t>32</a:t>
            </a:fld>
            <a:endParaRPr lang="en-US" sz="8000" b="1">
              <a:solidFill>
                <a:srgbClr val="2C3E50"/>
              </a:solidFill>
            </a:endParaRPr>
          </a:p>
        </xdr:txBody>
      </xdr:sp>
      <xdr:sp macro="" textlink="'MY WORK BOOK'!F28">
        <xdr:nvSpPr>
          <xdr:cNvPr id="64" name="Rectangle 63">
            <a:extLst>
              <a:ext uri="{FF2B5EF4-FFF2-40B4-BE49-F238E27FC236}">
                <a16:creationId xmlns:a16="http://schemas.microsoft.com/office/drawing/2014/main" id="{00000000-0008-0000-0000-000040000000}"/>
              </a:ext>
            </a:extLst>
          </xdr:cNvPr>
          <xdr:cNvSpPr/>
        </xdr:nvSpPr>
        <xdr:spPr>
          <a:xfrm>
            <a:off x="9227204" y="416719"/>
            <a:ext cx="1631131" cy="4643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398EF7A-3DD4-49F9-877D-16FCCF6D0D57}" type="TxLink">
              <a:rPr lang="en-US" sz="2000" b="1" i="0" u="none" strike="noStrike">
                <a:solidFill>
                  <a:srgbClr val="2C3E50"/>
                </a:solidFill>
                <a:latin typeface="Calibri"/>
                <a:cs typeface="Calibri"/>
              </a:rPr>
              <a:pPr algn="ctr"/>
              <a:t>7.5%</a:t>
            </a:fld>
            <a:endParaRPr lang="en-US" sz="8000" b="1">
              <a:solidFill>
                <a:srgbClr val="2C3E50"/>
              </a:solidFill>
            </a:endParaRPr>
          </a:p>
        </xdr:txBody>
      </xdr:sp>
      <mc:AlternateContent xmlns:mc="http://schemas.openxmlformats.org/markup-compatibility/2006">
        <mc:Choice xmlns:a14="http://schemas.microsoft.com/office/drawing/2010/main" Requires="a14">
          <xdr:graphicFrame macro="">
            <xdr:nvGraphicFramePr>
              <xdr:cNvPr id="65" name="YEAR">
                <a:extLst>
                  <a:ext uri="{FF2B5EF4-FFF2-40B4-BE49-F238E27FC236}">
                    <a16:creationId xmlns:a16="http://schemas.microsoft.com/office/drawing/2014/main" id="{00000000-0008-0000-0000-000041000000}"/>
                  </a:ext>
                </a:extLst>
              </xdr:cNvPr>
              <xdr:cNvGraphicFramePr>
                <a:graphicFrameLocks/>
              </xdr:cNvGraphicFramePr>
            </xdr:nvGraphicFramePr>
            <xdr:xfrm>
              <a:off x="83343" y="2762250"/>
              <a:ext cx="1881157" cy="1250156"/>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3343" y="2762250"/>
                <a:ext cx="1881157" cy="1250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7" name="Department">
                <a:extLst>
                  <a:ext uri="{FF2B5EF4-FFF2-40B4-BE49-F238E27FC236}">
                    <a16:creationId xmlns:a16="http://schemas.microsoft.com/office/drawing/2014/main" id="{00000000-0008-0000-0000-000043000000}"/>
                  </a:ext>
                </a:extLst>
              </xdr:cNvPr>
              <xdr:cNvGraphicFramePr>
                <a:graphicFrameLocks/>
              </xdr:cNvGraphicFramePr>
            </xdr:nvGraphicFramePr>
            <xdr:xfrm>
              <a:off x="107155" y="4286249"/>
              <a:ext cx="1842852" cy="1476375"/>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07155" y="4286249"/>
                <a:ext cx="1842852"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2" name="claim_status">
                <a:extLst>
                  <a:ext uri="{FF2B5EF4-FFF2-40B4-BE49-F238E27FC236}">
                    <a16:creationId xmlns:a16="http://schemas.microsoft.com/office/drawing/2014/main" id="{00000000-0008-0000-0000-000048000000}"/>
                  </a:ext>
                </a:extLst>
              </xdr:cNvPr>
              <xdr:cNvGraphicFramePr/>
            </xdr:nvGraphicFramePr>
            <xdr:xfrm>
              <a:off x="95247" y="5941220"/>
              <a:ext cx="1859228" cy="1148577"/>
            </xdr:xfrm>
            <a:graphic>
              <a:graphicData uri="http://schemas.microsoft.com/office/drawing/2010/slicer">
                <sle:slicer xmlns:sle="http://schemas.microsoft.com/office/drawing/2010/slicer" name="claim_status"/>
              </a:graphicData>
            </a:graphic>
          </xdr:graphicFrame>
        </mc:Choice>
        <mc:Fallback>
          <xdr:sp macro="" textlink="">
            <xdr:nvSpPr>
              <xdr:cNvPr id="0" name=""/>
              <xdr:cNvSpPr>
                <a:spLocks noTextEdit="1"/>
              </xdr:cNvSpPr>
            </xdr:nvSpPr>
            <xdr:spPr>
              <a:xfrm>
                <a:off x="95247" y="5941220"/>
                <a:ext cx="1859228" cy="1148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1" name="Chart 60">
            <a:extLst>
              <a:ext uri="{FF2B5EF4-FFF2-40B4-BE49-F238E27FC236}">
                <a16:creationId xmlns:a16="http://schemas.microsoft.com/office/drawing/2014/main" id="{00000000-0008-0000-0000-00003D000000}"/>
              </a:ext>
            </a:extLst>
          </xdr:cNvPr>
          <xdr:cNvGraphicFramePr>
            <a:graphicFrameLocks/>
          </xdr:cNvGraphicFramePr>
        </xdr:nvGraphicFramePr>
        <xdr:xfrm>
          <a:off x="9846321" y="3321844"/>
          <a:ext cx="3012234" cy="170259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2" name="Chart 61">
            <a:extLst>
              <a:ext uri="{FF2B5EF4-FFF2-40B4-BE49-F238E27FC236}">
                <a16:creationId xmlns:a16="http://schemas.microsoft.com/office/drawing/2014/main" id="{00000000-0008-0000-0000-00003E000000}"/>
              </a:ext>
            </a:extLst>
          </xdr:cNvPr>
          <xdr:cNvGraphicFramePr>
            <a:graphicFrameLocks/>
          </xdr:cNvGraphicFramePr>
        </xdr:nvGraphicFramePr>
        <xdr:xfrm>
          <a:off x="2035939" y="4940300"/>
          <a:ext cx="3922500" cy="243443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6" name="Chart 65">
            <a:extLst>
              <a:ext uri="{FF2B5EF4-FFF2-40B4-BE49-F238E27FC236}">
                <a16:creationId xmlns:a16="http://schemas.microsoft.com/office/drawing/2014/main" id="{00000000-0008-0000-0000-000042000000}"/>
              </a:ext>
            </a:extLst>
          </xdr:cNvPr>
          <xdr:cNvGraphicFramePr>
            <a:graphicFrameLocks/>
          </xdr:cNvGraphicFramePr>
        </xdr:nvGraphicFramePr>
        <xdr:xfrm>
          <a:off x="6024471" y="1559719"/>
          <a:ext cx="3893285" cy="343138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76" name="Flowchart: Extract 75">
            <a:extLst>
              <a:ext uri="{FF2B5EF4-FFF2-40B4-BE49-F238E27FC236}">
                <a16:creationId xmlns:a16="http://schemas.microsoft.com/office/drawing/2014/main" id="{00000000-0008-0000-0000-00004C000000}"/>
              </a:ext>
            </a:extLst>
          </xdr:cNvPr>
          <xdr:cNvSpPr/>
        </xdr:nvSpPr>
        <xdr:spPr>
          <a:xfrm rot="5400000">
            <a:off x="16206831" y="4825567"/>
            <a:ext cx="959154" cy="783836"/>
          </a:xfrm>
          <a:prstGeom prst="flowChartExtract">
            <a:avLst/>
          </a:prstGeom>
          <a:solidFill>
            <a:srgbClr val="2E75B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grpSp>
    <xdr:clientData/>
  </xdr:twoCellAnchor>
  <xdr:twoCellAnchor>
    <xdr:from>
      <xdr:col>21</xdr:col>
      <xdr:colOff>11387</xdr:colOff>
      <xdr:row>7</xdr:row>
      <xdr:rowOff>33337</xdr:rowOff>
    </xdr:from>
    <xdr:to>
      <xdr:col>26</xdr:col>
      <xdr:colOff>390958</xdr:colOff>
      <xdr:row>31</xdr:row>
      <xdr:rowOff>109537</xdr:rowOff>
    </xdr:to>
    <xdr:grpSp>
      <xdr:nvGrpSpPr>
        <xdr:cNvPr id="4" name="Group 3">
          <a:extLst>
            <a:ext uri="{FF2B5EF4-FFF2-40B4-BE49-F238E27FC236}">
              <a16:creationId xmlns:a16="http://schemas.microsoft.com/office/drawing/2014/main" id="{97C1FCBF-91D3-45A4-BB55-43B303E60018}"/>
            </a:ext>
          </a:extLst>
        </xdr:cNvPr>
        <xdr:cNvGrpSpPr/>
      </xdr:nvGrpSpPr>
      <xdr:grpSpPr>
        <a:xfrm>
          <a:off x="12762981" y="1366837"/>
          <a:ext cx="3415665" cy="4648200"/>
          <a:chOff x="12941575" y="1485900"/>
          <a:chExt cx="3415665" cy="4648200"/>
        </a:xfrm>
      </xdr:grpSpPr>
      <xdr:sp macro="" textlink="[1]Backend_02!BT31">
        <xdr:nvSpPr>
          <xdr:cNvPr id="69" name="Rectangle 68">
            <a:extLst>
              <a:ext uri="{FF2B5EF4-FFF2-40B4-BE49-F238E27FC236}">
                <a16:creationId xmlns:a16="http://schemas.microsoft.com/office/drawing/2014/main" id="{00000000-0008-0000-0000-000045000000}"/>
              </a:ext>
            </a:extLst>
          </xdr:cNvPr>
          <xdr:cNvSpPr/>
        </xdr:nvSpPr>
        <xdr:spPr>
          <a:xfrm>
            <a:off x="12953481" y="1488280"/>
            <a:ext cx="3372343" cy="4480720"/>
          </a:xfrm>
          <a:prstGeom prst="rect">
            <a:avLst/>
          </a:prstGeom>
          <a:solidFill>
            <a:srgbClr val="2E75B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12954226" y="1485900"/>
            <a:ext cx="3314460" cy="673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95000"/>
                  </a:schemeClr>
                </a:solidFill>
              </a:rPr>
              <a:t>This dashboard analyzes hospital financial performance across 8,000 patient claims totaling $29.7M in charges.</a:t>
            </a:r>
          </a:p>
        </xdr:txBody>
      </xdr:sp>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2941575" y="2298700"/>
            <a:ext cx="3377713" cy="158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1">
                    <a:lumMod val="95000"/>
                  </a:schemeClr>
                </a:solidFill>
              </a:rPr>
              <a:t>📌 Revenue declined 11.8% YoY (2024→2025) </a:t>
            </a:r>
            <a:br>
              <a:rPr lang="en-US" sz="1100" b="1">
                <a:solidFill>
                  <a:schemeClr val="bg1">
                    <a:lumMod val="95000"/>
                  </a:schemeClr>
                </a:solidFill>
              </a:rPr>
            </a:br>
            <a:r>
              <a:rPr lang="en-US" sz="1100" b="1">
                <a:solidFill>
                  <a:schemeClr val="bg1">
                    <a:lumMod val="95000"/>
                  </a:schemeClr>
                </a:solidFill>
              </a:rPr>
              <a:t>📌 Collection rate of 56.2% below industry standard  (60-65%) </a:t>
            </a:r>
            <a:br>
              <a:rPr lang="en-US" sz="1100" b="1">
                <a:solidFill>
                  <a:schemeClr val="bg1">
                    <a:lumMod val="95000"/>
                  </a:schemeClr>
                </a:solidFill>
              </a:rPr>
            </a:br>
            <a:r>
              <a:rPr lang="en-US" sz="1100" b="1">
                <a:solidFill>
                  <a:schemeClr val="bg1">
                    <a:lumMod val="95000"/>
                  </a:schemeClr>
                </a:solidFill>
              </a:rPr>
              <a:t>📌 November 2025 showed critical 70% payment drop </a:t>
            </a:r>
            <a:br>
              <a:rPr lang="en-US" sz="1100" b="1">
                <a:solidFill>
                  <a:schemeClr val="bg1">
                    <a:lumMod val="95000"/>
                  </a:schemeClr>
                </a:solidFill>
              </a:rPr>
            </a:br>
            <a:r>
              <a:rPr lang="en-US" sz="1100" b="1">
                <a:solidFill>
                  <a:schemeClr val="bg1">
                    <a:lumMod val="95000"/>
                  </a:schemeClr>
                </a:solidFill>
              </a:rPr>
              <a:t>📌 Radiology generates the highest revenue at $2.4M </a:t>
            </a:r>
            <a:br>
              <a:rPr lang="en-US" sz="1100" b="1">
                <a:solidFill>
                  <a:schemeClr val="bg1">
                    <a:lumMod val="95000"/>
                  </a:schemeClr>
                </a:solidFill>
              </a:rPr>
            </a:br>
            <a:r>
              <a:rPr lang="en-US" sz="1100" b="1">
                <a:solidFill>
                  <a:schemeClr val="bg1">
                    <a:lumMod val="95000"/>
                  </a:schemeClr>
                </a:solidFill>
              </a:rPr>
              <a:t>📌 Employer Plan A is top payer contributing $2.9M </a:t>
            </a:r>
            <a:br>
              <a:rPr lang="en-US" sz="1100" b="1">
                <a:solidFill>
                  <a:schemeClr val="bg1">
                    <a:lumMod val="95000"/>
                  </a:schemeClr>
                </a:solidFill>
              </a:rPr>
            </a:br>
            <a:r>
              <a:rPr lang="en-US" sz="1100" b="1">
                <a:solidFill>
                  <a:schemeClr val="bg1">
                    <a:lumMod val="95000"/>
                  </a:schemeClr>
                </a:solidFill>
              </a:rPr>
              <a:t>📌 Age Group 35 - 54 generates the highest revenue at $2.5M </a:t>
            </a:r>
          </a:p>
          <a:p>
            <a:endParaRPr lang="en-US" sz="1100" b="1">
              <a:solidFill>
                <a:schemeClr val="bg1">
                  <a:lumMod val="95000"/>
                </a:schemeClr>
              </a:solidFill>
            </a:endParaRPr>
          </a:p>
        </xdr:txBody>
      </xdr:sp>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13068081" y="2070100"/>
            <a:ext cx="3150002"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SUMMARY</a:t>
            </a:r>
          </a:p>
        </xdr:txBody>
      </xdr:sp>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12954226" y="3759200"/>
            <a:ext cx="335241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95000"/>
                  </a:schemeClr>
                </a:solidFill>
              </a:rPr>
              <a:t>RECOMMENDATION</a:t>
            </a:r>
          </a:p>
        </xdr:txBody>
      </xdr:sp>
      <xdr:sp macro="" textlink="">
        <xdr:nvSpPr>
          <xdr:cNvPr id="2050" name="Text Box 2">
            <a:extLst>
              <a:ext uri="{FF2B5EF4-FFF2-40B4-BE49-F238E27FC236}">
                <a16:creationId xmlns:a16="http://schemas.microsoft.com/office/drawing/2014/main" id="{00000000-0008-0000-0000-000002080000}"/>
              </a:ext>
            </a:extLst>
          </xdr:cNvPr>
          <xdr:cNvSpPr txBox="1">
            <a:spLocks noChangeArrowheads="1"/>
          </xdr:cNvSpPr>
        </xdr:nvSpPr>
        <xdr:spPr bwMode="auto">
          <a:xfrm>
            <a:off x="12979527" y="4000500"/>
            <a:ext cx="3377713" cy="213360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100" b="1" i="0" u="none" strike="noStrike" baseline="0">
                <a:solidFill>
                  <a:schemeClr val="bg1">
                    <a:lumMod val="95000"/>
                  </a:schemeClr>
                </a:solidFill>
                <a:latin typeface="Calibri"/>
                <a:cs typeface="Calibri"/>
              </a:rPr>
              <a:t>📌 Investigate November 2025 Payment Anomaly (-70%)     </a:t>
            </a:r>
          </a:p>
          <a:p>
            <a:pPr algn="l" rtl="0">
              <a:defRPr sz="1000"/>
            </a:pPr>
            <a:r>
              <a:rPr lang="en-US" sz="1100" b="1" i="0" u="none" strike="noStrike" baseline="0">
                <a:solidFill>
                  <a:schemeClr val="bg1">
                    <a:lumMod val="95000"/>
                  </a:schemeClr>
                </a:solidFill>
                <a:latin typeface="Calibri"/>
                <a:cs typeface="Calibri"/>
              </a:rPr>
              <a:t>📌 Improve Collection rate from 56.2% to 60%+ target     </a:t>
            </a:r>
          </a:p>
          <a:p>
            <a:pPr algn="l" rtl="0">
              <a:defRPr sz="1000"/>
            </a:pPr>
            <a:r>
              <a:rPr lang="en-US" sz="1100" b="1" i="0" u="none" strike="noStrike" baseline="0">
                <a:solidFill>
                  <a:schemeClr val="bg1">
                    <a:lumMod val="95000"/>
                  </a:schemeClr>
                </a:solidFill>
                <a:latin typeface="Calibri"/>
                <a:cs typeface="Calibri"/>
              </a:rPr>
              <a:t>📌 Reduce Denial Rate and improve A/R cycle to &lt; 30days     </a:t>
            </a:r>
          </a:p>
          <a:p>
            <a:pPr algn="l" rtl="0">
              <a:defRPr sz="1000"/>
            </a:pPr>
            <a:r>
              <a:rPr lang="en-US" sz="1100" b="1" i="0" u="none" strike="noStrike" baseline="0">
                <a:solidFill>
                  <a:schemeClr val="bg1">
                    <a:lumMod val="95000"/>
                  </a:schemeClr>
                </a:solidFill>
                <a:latin typeface="Calibri"/>
                <a:cs typeface="Calibri"/>
              </a:rPr>
              <a:t>📌 Expand high-performing specialties (Radiology, OB/GYN)     </a:t>
            </a:r>
          </a:p>
          <a:p>
            <a:pPr algn="l" rtl="0">
              <a:defRPr sz="1000"/>
            </a:pPr>
            <a:r>
              <a:rPr lang="en-US" sz="1100" b="1" i="0" u="none" strike="noStrike" baseline="0">
                <a:solidFill>
                  <a:schemeClr val="bg1">
                    <a:lumMod val="95000"/>
                  </a:schemeClr>
                </a:solidFill>
                <a:latin typeface="Calibri"/>
                <a:cs typeface="Calibri"/>
              </a:rPr>
              <a:t>📌 Strengthen relationship with Employer Plan A (Top Payer) and explore similar partnership     </a:t>
            </a:r>
          </a:p>
          <a:p>
            <a:pPr algn="l" rtl="0">
              <a:defRPr sz="1000"/>
            </a:pPr>
            <a:r>
              <a:rPr lang="en-US" sz="1100" b="1" i="0" u="none" strike="noStrike" baseline="0">
                <a:solidFill>
                  <a:schemeClr val="bg1">
                    <a:lumMod val="95000"/>
                  </a:schemeClr>
                </a:solidFill>
                <a:latin typeface="Calibri"/>
                <a:cs typeface="Calibri"/>
              </a:rPr>
              <a:t>📌 Focus marketing on the 35-54 age demographic     </a:t>
            </a:r>
          </a:p>
          <a:p>
            <a:pPr algn="l" rtl="0">
              <a:defRPr sz="1000"/>
            </a:pPr>
            <a:endParaRPr lang="en-US" sz="1100" b="1" i="0" u="none" strike="noStrike" baseline="0">
              <a:solidFill>
                <a:schemeClr val="bg1">
                  <a:lumMod val="95000"/>
                </a:schemeClr>
              </a:solidFill>
              <a:latin typeface="Calibri"/>
              <a:cs typeface="Calibri"/>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464344</xdr:colOff>
      <xdr:row>38</xdr:row>
      <xdr:rowOff>47626</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0" y="0"/>
          <a:ext cx="12608719" cy="7286626"/>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3</xdr:col>
      <xdr:colOff>87199</xdr:colOff>
      <xdr:row>38</xdr:row>
      <xdr:rowOff>11906</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0" y="0"/>
          <a:ext cx="1908855" cy="7250906"/>
          <a:chOff x="2893218" y="23813"/>
          <a:chExt cx="1908855" cy="7250906"/>
        </a:xfrm>
      </xdr:grpSpPr>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2893218" y="23813"/>
            <a:ext cx="1862813" cy="7250906"/>
          </a:xfrm>
          <a:prstGeom prst="roundRect">
            <a:avLst/>
          </a:prstGeom>
          <a:solidFill>
            <a:schemeClr val="accent5">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nvGrpSpPr>
          <xdr:cNvPr id="12" name="Group 11">
            <a:extLst>
              <a:ext uri="{FF2B5EF4-FFF2-40B4-BE49-F238E27FC236}">
                <a16:creationId xmlns:a16="http://schemas.microsoft.com/office/drawing/2014/main" id="{00000000-0008-0000-0100-00000C000000}"/>
              </a:ext>
            </a:extLst>
          </xdr:cNvPr>
          <xdr:cNvGrpSpPr/>
        </xdr:nvGrpSpPr>
        <xdr:grpSpPr>
          <a:xfrm>
            <a:off x="3012281" y="107157"/>
            <a:ext cx="1789792" cy="873888"/>
            <a:chOff x="3012281" y="107157"/>
            <a:chExt cx="1789792" cy="873888"/>
          </a:xfrm>
        </xdr:grpSpPr>
        <xdr:sp macro="" textlink="">
          <xdr:nvSpPr>
            <xdr:cNvPr id="9" name="Freeform: Shape 8">
              <a:extLst>
                <a:ext uri="{FF2B5EF4-FFF2-40B4-BE49-F238E27FC236}">
                  <a16:creationId xmlns:a16="http://schemas.microsoft.com/office/drawing/2014/main" id="{00000000-0008-0000-0100-000009000000}"/>
                </a:ext>
              </a:extLst>
            </xdr:cNvPr>
            <xdr:cNvSpPr/>
          </xdr:nvSpPr>
          <xdr:spPr>
            <a:xfrm>
              <a:off x="3012281" y="134185"/>
              <a:ext cx="572982" cy="570289"/>
            </a:xfrm>
            <a:custGeom>
              <a:avLst/>
              <a:gdLst>
                <a:gd name="connsiteX0" fmla="*/ 289887 w 579773"/>
                <a:gd name="connsiteY0" fmla="*/ 45023 h 570289"/>
                <a:gd name="connsiteX1" fmla="*/ 45772 w 579773"/>
                <a:gd name="connsiteY1" fmla="*/ 285145 h 570289"/>
                <a:gd name="connsiteX2" fmla="*/ 289887 w 579773"/>
                <a:gd name="connsiteY2" fmla="*/ 525267 h 570289"/>
                <a:gd name="connsiteX3" fmla="*/ 534002 w 579773"/>
                <a:gd name="connsiteY3" fmla="*/ 285145 h 570289"/>
                <a:gd name="connsiteX4" fmla="*/ 289887 w 579773"/>
                <a:gd name="connsiteY4" fmla="*/ 45023 h 570289"/>
                <a:gd name="connsiteX5" fmla="*/ 289887 w 579773"/>
                <a:gd name="connsiteY5" fmla="*/ 570290 h 570289"/>
                <a:gd name="connsiteX6" fmla="*/ 0 w 579773"/>
                <a:gd name="connsiteY6" fmla="*/ 285145 h 570289"/>
                <a:gd name="connsiteX7" fmla="*/ 289887 w 579773"/>
                <a:gd name="connsiteY7" fmla="*/ 0 h 570289"/>
                <a:gd name="connsiteX8" fmla="*/ 579773 w 579773"/>
                <a:gd name="connsiteY8" fmla="*/ 285145 h 570289"/>
                <a:gd name="connsiteX9" fmla="*/ 289887 w 579773"/>
                <a:gd name="connsiteY9" fmla="*/ 570290 h 57028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579773" h="570289">
                  <a:moveTo>
                    <a:pt x="289887" y="45023"/>
                  </a:moveTo>
                  <a:cubicBezTo>
                    <a:pt x="154860" y="45023"/>
                    <a:pt x="45772" y="152327"/>
                    <a:pt x="45772" y="285145"/>
                  </a:cubicBezTo>
                  <a:cubicBezTo>
                    <a:pt x="45772" y="417962"/>
                    <a:pt x="154860" y="525267"/>
                    <a:pt x="289887" y="525267"/>
                  </a:cubicBezTo>
                  <a:cubicBezTo>
                    <a:pt x="424913" y="525267"/>
                    <a:pt x="534002" y="417962"/>
                    <a:pt x="534002" y="285145"/>
                  </a:cubicBezTo>
                  <a:cubicBezTo>
                    <a:pt x="534002" y="152327"/>
                    <a:pt x="424913" y="45023"/>
                    <a:pt x="289887" y="45023"/>
                  </a:cubicBezTo>
                  <a:close/>
                  <a:moveTo>
                    <a:pt x="289887" y="570290"/>
                  </a:moveTo>
                  <a:cubicBezTo>
                    <a:pt x="129686" y="570290"/>
                    <a:pt x="0" y="442725"/>
                    <a:pt x="0" y="285145"/>
                  </a:cubicBezTo>
                  <a:cubicBezTo>
                    <a:pt x="0" y="127565"/>
                    <a:pt x="129686" y="0"/>
                    <a:pt x="289887" y="0"/>
                  </a:cubicBezTo>
                  <a:cubicBezTo>
                    <a:pt x="450087" y="0"/>
                    <a:pt x="579773" y="127565"/>
                    <a:pt x="579773" y="285145"/>
                  </a:cubicBezTo>
                  <a:cubicBezTo>
                    <a:pt x="579773" y="442725"/>
                    <a:pt x="450087" y="570290"/>
                    <a:pt x="289887" y="570290"/>
                  </a:cubicBezTo>
                  <a:close/>
                </a:path>
              </a:pathLst>
            </a:custGeom>
            <a:solidFill>
              <a:srgbClr val="C00000"/>
            </a:solidFill>
            <a:ln w="7541"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a:p>
          </xdr:txBody>
        </xdr:sp>
        <xdr:sp macro="" textlink="">
          <xdr:nvSpPr>
            <xdr:cNvPr id="10" name="Freeform: Shape 9">
              <a:extLst>
                <a:ext uri="{FF2B5EF4-FFF2-40B4-BE49-F238E27FC236}">
                  <a16:creationId xmlns:a16="http://schemas.microsoft.com/office/drawing/2014/main" id="{00000000-0008-0000-0100-00000A000000}"/>
                </a:ext>
              </a:extLst>
            </xdr:cNvPr>
            <xdr:cNvSpPr/>
          </xdr:nvSpPr>
          <xdr:spPr>
            <a:xfrm>
              <a:off x="3117831" y="239238"/>
              <a:ext cx="361883" cy="360183"/>
            </a:xfrm>
            <a:custGeom>
              <a:avLst/>
              <a:gdLst>
                <a:gd name="connsiteX0" fmla="*/ 335658 w 366172"/>
                <a:gd name="connsiteY0" fmla="*/ 120061 h 360183"/>
                <a:gd name="connsiteX1" fmla="*/ 244115 w 366172"/>
                <a:gd name="connsiteY1" fmla="*/ 120061 h 360183"/>
                <a:gd name="connsiteX2" fmla="*/ 244115 w 366172"/>
                <a:gd name="connsiteY2" fmla="*/ 30015 h 360183"/>
                <a:gd name="connsiteX3" fmla="*/ 213601 w 366172"/>
                <a:gd name="connsiteY3" fmla="*/ 0 h 360183"/>
                <a:gd name="connsiteX4" fmla="*/ 152572 w 366172"/>
                <a:gd name="connsiteY4" fmla="*/ 0 h 360183"/>
                <a:gd name="connsiteX5" fmla="*/ 122058 w 366172"/>
                <a:gd name="connsiteY5" fmla="*/ 30015 h 360183"/>
                <a:gd name="connsiteX6" fmla="*/ 122058 w 366172"/>
                <a:gd name="connsiteY6" fmla="*/ 120061 h 360183"/>
                <a:gd name="connsiteX7" fmla="*/ 30514 w 366172"/>
                <a:gd name="connsiteY7" fmla="*/ 120061 h 360183"/>
                <a:gd name="connsiteX8" fmla="*/ 0 w 366172"/>
                <a:gd name="connsiteY8" fmla="*/ 150076 h 360183"/>
                <a:gd name="connsiteX9" fmla="*/ 0 w 366172"/>
                <a:gd name="connsiteY9" fmla="*/ 210107 h 360183"/>
                <a:gd name="connsiteX10" fmla="*/ 30514 w 366172"/>
                <a:gd name="connsiteY10" fmla="*/ 240122 h 360183"/>
                <a:gd name="connsiteX11" fmla="*/ 122058 w 366172"/>
                <a:gd name="connsiteY11" fmla="*/ 240122 h 360183"/>
                <a:gd name="connsiteX12" fmla="*/ 122058 w 366172"/>
                <a:gd name="connsiteY12" fmla="*/ 330168 h 360183"/>
                <a:gd name="connsiteX13" fmla="*/ 152572 w 366172"/>
                <a:gd name="connsiteY13" fmla="*/ 360183 h 360183"/>
                <a:gd name="connsiteX14" fmla="*/ 213601 w 366172"/>
                <a:gd name="connsiteY14" fmla="*/ 360183 h 360183"/>
                <a:gd name="connsiteX15" fmla="*/ 244115 w 366172"/>
                <a:gd name="connsiteY15" fmla="*/ 330168 h 360183"/>
                <a:gd name="connsiteX16" fmla="*/ 244115 w 366172"/>
                <a:gd name="connsiteY16" fmla="*/ 240122 h 360183"/>
                <a:gd name="connsiteX17" fmla="*/ 335658 w 366172"/>
                <a:gd name="connsiteY17" fmla="*/ 240122 h 360183"/>
                <a:gd name="connsiteX18" fmla="*/ 366173 w 366172"/>
                <a:gd name="connsiteY18" fmla="*/ 210107 h 360183"/>
                <a:gd name="connsiteX19" fmla="*/ 366173 w 366172"/>
                <a:gd name="connsiteY19" fmla="*/ 150076 h 360183"/>
                <a:gd name="connsiteX20" fmla="*/ 335658 w 366172"/>
                <a:gd name="connsiteY20" fmla="*/ 120061 h 3601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366172" h="360183">
                  <a:moveTo>
                    <a:pt x="335658" y="120061"/>
                  </a:moveTo>
                  <a:lnTo>
                    <a:pt x="244115" y="120061"/>
                  </a:lnTo>
                  <a:lnTo>
                    <a:pt x="244115" y="30015"/>
                  </a:lnTo>
                  <a:cubicBezTo>
                    <a:pt x="244115" y="13507"/>
                    <a:pt x="230384" y="0"/>
                    <a:pt x="213601" y="0"/>
                  </a:cubicBezTo>
                  <a:lnTo>
                    <a:pt x="152572" y="0"/>
                  </a:lnTo>
                  <a:cubicBezTo>
                    <a:pt x="135789" y="0"/>
                    <a:pt x="122058" y="13507"/>
                    <a:pt x="122058" y="30015"/>
                  </a:cubicBezTo>
                  <a:lnTo>
                    <a:pt x="122058" y="120061"/>
                  </a:lnTo>
                  <a:lnTo>
                    <a:pt x="30514" y="120061"/>
                  </a:lnTo>
                  <a:cubicBezTo>
                    <a:pt x="13731" y="120061"/>
                    <a:pt x="0" y="133568"/>
                    <a:pt x="0" y="150076"/>
                  </a:cubicBezTo>
                  <a:lnTo>
                    <a:pt x="0" y="210107"/>
                  </a:lnTo>
                  <a:cubicBezTo>
                    <a:pt x="0" y="226615"/>
                    <a:pt x="13731" y="240122"/>
                    <a:pt x="30514" y="240122"/>
                  </a:cubicBezTo>
                  <a:lnTo>
                    <a:pt x="122058" y="240122"/>
                  </a:lnTo>
                  <a:lnTo>
                    <a:pt x="122058" y="330168"/>
                  </a:lnTo>
                  <a:cubicBezTo>
                    <a:pt x="122058" y="346676"/>
                    <a:pt x="135789" y="360183"/>
                    <a:pt x="152572" y="360183"/>
                  </a:cubicBezTo>
                  <a:lnTo>
                    <a:pt x="213601" y="360183"/>
                  </a:lnTo>
                  <a:cubicBezTo>
                    <a:pt x="230384" y="360183"/>
                    <a:pt x="244115" y="346676"/>
                    <a:pt x="244115" y="330168"/>
                  </a:cubicBezTo>
                  <a:lnTo>
                    <a:pt x="244115" y="240122"/>
                  </a:lnTo>
                  <a:lnTo>
                    <a:pt x="335658" y="240122"/>
                  </a:lnTo>
                  <a:cubicBezTo>
                    <a:pt x="352441" y="240122"/>
                    <a:pt x="366173" y="226615"/>
                    <a:pt x="366173" y="210107"/>
                  </a:cubicBezTo>
                  <a:lnTo>
                    <a:pt x="366173" y="150076"/>
                  </a:lnTo>
                  <a:cubicBezTo>
                    <a:pt x="366173" y="133568"/>
                    <a:pt x="352441" y="120061"/>
                    <a:pt x="335658" y="120061"/>
                  </a:cubicBezTo>
                  <a:close/>
                </a:path>
              </a:pathLst>
            </a:custGeom>
            <a:solidFill>
              <a:srgbClr val="C00000"/>
            </a:solidFill>
            <a:ln w="7541"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a:p>
          </xdr:txBody>
        </xdr:sp>
        <xdr:sp macro="" textlink="">
          <xdr:nvSpPr>
            <xdr:cNvPr id="11" name="TextBox 56">
              <a:extLst>
                <a:ext uri="{FF2B5EF4-FFF2-40B4-BE49-F238E27FC236}">
                  <a16:creationId xmlns:a16="http://schemas.microsoft.com/office/drawing/2014/main" id="{00000000-0008-0000-0100-00000B000000}"/>
                </a:ext>
              </a:extLst>
            </xdr:cNvPr>
            <xdr:cNvSpPr txBox="1"/>
          </xdr:nvSpPr>
          <xdr:spPr>
            <a:xfrm>
              <a:off x="3461323" y="107157"/>
              <a:ext cx="1340750" cy="87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600" b="1">
                  <a:solidFill>
                    <a:schemeClr val="tx1">
                      <a:lumMod val="85000"/>
                      <a:lumOff val="15000"/>
                    </a:schemeClr>
                  </a:solidFill>
                </a:rPr>
                <a:t>HOSPITAL</a:t>
              </a:r>
              <a:br>
                <a:rPr lang="en-US" sz="1600" b="1">
                  <a:solidFill>
                    <a:schemeClr val="tx1">
                      <a:lumMod val="85000"/>
                      <a:lumOff val="15000"/>
                    </a:schemeClr>
                  </a:solidFill>
                </a:rPr>
              </a:br>
              <a:r>
                <a:rPr lang="en-US" sz="1600" b="1">
                  <a:solidFill>
                    <a:schemeClr val="tx1">
                      <a:lumMod val="85000"/>
                      <a:lumOff val="15000"/>
                    </a:schemeClr>
                  </a:solidFill>
                </a:rPr>
                <a:t>PATIENT</a:t>
              </a:r>
              <a:br>
                <a:rPr lang="en-US" sz="1600" b="1">
                  <a:solidFill>
                    <a:schemeClr val="tx1">
                      <a:lumMod val="85000"/>
                      <a:lumOff val="15000"/>
                    </a:schemeClr>
                  </a:solidFill>
                </a:rPr>
              </a:br>
              <a:r>
                <a:rPr lang="en-US" sz="1600" b="1">
                  <a:solidFill>
                    <a:schemeClr val="tx1">
                      <a:lumMod val="85000"/>
                      <a:lumOff val="15000"/>
                    </a:schemeClr>
                  </a:solidFill>
                </a:rPr>
                <a:t>DASHBOARD</a:t>
              </a:r>
            </a:p>
          </xdr:txBody>
        </xdr:sp>
      </xdr:grpSp>
    </xdr:grpSp>
    <xdr:clientData/>
  </xdr:twoCellAnchor>
  <xdr:twoCellAnchor>
    <xdr:from>
      <xdr:col>0</xdr:col>
      <xdr:colOff>226218</xdr:colOff>
      <xdr:row>6</xdr:row>
      <xdr:rowOff>107157</xdr:rowOff>
    </xdr:from>
    <xdr:to>
      <xdr:col>3</xdr:col>
      <xdr:colOff>23812</xdr:colOff>
      <xdr:row>7</xdr:row>
      <xdr:rowOff>178593</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226218" y="1250157"/>
          <a:ext cx="1619250" cy="261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lumMod val="85000"/>
                  <a:lumOff val="15000"/>
                </a:schemeClr>
              </a:solidFill>
            </a:rPr>
            <a:t>TOTAL PATIENTS</a:t>
          </a:r>
        </a:p>
        <a:p>
          <a:pPr algn="ctr"/>
          <a:endParaRPr lang="en-US" sz="1400" b="1">
            <a:solidFill>
              <a:schemeClr val="tx1">
                <a:lumMod val="85000"/>
                <a:lumOff val="15000"/>
              </a:schemeClr>
            </a:solidFill>
          </a:endParaRPr>
        </a:p>
      </xdr:txBody>
    </xdr:sp>
    <xdr:clientData/>
  </xdr:twoCellAnchor>
  <xdr:twoCellAnchor>
    <xdr:from>
      <xdr:col>10</xdr:col>
      <xdr:colOff>28576</xdr:colOff>
      <xdr:row>11</xdr:row>
      <xdr:rowOff>178594</xdr:rowOff>
    </xdr:from>
    <xdr:to>
      <xdr:col>17</xdr:col>
      <xdr:colOff>183441</xdr:colOff>
      <xdr:row>37</xdr:row>
      <xdr:rowOff>130969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6100764" y="2274094"/>
          <a:ext cx="4405396" cy="4905375"/>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3</xdr:col>
      <xdr:colOff>126207</xdr:colOff>
      <xdr:row>25</xdr:row>
      <xdr:rowOff>71436</xdr:rowOff>
    </xdr:from>
    <xdr:to>
      <xdr:col>9</xdr:col>
      <xdr:colOff>557212</xdr:colOff>
      <xdr:row>37</xdr:row>
      <xdr:rowOff>104773</xdr:rowOff>
    </xdr:to>
    <xdr:sp macro="" textlink="">
      <xdr:nvSpPr>
        <xdr:cNvPr id="26" name="Rectangle 25">
          <a:extLst>
            <a:ext uri="{FF2B5EF4-FFF2-40B4-BE49-F238E27FC236}">
              <a16:creationId xmlns:a16="http://schemas.microsoft.com/office/drawing/2014/main" id="{00000000-0008-0000-0100-00001A000000}"/>
            </a:ext>
          </a:extLst>
        </xdr:cNvPr>
        <xdr:cNvSpPr/>
      </xdr:nvSpPr>
      <xdr:spPr>
        <a:xfrm>
          <a:off x="1955007" y="4833936"/>
          <a:ext cx="4088605" cy="2319337"/>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3</xdr:col>
      <xdr:colOff>202406</xdr:colOff>
      <xdr:row>0</xdr:row>
      <xdr:rowOff>47625</xdr:rowOff>
    </xdr:from>
    <xdr:to>
      <xdr:col>6</xdr:col>
      <xdr:colOff>250031</xdr:colOff>
      <xdr:row>2</xdr:row>
      <xdr:rowOff>11906</xdr:rowOff>
    </xdr:to>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2024062" y="47625"/>
          <a:ext cx="1869282"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a:solidFill>
              <a:srgbClr val="2C3E50"/>
            </a:solidFill>
          </a:endParaRPr>
        </a:p>
      </xdr:txBody>
    </xdr:sp>
    <xdr:clientData/>
  </xdr:twoCellAnchor>
  <xdr:twoCellAnchor>
    <xdr:from>
      <xdr:col>3</xdr:col>
      <xdr:colOff>126208</xdr:colOff>
      <xdr:row>12</xdr:row>
      <xdr:rowOff>107157</xdr:rowOff>
    </xdr:from>
    <xdr:to>
      <xdr:col>9</xdr:col>
      <xdr:colOff>557213</xdr:colOff>
      <xdr:row>24</xdr:row>
      <xdr:rowOff>185737</xdr:rowOff>
    </xdr:to>
    <xdr:sp macro="" textlink="">
      <xdr:nvSpPr>
        <xdr:cNvPr id="20" name="Rectangle 19">
          <a:extLst>
            <a:ext uri="{FF2B5EF4-FFF2-40B4-BE49-F238E27FC236}">
              <a16:creationId xmlns:a16="http://schemas.microsoft.com/office/drawing/2014/main" id="{00000000-0008-0000-0100-000014000000}"/>
            </a:ext>
          </a:extLst>
        </xdr:cNvPr>
        <xdr:cNvSpPr/>
      </xdr:nvSpPr>
      <xdr:spPr>
        <a:xfrm>
          <a:off x="1947864" y="2393157"/>
          <a:ext cx="4074318" cy="2364580"/>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3</xdr:col>
      <xdr:colOff>126208</xdr:colOff>
      <xdr:row>6</xdr:row>
      <xdr:rowOff>71438</xdr:rowOff>
    </xdr:from>
    <xdr:to>
      <xdr:col>6</xdr:col>
      <xdr:colOff>285749</xdr:colOff>
      <xdr:row>12</xdr:row>
      <xdr:rowOff>23812</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a:xfrm>
          <a:off x="1947864" y="1214438"/>
          <a:ext cx="1981198" cy="1095374"/>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3</xdr:col>
      <xdr:colOff>126206</xdr:colOff>
      <xdr:row>0</xdr:row>
      <xdr:rowOff>71437</xdr:rowOff>
    </xdr:from>
    <xdr:to>
      <xdr:col>6</xdr:col>
      <xdr:colOff>285749</xdr:colOff>
      <xdr:row>6</xdr:row>
      <xdr:rowOff>59531</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1947862" y="71437"/>
          <a:ext cx="1981200" cy="1131094"/>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6</xdr:col>
      <xdr:colOff>321469</xdr:colOff>
      <xdr:row>0</xdr:row>
      <xdr:rowOff>71437</xdr:rowOff>
    </xdr:from>
    <xdr:to>
      <xdr:col>9</xdr:col>
      <xdr:colOff>557213</xdr:colOff>
      <xdr:row>6</xdr:row>
      <xdr:rowOff>33339</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3964782" y="71437"/>
          <a:ext cx="2057400" cy="1104902"/>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6</xdr:col>
      <xdr:colOff>354807</xdr:colOff>
      <xdr:row>6</xdr:row>
      <xdr:rowOff>83345</xdr:rowOff>
    </xdr:from>
    <xdr:to>
      <xdr:col>9</xdr:col>
      <xdr:colOff>557213</xdr:colOff>
      <xdr:row>12</xdr:row>
      <xdr:rowOff>23813</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3998120" y="1226345"/>
          <a:ext cx="2024062" cy="1083468"/>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xdr:from>
      <xdr:col>10</xdr:col>
      <xdr:colOff>33423</xdr:colOff>
      <xdr:row>0</xdr:row>
      <xdr:rowOff>54768</xdr:rowOff>
    </xdr:from>
    <xdr:to>
      <xdr:col>17</xdr:col>
      <xdr:colOff>183441</xdr:colOff>
      <xdr:row>11</xdr:row>
      <xdr:rowOff>107156</xdr:rowOff>
    </xdr:to>
    <xdr:sp macro="" textlink="">
      <xdr:nvSpPr>
        <xdr:cNvPr id="30" name="Rectangle 29">
          <a:extLst>
            <a:ext uri="{FF2B5EF4-FFF2-40B4-BE49-F238E27FC236}">
              <a16:creationId xmlns:a16="http://schemas.microsoft.com/office/drawing/2014/main" id="{00000000-0008-0000-0100-00001E000000}"/>
            </a:ext>
          </a:extLst>
        </xdr:cNvPr>
        <xdr:cNvSpPr/>
      </xdr:nvSpPr>
      <xdr:spPr>
        <a:xfrm>
          <a:off x="6105611" y="54768"/>
          <a:ext cx="4400549" cy="2147888"/>
        </a:xfrm>
        <a:prstGeom prst="rect">
          <a:avLst/>
        </a:prstGeom>
        <a:gradFill>
          <a:gsLst>
            <a:gs pos="0">
              <a:srgbClr val="388CCD">
                <a:lumMod val="5000"/>
                <a:lumOff val="95000"/>
              </a:srgbClr>
            </a:gs>
            <a:gs pos="0">
              <a:srgbClr val="0070C0"/>
            </a:gs>
            <a:gs pos="0">
              <a:srgbClr val="BFCFEB">
                <a:lumMod val="5000"/>
                <a:lumOff val="95000"/>
              </a:srgbClr>
            </a:gs>
            <a:gs pos="100000">
              <a:srgbClr val="B7C9E8"/>
            </a:gs>
            <a:gs pos="0">
              <a:schemeClr val="accent1">
                <a:lumMod val="5000"/>
                <a:lumOff val="95000"/>
              </a:schemeClr>
            </a:gs>
            <a:gs pos="69000">
              <a:schemeClr val="accent1">
                <a:lumMod val="45000"/>
                <a:lumOff val="55000"/>
              </a:schemeClr>
            </a:gs>
            <a:gs pos="83000">
              <a:schemeClr val="accent1">
                <a:lumMod val="45000"/>
                <a:lumOff val="55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rgbClr val="2C3E50"/>
            </a:solidFill>
          </a:endParaRPr>
        </a:p>
      </xdr:txBody>
    </xdr:sp>
    <xdr:clientData/>
  </xdr:twoCellAnchor>
  <xdr:twoCellAnchor editAs="oneCell">
    <xdr:from>
      <xdr:col>0</xdr:col>
      <xdr:colOff>83344</xdr:colOff>
      <xdr:row>24</xdr:row>
      <xdr:rowOff>23813</xdr:rowOff>
    </xdr:from>
    <xdr:to>
      <xdr:col>3</xdr:col>
      <xdr:colOff>90488</xdr:colOff>
      <xdr:row>28</xdr:row>
      <xdr:rowOff>166688</xdr:rowOff>
    </xdr:to>
    <mc:AlternateContent xmlns:mc="http://schemas.openxmlformats.org/markup-compatibility/2006" xmlns:a14="http://schemas.microsoft.com/office/drawing/2010/main">
      <mc:Choice Requires="a14">
        <xdr:graphicFrame macro="">
          <xdr:nvGraphicFramePr>
            <xdr:cNvPr id="32" name="gender">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3344" y="4595813"/>
              <a:ext cx="182880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23813</xdr:colOff>
      <xdr:row>30</xdr:row>
      <xdr:rowOff>71437</xdr:rowOff>
    </xdr:from>
    <xdr:to>
      <xdr:col>3</xdr:col>
      <xdr:colOff>30957</xdr:colOff>
      <xdr:row>36</xdr:row>
      <xdr:rowOff>71436</xdr:rowOff>
    </xdr:to>
    <mc:AlternateContent xmlns:mc="http://schemas.openxmlformats.org/markup-compatibility/2006" xmlns:a14="http://schemas.microsoft.com/office/drawing/2010/main">
      <mc:Choice Requires="a14">
        <xdr:graphicFrame macro="">
          <xdr:nvGraphicFramePr>
            <xdr:cNvPr id="33" name="ethnicity">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microsoft.com/office/drawing/2010/slicer">
              <sle:slicer xmlns:sle="http://schemas.microsoft.com/office/drawing/2010/slicer" name="ethnicity"/>
            </a:graphicData>
          </a:graphic>
        </xdr:graphicFrame>
      </mc:Choice>
      <mc:Fallback xmlns="">
        <xdr:sp macro="" textlink="">
          <xdr:nvSpPr>
            <xdr:cNvPr id="0" name=""/>
            <xdr:cNvSpPr>
              <a:spLocks noTextEdit="1"/>
            </xdr:cNvSpPr>
          </xdr:nvSpPr>
          <xdr:spPr>
            <a:xfrm>
              <a:off x="23813" y="5786437"/>
              <a:ext cx="1828800" cy="1142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178595</xdr:rowOff>
    </xdr:from>
    <xdr:to>
      <xdr:col>3</xdr:col>
      <xdr:colOff>0</xdr:colOff>
      <xdr:row>14</xdr:row>
      <xdr:rowOff>1</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0" y="2274095"/>
          <a:ext cx="1821656"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lumMod val="85000"/>
                  <a:lumOff val="15000"/>
                </a:schemeClr>
              </a:solidFill>
            </a:rPr>
            <a:t>AVERAGE AGE</a:t>
          </a:r>
        </a:p>
      </xdr:txBody>
    </xdr:sp>
    <xdr:clientData/>
  </xdr:twoCellAnchor>
  <xdr:twoCellAnchor>
    <xdr:from>
      <xdr:col>0</xdr:col>
      <xdr:colOff>0</xdr:colOff>
      <xdr:row>13</xdr:row>
      <xdr:rowOff>76200</xdr:rowOff>
    </xdr:from>
    <xdr:to>
      <xdr:col>2</xdr:col>
      <xdr:colOff>583406</xdr:colOff>
      <xdr:row>16</xdr:row>
      <xdr:rowOff>88106</xdr:rowOff>
    </xdr:to>
    <xdr:sp macro="" textlink="'WORKBOOK 2'!B7">
      <xdr:nvSpPr>
        <xdr:cNvPr id="38" name="TextBox 37">
          <a:extLst>
            <a:ext uri="{FF2B5EF4-FFF2-40B4-BE49-F238E27FC236}">
              <a16:creationId xmlns:a16="http://schemas.microsoft.com/office/drawing/2014/main" id="{00000000-0008-0000-0100-000026000000}"/>
            </a:ext>
          </a:extLst>
        </xdr:cNvPr>
        <xdr:cNvSpPr txBox="1"/>
      </xdr:nvSpPr>
      <xdr:spPr>
        <a:xfrm>
          <a:off x="0" y="2552700"/>
          <a:ext cx="1802606"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A1E190-12BB-4DE0-810E-4804F2E01AB8}" type="TxLink">
            <a:rPr lang="en-US" sz="2800" b="0" i="0" u="none" strike="noStrike">
              <a:solidFill>
                <a:srgbClr val="000000"/>
              </a:solidFill>
              <a:latin typeface="Calibri"/>
              <a:cs typeface="Calibri"/>
            </a:rPr>
            <a:pPr algn="ctr"/>
            <a:t>46</a:t>
          </a:fld>
          <a:endParaRPr lang="en-US" sz="2800" b="0"/>
        </a:p>
      </xdr:txBody>
    </xdr:sp>
    <xdr:clientData/>
  </xdr:twoCellAnchor>
  <xdr:twoCellAnchor editAs="oneCell">
    <xdr:from>
      <xdr:col>0</xdr:col>
      <xdr:colOff>19051</xdr:colOff>
      <xdr:row>7</xdr:row>
      <xdr:rowOff>130968</xdr:rowOff>
    </xdr:from>
    <xdr:to>
      <xdr:col>1</xdr:col>
      <xdr:colOff>35719</xdr:colOff>
      <xdr:row>10</xdr:row>
      <xdr:rowOff>183355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9051" y="1464468"/>
          <a:ext cx="623887" cy="623887"/>
        </a:xfrm>
        <a:prstGeom prst="rect">
          <a:avLst/>
        </a:prstGeom>
      </xdr:spPr>
    </xdr:pic>
    <xdr:clientData/>
  </xdr:twoCellAnchor>
  <xdr:twoCellAnchor>
    <xdr:from>
      <xdr:col>0</xdr:col>
      <xdr:colOff>345281</xdr:colOff>
      <xdr:row>8</xdr:row>
      <xdr:rowOff>35718</xdr:rowOff>
    </xdr:from>
    <xdr:to>
      <xdr:col>3</xdr:col>
      <xdr:colOff>220328</xdr:colOff>
      <xdr:row>11</xdr:row>
      <xdr:rowOff>47624</xdr:rowOff>
    </xdr:to>
    <xdr:sp macro="" textlink="'WORKBOOK 2'!B4">
      <xdr:nvSpPr>
        <xdr:cNvPr id="18" name="TextBox 17">
          <a:extLst>
            <a:ext uri="{FF2B5EF4-FFF2-40B4-BE49-F238E27FC236}">
              <a16:creationId xmlns:a16="http://schemas.microsoft.com/office/drawing/2014/main" id="{00000000-0008-0000-0100-000012000000}"/>
            </a:ext>
          </a:extLst>
        </xdr:cNvPr>
        <xdr:cNvSpPr txBox="1"/>
      </xdr:nvSpPr>
      <xdr:spPr>
        <a:xfrm>
          <a:off x="345281" y="1559718"/>
          <a:ext cx="1696703"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DD8AC8-EBF6-4CA7-AD8C-6B8D1770A003}" type="TxLink">
            <a:rPr lang="en-US" sz="2800" b="0" i="0" u="none" strike="noStrike">
              <a:solidFill>
                <a:srgbClr val="000000"/>
              </a:solidFill>
              <a:latin typeface="Calibri"/>
              <a:cs typeface="Calibri"/>
            </a:rPr>
            <a:pPr algn="ctr"/>
            <a:t> 2,000 </a:t>
          </a:fld>
          <a:endParaRPr lang="en-US" sz="2800" b="0"/>
        </a:p>
      </xdr:txBody>
    </xdr:sp>
    <xdr:clientData/>
  </xdr:twoCellAnchor>
  <xdr:twoCellAnchor>
    <xdr:from>
      <xdr:col>3</xdr:col>
      <xdr:colOff>154781</xdr:colOff>
      <xdr:row>28</xdr:row>
      <xdr:rowOff>23812</xdr:rowOff>
    </xdr:from>
    <xdr:to>
      <xdr:col>9</xdr:col>
      <xdr:colOff>547687</xdr:colOff>
      <xdr:row>37</xdr:row>
      <xdr:rowOff>83342</xdr:rowOff>
    </xdr:to>
    <xdr:graphicFrame macro="">
      <xdr:nvGraphicFramePr>
        <xdr:cNvPr id="40" name="Chart 39">
          <a:extLst>
            <a:ext uri="{FF2B5EF4-FFF2-40B4-BE49-F238E27FC236}">
              <a16:creationId xmlns:a16="http://schemas.microsoft.com/office/drawing/2014/main" id="{00000000-0008-0000-01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28576</xdr:colOff>
      <xdr:row>24</xdr:row>
      <xdr:rowOff>47625</xdr:rowOff>
    </xdr:from>
    <xdr:to>
      <xdr:col>17</xdr:col>
      <xdr:colOff>166687</xdr:colOff>
      <xdr:row>37</xdr:row>
      <xdr:rowOff>123824</xdr:rowOff>
    </xdr:to>
    <xdr:graphicFrame macro="">
      <xdr:nvGraphicFramePr>
        <xdr:cNvPr id="42" name="Chart 41">
          <a:extLst>
            <a:ext uri="{FF2B5EF4-FFF2-40B4-BE49-F238E27FC236}">
              <a16:creationId xmlns:a16="http://schemas.microsoft.com/office/drawing/2014/main" id="{00000000-0008-0000-01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273843</xdr:colOff>
      <xdr:row>0</xdr:row>
      <xdr:rowOff>95248</xdr:rowOff>
    </xdr:from>
    <xdr:to>
      <xdr:col>9</xdr:col>
      <xdr:colOff>583407</xdr:colOff>
      <xdr:row>2</xdr:row>
      <xdr:rowOff>59531</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3917156" y="95248"/>
          <a:ext cx="2131220" cy="345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AVG TEMPARATURE</a:t>
          </a:r>
        </a:p>
        <a:p>
          <a:pPr algn="ctr"/>
          <a:endParaRPr lang="en-US" sz="1400" b="1">
            <a:solidFill>
              <a:srgbClr val="2C3E50"/>
            </a:solidFill>
          </a:endParaRPr>
        </a:p>
      </xdr:txBody>
    </xdr:sp>
    <xdr:clientData/>
  </xdr:twoCellAnchor>
  <xdr:twoCellAnchor>
    <xdr:from>
      <xdr:col>3</xdr:col>
      <xdr:colOff>130969</xdr:colOff>
      <xdr:row>0</xdr:row>
      <xdr:rowOff>69053</xdr:rowOff>
    </xdr:from>
    <xdr:to>
      <xdr:col>6</xdr:col>
      <xdr:colOff>273843</xdr:colOff>
      <xdr:row>2</xdr:row>
      <xdr:rowOff>107156</xdr:rowOff>
    </xdr:to>
    <xdr:sp macro="" textlink="">
      <xdr:nvSpPr>
        <xdr:cNvPr id="46" name="TextBox 45">
          <a:extLst>
            <a:ext uri="{FF2B5EF4-FFF2-40B4-BE49-F238E27FC236}">
              <a16:creationId xmlns:a16="http://schemas.microsoft.com/office/drawing/2014/main" id="{00000000-0008-0000-0100-00002E000000}"/>
            </a:ext>
          </a:extLst>
        </xdr:cNvPr>
        <xdr:cNvSpPr txBox="1"/>
      </xdr:nvSpPr>
      <xdr:spPr>
        <a:xfrm>
          <a:off x="1952625" y="69053"/>
          <a:ext cx="1964531" cy="419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AVG RESP RATE</a:t>
          </a:r>
        </a:p>
      </xdr:txBody>
    </xdr:sp>
    <xdr:clientData/>
  </xdr:twoCellAnchor>
  <xdr:twoCellAnchor>
    <xdr:from>
      <xdr:col>6</xdr:col>
      <xdr:colOff>357187</xdr:colOff>
      <xdr:row>6</xdr:row>
      <xdr:rowOff>80960</xdr:rowOff>
    </xdr:from>
    <xdr:to>
      <xdr:col>9</xdr:col>
      <xdr:colOff>547687</xdr:colOff>
      <xdr:row>8</xdr:row>
      <xdr:rowOff>47625</xdr:rowOff>
    </xdr:to>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4000500" y="1223960"/>
              <a:ext cx="2012156" cy="34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AVG Sp</a:t>
              </a:r>
              <a14:m>
                <m:oMath xmlns:m="http://schemas.openxmlformats.org/officeDocument/2006/math">
                  <m:sSub>
                    <m:sSubPr>
                      <m:ctrlPr>
                        <a:rPr lang="en-US" sz="1400" b="1" i="1">
                          <a:solidFill>
                            <a:srgbClr val="2C3E50"/>
                          </a:solidFill>
                          <a:latin typeface="Cambria Math" panose="02040503050406030204" pitchFamily="18" charset="0"/>
                        </a:rPr>
                      </m:ctrlPr>
                    </m:sSubPr>
                    <m:e>
                      <m:r>
                        <a:rPr lang="en-US" sz="1400" b="1" i="1">
                          <a:solidFill>
                            <a:srgbClr val="2C3E50"/>
                          </a:solidFill>
                          <a:latin typeface="Cambria Math" panose="02040503050406030204" pitchFamily="18" charset="0"/>
                        </a:rPr>
                        <m:t>𝑶</m:t>
                      </m:r>
                    </m:e>
                    <m:sub>
                      <m:r>
                        <a:rPr lang="en-US" sz="1400" b="1" i="1">
                          <a:solidFill>
                            <a:srgbClr val="2C3E50"/>
                          </a:solidFill>
                          <a:latin typeface="Cambria Math" panose="02040503050406030204" pitchFamily="18" charset="0"/>
                        </a:rPr>
                        <m:t>𝟐</m:t>
                      </m:r>
                    </m:sub>
                  </m:sSub>
                </m:oMath>
              </a14:m>
              <a:endParaRPr lang="en-US" sz="1400" b="1">
                <a:solidFill>
                  <a:srgbClr val="2C3E50"/>
                </a:solidFill>
              </a:endParaRPr>
            </a:p>
          </xdr:txBody>
        </xdr:sp>
      </mc:Choice>
      <mc:Fallback xmlns="">
        <xdr:sp macro="" textlink="">
          <xdr:nvSpPr>
            <xdr:cNvPr id="47" name="TextBox 46">
              <a:extLst>
                <a:ext uri="{FF2B5EF4-FFF2-40B4-BE49-F238E27FC236}">
                  <a16:creationId xmlns:a16="http://schemas.microsoft.com/office/drawing/2014/main" id="{B1076CAA-2273-478E-9B03-A81C19C41E68}"/>
                </a:ext>
              </a:extLst>
            </xdr:cNvPr>
            <xdr:cNvSpPr txBox="1"/>
          </xdr:nvSpPr>
          <xdr:spPr>
            <a:xfrm>
              <a:off x="4000500" y="1223960"/>
              <a:ext cx="2012156" cy="34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AVG Sp</a:t>
              </a:r>
              <a:r>
                <a:rPr lang="en-US" sz="1400" b="1" i="0">
                  <a:solidFill>
                    <a:srgbClr val="2C3E50"/>
                  </a:solidFill>
                  <a:latin typeface="Cambria Math" panose="02040503050406030204" pitchFamily="18" charset="0"/>
                </a:rPr>
                <a:t>𝑶_𝟐</a:t>
              </a:r>
              <a:endParaRPr lang="en-US" sz="1400" b="1">
                <a:solidFill>
                  <a:srgbClr val="2C3E50"/>
                </a:solidFill>
              </a:endParaRPr>
            </a:p>
          </xdr:txBody>
        </xdr:sp>
      </mc:Fallback>
    </mc:AlternateContent>
    <xdr:clientData/>
  </xdr:twoCellAnchor>
  <xdr:twoCellAnchor>
    <xdr:from>
      <xdr:col>3</xdr:col>
      <xdr:colOff>130969</xdr:colOff>
      <xdr:row>6</xdr:row>
      <xdr:rowOff>95250</xdr:rowOff>
    </xdr:from>
    <xdr:to>
      <xdr:col>6</xdr:col>
      <xdr:colOff>273843</xdr:colOff>
      <xdr:row>8</xdr:row>
      <xdr:rowOff>35719</xdr:rowOff>
    </xdr:to>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1952625" y="1238250"/>
          <a:ext cx="1964531"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AVG HEART RATE</a:t>
          </a:r>
        </a:p>
      </xdr:txBody>
    </xdr:sp>
    <xdr:clientData/>
  </xdr:twoCellAnchor>
  <xdr:twoCellAnchor>
    <xdr:from>
      <xdr:col>3</xdr:col>
      <xdr:colOff>142875</xdr:colOff>
      <xdr:row>2</xdr:row>
      <xdr:rowOff>23812</xdr:rowOff>
    </xdr:from>
    <xdr:to>
      <xdr:col>6</xdr:col>
      <xdr:colOff>261937</xdr:colOff>
      <xdr:row>4</xdr:row>
      <xdr:rowOff>119062</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964531" y="404812"/>
          <a:ext cx="194071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rgbClr val="2C3E50"/>
              </a:solidFill>
            </a:rPr>
            <a:t>15.4 bpm</a:t>
          </a:r>
        </a:p>
      </xdr:txBody>
    </xdr:sp>
    <xdr:clientData/>
  </xdr:twoCellAnchor>
  <xdr:twoCellAnchor>
    <xdr:from>
      <xdr:col>6</xdr:col>
      <xdr:colOff>319087</xdr:colOff>
      <xdr:row>2</xdr:row>
      <xdr:rowOff>33337</xdr:rowOff>
    </xdr:from>
    <xdr:to>
      <xdr:col>9</xdr:col>
      <xdr:colOff>438150</xdr:colOff>
      <xdr:row>4</xdr:row>
      <xdr:rowOff>107156</xdr:rowOff>
    </xdr:to>
    <xdr:sp macro="" textlink="'WORKBOOK 2'!F23">
      <xdr:nvSpPr>
        <xdr:cNvPr id="50" name="TextBox 49">
          <a:extLst>
            <a:ext uri="{FF2B5EF4-FFF2-40B4-BE49-F238E27FC236}">
              <a16:creationId xmlns:a16="http://schemas.microsoft.com/office/drawing/2014/main" id="{00000000-0008-0000-0100-000032000000}"/>
            </a:ext>
          </a:extLst>
        </xdr:cNvPr>
        <xdr:cNvSpPr txBox="1"/>
      </xdr:nvSpPr>
      <xdr:spPr>
        <a:xfrm>
          <a:off x="3962400" y="414337"/>
          <a:ext cx="1940719" cy="45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189299-0B5D-4B0D-9B4F-58A9148AE122}" type="TxLink">
            <a:rPr lang="en-US" sz="2000" b="1" i="0" u="none" strike="noStrike">
              <a:solidFill>
                <a:srgbClr val="2C3E50"/>
              </a:solidFill>
              <a:latin typeface="Calibri"/>
              <a:ea typeface="+mn-ea"/>
              <a:cs typeface="Calibri"/>
            </a:rPr>
            <a:pPr marL="0" indent="0" algn="ctr"/>
            <a:t>36.8°C</a:t>
          </a:fld>
          <a:endParaRPr lang="en-US" sz="2000" b="1" i="0" u="none" strike="noStrike">
            <a:solidFill>
              <a:srgbClr val="2C3E50"/>
            </a:solidFill>
            <a:latin typeface="Calibri"/>
            <a:ea typeface="+mn-ea"/>
            <a:cs typeface="Calibri"/>
          </a:endParaRPr>
        </a:p>
      </xdr:txBody>
    </xdr:sp>
    <xdr:clientData/>
  </xdr:twoCellAnchor>
  <xdr:twoCellAnchor>
    <xdr:from>
      <xdr:col>6</xdr:col>
      <xdr:colOff>354808</xdr:colOff>
      <xdr:row>8</xdr:row>
      <xdr:rowOff>1</xdr:rowOff>
    </xdr:from>
    <xdr:to>
      <xdr:col>9</xdr:col>
      <xdr:colOff>523874</xdr:colOff>
      <xdr:row>10</xdr:row>
      <xdr:rowOff>178595</xdr:rowOff>
    </xdr:to>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3998121" y="1524001"/>
          <a:ext cx="1990722"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2C3E50"/>
              </a:solidFill>
              <a:latin typeface="Calibri"/>
              <a:ea typeface="+mn-ea"/>
              <a:cs typeface="Calibri"/>
            </a:rPr>
            <a:t>96.5%</a:t>
          </a:r>
        </a:p>
      </xdr:txBody>
    </xdr:sp>
    <xdr:clientData/>
  </xdr:twoCellAnchor>
  <xdr:twoCellAnchor>
    <xdr:from>
      <xdr:col>3</xdr:col>
      <xdr:colOff>138115</xdr:colOff>
      <xdr:row>7</xdr:row>
      <xdr:rowOff>176213</xdr:rowOff>
    </xdr:from>
    <xdr:to>
      <xdr:col>6</xdr:col>
      <xdr:colOff>257177</xdr:colOff>
      <xdr:row>10</xdr:row>
      <xdr:rowOff>164307</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959771" y="1509713"/>
          <a:ext cx="1940719"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2C3E50"/>
              </a:solidFill>
              <a:latin typeface="Calibri"/>
              <a:ea typeface="+mn-ea"/>
              <a:cs typeface="Calibri"/>
            </a:rPr>
            <a:t>77.4 bpm</a:t>
          </a:r>
        </a:p>
      </xdr:txBody>
    </xdr:sp>
    <xdr:clientData/>
  </xdr:twoCellAnchor>
  <xdr:twoCellAnchor>
    <xdr:from>
      <xdr:col>10</xdr:col>
      <xdr:colOff>369093</xdr:colOff>
      <xdr:row>17</xdr:row>
      <xdr:rowOff>107157</xdr:rowOff>
    </xdr:from>
    <xdr:to>
      <xdr:col>11</xdr:col>
      <xdr:colOff>571500</xdr:colOff>
      <xdr:row>19</xdr:row>
      <xdr:rowOff>59531</xdr:rowOff>
    </xdr:to>
    <xdr:sp macro="" textlink="'WORKBOOK 2'!C29">
      <xdr:nvSpPr>
        <xdr:cNvPr id="6" name="TextBox 5">
          <a:extLst>
            <a:ext uri="{FF2B5EF4-FFF2-40B4-BE49-F238E27FC236}">
              <a16:creationId xmlns:a16="http://schemas.microsoft.com/office/drawing/2014/main" id="{00000000-0008-0000-0100-000006000000}"/>
            </a:ext>
          </a:extLst>
        </xdr:cNvPr>
        <xdr:cNvSpPr txBox="1"/>
      </xdr:nvSpPr>
      <xdr:spPr>
        <a:xfrm>
          <a:off x="6441281" y="3345657"/>
          <a:ext cx="8096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2CE209-9661-45E3-BEEB-7184B2D6BDDA}" type="TxLink">
            <a:rPr lang="en-US" sz="1600" b="1" i="0" u="none" strike="noStrike">
              <a:solidFill>
                <a:srgbClr val="2C3E50"/>
              </a:solidFill>
              <a:latin typeface="Calibri"/>
              <a:cs typeface="Calibri"/>
            </a:rPr>
            <a:pPr/>
            <a:t>27.3%</a:t>
          </a:fld>
          <a:endParaRPr lang="en-US" sz="1600" b="1">
            <a:solidFill>
              <a:srgbClr val="2C3E50"/>
            </a:solidFill>
          </a:endParaRPr>
        </a:p>
      </xdr:txBody>
    </xdr:sp>
    <xdr:clientData/>
  </xdr:twoCellAnchor>
  <xdr:twoCellAnchor>
    <xdr:from>
      <xdr:col>12</xdr:col>
      <xdr:colOff>581025</xdr:colOff>
      <xdr:row>17</xdr:row>
      <xdr:rowOff>104775</xdr:rowOff>
    </xdr:from>
    <xdr:to>
      <xdr:col>14</xdr:col>
      <xdr:colOff>176212</xdr:colOff>
      <xdr:row>19</xdr:row>
      <xdr:rowOff>57149</xdr:rowOff>
    </xdr:to>
    <xdr:sp macro="" textlink="'WORKBOOK 2'!C23">
      <xdr:nvSpPr>
        <xdr:cNvPr id="53" name="TextBox 52">
          <a:extLst>
            <a:ext uri="{FF2B5EF4-FFF2-40B4-BE49-F238E27FC236}">
              <a16:creationId xmlns:a16="http://schemas.microsoft.com/office/drawing/2014/main" id="{00000000-0008-0000-0100-000035000000}"/>
            </a:ext>
          </a:extLst>
        </xdr:cNvPr>
        <xdr:cNvSpPr txBox="1"/>
      </xdr:nvSpPr>
      <xdr:spPr>
        <a:xfrm>
          <a:off x="7867650" y="3343275"/>
          <a:ext cx="8096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8BFC92-012B-4C9B-A03C-690562756867}" type="TxLink">
            <a:rPr lang="en-US" sz="1600" b="1" i="0" u="none" strike="noStrike">
              <a:solidFill>
                <a:srgbClr val="2C3E50"/>
              </a:solidFill>
              <a:latin typeface="Calibri"/>
              <a:cs typeface="Calibri"/>
            </a:rPr>
            <a:pPr/>
            <a:t>18.7%</a:t>
          </a:fld>
          <a:endParaRPr lang="en-US" sz="1600" b="1">
            <a:solidFill>
              <a:srgbClr val="2C3E50"/>
            </a:solidFill>
          </a:endParaRPr>
        </a:p>
      </xdr:txBody>
    </xdr:sp>
    <xdr:clientData/>
  </xdr:twoCellAnchor>
  <xdr:twoCellAnchor>
    <xdr:from>
      <xdr:col>15</xdr:col>
      <xdr:colOff>257176</xdr:colOff>
      <xdr:row>17</xdr:row>
      <xdr:rowOff>126206</xdr:rowOff>
    </xdr:from>
    <xdr:to>
      <xdr:col>16</xdr:col>
      <xdr:colOff>459582</xdr:colOff>
      <xdr:row>19</xdr:row>
      <xdr:rowOff>78580</xdr:rowOff>
    </xdr:to>
    <xdr:sp macro="" textlink="'WORKBOOK 2'!C17">
      <xdr:nvSpPr>
        <xdr:cNvPr id="55" name="TextBox 54">
          <a:extLst>
            <a:ext uri="{FF2B5EF4-FFF2-40B4-BE49-F238E27FC236}">
              <a16:creationId xmlns:a16="http://schemas.microsoft.com/office/drawing/2014/main" id="{00000000-0008-0000-0100-000037000000}"/>
            </a:ext>
          </a:extLst>
        </xdr:cNvPr>
        <xdr:cNvSpPr txBox="1"/>
      </xdr:nvSpPr>
      <xdr:spPr>
        <a:xfrm>
          <a:off x="9365457" y="3364706"/>
          <a:ext cx="8096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9856A4-20A8-45D0-BF9E-BF2FBB74C40F}" type="TxLink">
            <a:rPr lang="en-US" sz="1600" b="1" i="0" u="none" strike="noStrike">
              <a:solidFill>
                <a:srgbClr val="2C3E50"/>
              </a:solidFill>
              <a:latin typeface="Calibri"/>
              <a:cs typeface="Calibri"/>
            </a:rPr>
            <a:pPr/>
            <a:t>18.0%</a:t>
          </a:fld>
          <a:endParaRPr lang="en-US" sz="1600" b="1">
            <a:solidFill>
              <a:srgbClr val="2C3E50"/>
            </a:solidFill>
          </a:endParaRPr>
        </a:p>
      </xdr:txBody>
    </xdr:sp>
    <xdr:clientData/>
  </xdr:twoCellAnchor>
  <xdr:twoCellAnchor>
    <xdr:from>
      <xdr:col>10</xdr:col>
      <xdr:colOff>30957</xdr:colOff>
      <xdr:row>15</xdr:row>
      <xdr:rowOff>6486</xdr:rowOff>
    </xdr:from>
    <xdr:to>
      <xdr:col>17</xdr:col>
      <xdr:colOff>40481</xdr:colOff>
      <xdr:row>23</xdr:row>
      <xdr:rowOff>35719</xdr:rowOff>
    </xdr:to>
    <xdr:grpSp>
      <xdr:nvGrpSpPr>
        <xdr:cNvPr id="15" name="Group 14">
          <a:extLst>
            <a:ext uri="{FF2B5EF4-FFF2-40B4-BE49-F238E27FC236}">
              <a16:creationId xmlns:a16="http://schemas.microsoft.com/office/drawing/2014/main" id="{00000000-0008-0000-0100-00000F000000}"/>
            </a:ext>
          </a:extLst>
        </xdr:cNvPr>
        <xdr:cNvGrpSpPr/>
      </xdr:nvGrpSpPr>
      <xdr:grpSpPr>
        <a:xfrm>
          <a:off x="6103145" y="2863986"/>
          <a:ext cx="4260055" cy="1553233"/>
          <a:chOff x="6103145" y="2863986"/>
          <a:chExt cx="4260055" cy="1553233"/>
        </a:xfrm>
      </xdr:grpSpPr>
      <xdr:graphicFrame macro="">
        <xdr:nvGraphicFramePr>
          <xdr:cNvPr id="43" name="Chart 42">
            <a:extLst>
              <a:ext uri="{FF2B5EF4-FFF2-40B4-BE49-F238E27FC236}">
                <a16:creationId xmlns:a16="http://schemas.microsoft.com/office/drawing/2014/main" id="{00000000-0008-0000-0100-00002B000000}"/>
              </a:ext>
            </a:extLst>
          </xdr:cNvPr>
          <xdr:cNvGraphicFramePr>
            <a:graphicFrameLocks/>
          </xdr:cNvGraphicFramePr>
        </xdr:nvGraphicFramePr>
        <xdr:xfrm>
          <a:off x="9067801" y="2893219"/>
          <a:ext cx="1254918" cy="120669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4" name="Chart 43">
            <a:extLst>
              <a:ext uri="{FF2B5EF4-FFF2-40B4-BE49-F238E27FC236}">
                <a16:creationId xmlns:a16="http://schemas.microsoft.com/office/drawing/2014/main" id="{00000000-0008-0000-0100-00002C000000}"/>
              </a:ext>
            </a:extLst>
          </xdr:cNvPr>
          <xdr:cNvGraphicFramePr>
            <a:graphicFrameLocks/>
          </xdr:cNvGraphicFramePr>
        </xdr:nvGraphicFramePr>
        <xdr:xfrm>
          <a:off x="7519988" y="2863986"/>
          <a:ext cx="1324380" cy="126450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5" name="Chart 44">
            <a:extLst>
              <a:ext uri="{FF2B5EF4-FFF2-40B4-BE49-F238E27FC236}">
                <a16:creationId xmlns:a16="http://schemas.microsoft.com/office/drawing/2014/main" id="{00000000-0008-0000-0100-00002D000000}"/>
              </a:ext>
            </a:extLst>
          </xdr:cNvPr>
          <xdr:cNvGraphicFramePr>
            <a:graphicFrameLocks/>
          </xdr:cNvGraphicFramePr>
        </xdr:nvGraphicFramePr>
        <xdr:xfrm>
          <a:off x="6103145" y="2945109"/>
          <a:ext cx="1289648" cy="1198264"/>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2" name="TextBox 51">
            <a:extLst>
              <a:ext uri="{FF2B5EF4-FFF2-40B4-BE49-F238E27FC236}">
                <a16:creationId xmlns:a16="http://schemas.microsoft.com/office/drawing/2014/main" id="{00000000-0008-0000-0100-000034000000}"/>
              </a:ext>
            </a:extLst>
          </xdr:cNvPr>
          <xdr:cNvSpPr txBox="1"/>
        </xdr:nvSpPr>
        <xdr:spPr>
          <a:xfrm>
            <a:off x="6131720" y="4107657"/>
            <a:ext cx="1297780"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2C3E50"/>
                </a:solidFill>
              </a:rPr>
              <a:t>HYPERTENSIVE</a:t>
            </a:r>
          </a:p>
        </xdr:txBody>
      </xdr:sp>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7522370" y="4105276"/>
            <a:ext cx="1297780"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2C3E50"/>
                </a:solidFill>
              </a:rPr>
              <a:t>DIABETICS</a:t>
            </a:r>
          </a:p>
        </xdr:txBody>
      </xdr:sp>
      <xdr:sp macro="" textlink="">
        <xdr:nvSpPr>
          <xdr:cNvPr id="56" name="TextBox 55">
            <a:extLst>
              <a:ext uri="{FF2B5EF4-FFF2-40B4-BE49-F238E27FC236}">
                <a16:creationId xmlns:a16="http://schemas.microsoft.com/office/drawing/2014/main" id="{00000000-0008-0000-0100-000038000000}"/>
              </a:ext>
            </a:extLst>
          </xdr:cNvPr>
          <xdr:cNvSpPr txBox="1"/>
        </xdr:nvSpPr>
        <xdr:spPr>
          <a:xfrm>
            <a:off x="9065420" y="4095750"/>
            <a:ext cx="1297780"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2C3E50"/>
                </a:solidFill>
              </a:rPr>
              <a:t>SMOKERS</a:t>
            </a:r>
          </a:p>
        </xdr:txBody>
      </xdr:sp>
    </xdr:grpSp>
    <xdr:clientData/>
  </xdr:twoCellAnchor>
  <xdr:twoCellAnchor>
    <xdr:from>
      <xdr:col>10</xdr:col>
      <xdr:colOff>35718</xdr:colOff>
      <xdr:row>24</xdr:row>
      <xdr:rowOff>119062</xdr:rowOff>
    </xdr:from>
    <xdr:to>
      <xdr:col>17</xdr:col>
      <xdr:colOff>154781</xdr:colOff>
      <xdr:row>26</xdr:row>
      <xdr:rowOff>83343</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6107906" y="4691062"/>
          <a:ext cx="4369594"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BMI DISTRIBUTION</a:t>
          </a:r>
        </a:p>
      </xdr:txBody>
    </xdr:sp>
    <xdr:clientData/>
  </xdr:twoCellAnchor>
  <xdr:twoCellAnchor>
    <xdr:from>
      <xdr:col>10</xdr:col>
      <xdr:colOff>21431</xdr:colOff>
      <xdr:row>12</xdr:row>
      <xdr:rowOff>45244</xdr:rowOff>
    </xdr:from>
    <xdr:to>
      <xdr:col>17</xdr:col>
      <xdr:colOff>140494</xdr:colOff>
      <xdr:row>14</xdr:row>
      <xdr:rowOff>9525</xdr:rowOff>
    </xdr:to>
    <xdr:sp macro="" textlink="">
      <xdr:nvSpPr>
        <xdr:cNvPr id="57" name="TextBox 56">
          <a:extLst>
            <a:ext uri="{FF2B5EF4-FFF2-40B4-BE49-F238E27FC236}">
              <a16:creationId xmlns:a16="http://schemas.microsoft.com/office/drawing/2014/main" id="{00000000-0008-0000-0100-000039000000}"/>
            </a:ext>
          </a:extLst>
        </xdr:cNvPr>
        <xdr:cNvSpPr txBox="1"/>
      </xdr:nvSpPr>
      <xdr:spPr>
        <a:xfrm>
          <a:off x="6093619" y="2331244"/>
          <a:ext cx="4369594"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CLINICAL RISK FACTORS</a:t>
          </a:r>
        </a:p>
      </xdr:txBody>
    </xdr:sp>
    <xdr:clientData/>
  </xdr:twoCellAnchor>
  <xdr:twoCellAnchor>
    <xdr:from>
      <xdr:col>3</xdr:col>
      <xdr:colOff>130968</xdr:colOff>
      <xdr:row>25</xdr:row>
      <xdr:rowOff>150020</xdr:rowOff>
    </xdr:from>
    <xdr:to>
      <xdr:col>9</xdr:col>
      <xdr:colOff>523875</xdr:colOff>
      <xdr:row>27</xdr:row>
      <xdr:rowOff>59532</xdr:rowOff>
    </xdr:to>
    <xdr:sp macro="" textlink="">
      <xdr:nvSpPr>
        <xdr:cNvPr id="58" name="TextBox 57">
          <a:extLst>
            <a:ext uri="{FF2B5EF4-FFF2-40B4-BE49-F238E27FC236}">
              <a16:creationId xmlns:a16="http://schemas.microsoft.com/office/drawing/2014/main" id="{00000000-0008-0000-0100-00003A000000}"/>
            </a:ext>
          </a:extLst>
        </xdr:cNvPr>
        <xdr:cNvSpPr txBox="1"/>
      </xdr:nvSpPr>
      <xdr:spPr>
        <a:xfrm>
          <a:off x="1952624" y="4912520"/>
          <a:ext cx="4036220"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PATIENT COUNT BY AGE GROUP</a:t>
          </a:r>
        </a:p>
        <a:p>
          <a:pPr algn="ctr"/>
          <a:endParaRPr lang="en-US" sz="1400" b="1">
            <a:solidFill>
              <a:srgbClr val="2C3E50"/>
            </a:solidFill>
          </a:endParaRPr>
        </a:p>
      </xdr:txBody>
    </xdr:sp>
    <xdr:clientData/>
  </xdr:twoCellAnchor>
  <xdr:twoCellAnchor>
    <xdr:from>
      <xdr:col>3</xdr:col>
      <xdr:colOff>126206</xdr:colOff>
      <xdr:row>4</xdr:row>
      <xdr:rowOff>142874</xdr:rowOff>
    </xdr:from>
    <xdr:to>
      <xdr:col>6</xdr:col>
      <xdr:colOff>257174</xdr:colOff>
      <xdr:row>6</xdr:row>
      <xdr:rowOff>47624</xdr:rowOff>
    </xdr:to>
    <xdr:sp macro="" textlink="">
      <xdr:nvSpPr>
        <xdr:cNvPr id="65" name="TextBox 61">
          <a:extLst>
            <a:ext uri="{FF2B5EF4-FFF2-40B4-BE49-F238E27FC236}">
              <a16:creationId xmlns:a16="http://schemas.microsoft.com/office/drawing/2014/main" id="{00000000-0008-0000-0100-000041000000}"/>
            </a:ext>
          </a:extLst>
        </xdr:cNvPr>
        <xdr:cNvSpPr txBox="1"/>
      </xdr:nvSpPr>
      <xdr:spPr>
        <a:xfrm>
          <a:off x="1947862" y="904874"/>
          <a:ext cx="1952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i="1" u="none" strike="noStrike">
              <a:solidFill>
                <a:srgbClr val="2C3E50"/>
              </a:solidFill>
              <a:latin typeface="Calibri"/>
              <a:cs typeface="Calibri"/>
            </a:rPr>
            <a:t>Normal: 12 - 20</a:t>
          </a:r>
        </a:p>
      </xdr:txBody>
    </xdr:sp>
    <xdr:clientData/>
  </xdr:twoCellAnchor>
  <xdr:twoCellAnchor>
    <xdr:from>
      <xdr:col>6</xdr:col>
      <xdr:colOff>421480</xdr:colOff>
      <xdr:row>10</xdr:row>
      <xdr:rowOff>128586</xdr:rowOff>
    </xdr:from>
    <xdr:to>
      <xdr:col>9</xdr:col>
      <xdr:colOff>552449</xdr:colOff>
      <xdr:row>12</xdr:row>
      <xdr:rowOff>33336</xdr:rowOff>
    </xdr:to>
    <xdr:sp macro="" textlink="">
      <xdr:nvSpPr>
        <xdr:cNvPr id="66" name="TextBox 61">
          <a:extLst>
            <a:ext uri="{FF2B5EF4-FFF2-40B4-BE49-F238E27FC236}">
              <a16:creationId xmlns:a16="http://schemas.microsoft.com/office/drawing/2014/main" id="{00000000-0008-0000-0100-000042000000}"/>
            </a:ext>
          </a:extLst>
        </xdr:cNvPr>
        <xdr:cNvSpPr txBox="1"/>
      </xdr:nvSpPr>
      <xdr:spPr>
        <a:xfrm>
          <a:off x="4064793" y="2033586"/>
          <a:ext cx="1952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i="1" u="none" strike="noStrike">
              <a:solidFill>
                <a:srgbClr val="2C3E50"/>
              </a:solidFill>
              <a:latin typeface="Calibri"/>
              <a:cs typeface="Calibri"/>
            </a:rPr>
            <a:t>Normal: &gt;95</a:t>
          </a:r>
        </a:p>
      </xdr:txBody>
    </xdr:sp>
    <xdr:clientData/>
  </xdr:twoCellAnchor>
  <xdr:twoCellAnchor>
    <xdr:from>
      <xdr:col>6</xdr:col>
      <xdr:colOff>395287</xdr:colOff>
      <xdr:row>4</xdr:row>
      <xdr:rowOff>114299</xdr:rowOff>
    </xdr:from>
    <xdr:to>
      <xdr:col>9</xdr:col>
      <xdr:colOff>526256</xdr:colOff>
      <xdr:row>6</xdr:row>
      <xdr:rowOff>19049</xdr:rowOff>
    </xdr:to>
    <xdr:sp macro="" textlink="">
      <xdr:nvSpPr>
        <xdr:cNvPr id="67" name="TextBox 61">
          <a:extLst>
            <a:ext uri="{FF2B5EF4-FFF2-40B4-BE49-F238E27FC236}">
              <a16:creationId xmlns:a16="http://schemas.microsoft.com/office/drawing/2014/main" id="{00000000-0008-0000-0100-000043000000}"/>
            </a:ext>
          </a:extLst>
        </xdr:cNvPr>
        <xdr:cNvSpPr txBox="1"/>
      </xdr:nvSpPr>
      <xdr:spPr>
        <a:xfrm>
          <a:off x="4038600" y="876299"/>
          <a:ext cx="1952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i="1" u="none" strike="noStrike">
              <a:solidFill>
                <a:srgbClr val="2C3E50"/>
              </a:solidFill>
              <a:latin typeface="Calibri"/>
              <a:cs typeface="Calibri"/>
            </a:rPr>
            <a:t>Normal: 36.5 - 37.5</a:t>
          </a:r>
        </a:p>
      </xdr:txBody>
    </xdr:sp>
    <xdr:clientData/>
  </xdr:twoCellAnchor>
  <xdr:twoCellAnchor>
    <xdr:from>
      <xdr:col>3</xdr:col>
      <xdr:colOff>130969</xdr:colOff>
      <xdr:row>10</xdr:row>
      <xdr:rowOff>111918</xdr:rowOff>
    </xdr:from>
    <xdr:to>
      <xdr:col>6</xdr:col>
      <xdr:colOff>261937</xdr:colOff>
      <xdr:row>12</xdr:row>
      <xdr:rowOff>16668</xdr:rowOff>
    </xdr:to>
    <xdr:sp macro="" textlink="">
      <xdr:nvSpPr>
        <xdr:cNvPr id="68" name="TextBox 61">
          <a:extLst>
            <a:ext uri="{FF2B5EF4-FFF2-40B4-BE49-F238E27FC236}">
              <a16:creationId xmlns:a16="http://schemas.microsoft.com/office/drawing/2014/main" id="{00000000-0008-0000-0100-000044000000}"/>
            </a:ext>
          </a:extLst>
        </xdr:cNvPr>
        <xdr:cNvSpPr txBox="1"/>
      </xdr:nvSpPr>
      <xdr:spPr>
        <a:xfrm>
          <a:off x="1952625" y="2016918"/>
          <a:ext cx="1952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i="1" u="none" strike="noStrike">
              <a:solidFill>
                <a:srgbClr val="2C3E50"/>
              </a:solidFill>
              <a:latin typeface="Calibri"/>
              <a:cs typeface="Calibri"/>
            </a:rPr>
            <a:t>Normal: 60 - 100</a:t>
          </a:r>
        </a:p>
      </xdr:txBody>
    </xdr:sp>
    <xdr:clientData/>
  </xdr:twoCellAnchor>
  <xdr:twoCellAnchor>
    <xdr:from>
      <xdr:col>3</xdr:col>
      <xdr:colOff>126208</xdr:colOff>
      <xdr:row>12</xdr:row>
      <xdr:rowOff>107157</xdr:rowOff>
    </xdr:from>
    <xdr:to>
      <xdr:col>9</xdr:col>
      <xdr:colOff>519115</xdr:colOff>
      <xdr:row>14</xdr:row>
      <xdr:rowOff>16669</xdr:rowOff>
    </xdr:to>
    <xdr:sp macro="" textlink="">
      <xdr:nvSpPr>
        <xdr:cNvPr id="70" name="TextBox 69">
          <a:extLst>
            <a:ext uri="{FF2B5EF4-FFF2-40B4-BE49-F238E27FC236}">
              <a16:creationId xmlns:a16="http://schemas.microsoft.com/office/drawing/2014/main" id="{00000000-0008-0000-0100-000046000000}"/>
            </a:ext>
          </a:extLst>
        </xdr:cNvPr>
        <xdr:cNvSpPr txBox="1"/>
      </xdr:nvSpPr>
      <xdr:spPr>
        <a:xfrm>
          <a:off x="1947864" y="2393157"/>
          <a:ext cx="4036220"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TOP DIAGNOSES BY PATIENT ENCOUNTER</a:t>
          </a:r>
        </a:p>
      </xdr:txBody>
    </xdr:sp>
    <xdr:clientData/>
  </xdr:twoCellAnchor>
  <xdr:twoCellAnchor>
    <xdr:from>
      <xdr:col>3</xdr:col>
      <xdr:colOff>166688</xdr:colOff>
      <xdr:row>13</xdr:row>
      <xdr:rowOff>178595</xdr:rowOff>
    </xdr:from>
    <xdr:to>
      <xdr:col>9</xdr:col>
      <xdr:colOff>511969</xdr:colOff>
      <xdr:row>24</xdr:row>
      <xdr:rowOff>166687</xdr:rowOff>
    </xdr:to>
    <xdr:graphicFrame macro="">
      <xdr:nvGraphicFramePr>
        <xdr:cNvPr id="71" name="Chart 70">
          <a:extLst>
            <a:ext uri="{FF2B5EF4-FFF2-40B4-BE49-F238E27FC236}">
              <a16:creationId xmlns:a16="http://schemas.microsoft.com/office/drawing/2014/main" id="{00000000-0008-0000-01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20</xdr:row>
      <xdr:rowOff>152402</xdr:rowOff>
    </xdr:from>
    <xdr:to>
      <xdr:col>2</xdr:col>
      <xdr:colOff>335280</xdr:colOff>
      <xdr:row>22</xdr:row>
      <xdr:rowOff>182882</xdr:rowOff>
    </xdr:to>
    <xdr:graphicFrame macro="">
      <xdr:nvGraphicFramePr>
        <xdr:cNvPr id="75" name="Chart 74">
          <a:extLst>
            <a:ext uri="{FF2B5EF4-FFF2-40B4-BE49-F238E27FC236}">
              <a16:creationId xmlns:a16="http://schemas.microsoft.com/office/drawing/2014/main" id="{00000000-0008-0000-01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19049</xdr:colOff>
      <xdr:row>17</xdr:row>
      <xdr:rowOff>161924</xdr:rowOff>
    </xdr:from>
    <xdr:to>
      <xdr:col>2</xdr:col>
      <xdr:colOff>354329</xdr:colOff>
      <xdr:row>20</xdr:row>
      <xdr:rowOff>1904</xdr:rowOff>
    </xdr:to>
    <xdr:graphicFrame macro="">
      <xdr:nvGraphicFramePr>
        <xdr:cNvPr id="79" name="Chart 78">
          <a:extLst>
            <a:ext uri="{FF2B5EF4-FFF2-40B4-BE49-F238E27FC236}">
              <a16:creationId xmlns:a16="http://schemas.microsoft.com/office/drawing/2014/main" id="{00000000-0008-0000-01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76200</xdr:colOff>
      <xdr:row>19</xdr:row>
      <xdr:rowOff>95250</xdr:rowOff>
    </xdr:from>
    <xdr:to>
      <xdr:col>1</xdr:col>
      <xdr:colOff>304800</xdr:colOff>
      <xdr:row>20</xdr:row>
      <xdr:rowOff>123825</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76200" y="3714750"/>
          <a:ext cx="8382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solidFill>
                <a:schemeClr val="tx1">
                  <a:lumMod val="85000"/>
                  <a:lumOff val="15000"/>
                </a:schemeClr>
              </a:solidFill>
              <a:latin typeface="+mn-lt"/>
              <a:ea typeface="+mn-ea"/>
              <a:cs typeface="+mn-cs"/>
            </a:rPr>
            <a:t>DECEASED</a:t>
          </a:r>
        </a:p>
      </xdr:txBody>
    </xdr:sp>
    <xdr:clientData/>
  </xdr:twoCellAnchor>
  <xdr:twoCellAnchor>
    <xdr:from>
      <xdr:col>0</xdr:col>
      <xdr:colOff>76200</xdr:colOff>
      <xdr:row>16</xdr:row>
      <xdr:rowOff>95250</xdr:rowOff>
    </xdr:from>
    <xdr:to>
      <xdr:col>1</xdr:col>
      <xdr:colOff>200025</xdr:colOff>
      <xdr:row>17</xdr:row>
      <xdr:rowOff>104775</xdr:rowOff>
    </xdr:to>
    <xdr:sp macro="" textlink="">
      <xdr:nvSpPr>
        <xdr:cNvPr id="83" name="TextBox 82">
          <a:extLst>
            <a:ext uri="{FF2B5EF4-FFF2-40B4-BE49-F238E27FC236}">
              <a16:creationId xmlns:a16="http://schemas.microsoft.com/office/drawing/2014/main" id="{00000000-0008-0000-0100-000053000000}"/>
            </a:ext>
          </a:extLst>
        </xdr:cNvPr>
        <xdr:cNvSpPr txBox="1"/>
      </xdr:nvSpPr>
      <xdr:spPr>
        <a:xfrm>
          <a:off x="76200" y="3143250"/>
          <a:ext cx="7334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solidFill>
                <a:schemeClr val="tx1">
                  <a:lumMod val="85000"/>
                  <a:lumOff val="15000"/>
                </a:schemeClr>
              </a:solidFill>
            </a:rPr>
            <a:t>ALIVE</a:t>
          </a:r>
        </a:p>
        <a:p>
          <a:pPr algn="l"/>
          <a:endParaRPr lang="en-US" sz="1050" b="1">
            <a:solidFill>
              <a:schemeClr val="tx1">
                <a:lumMod val="85000"/>
                <a:lumOff val="15000"/>
              </a:schemeClr>
            </a:solidFill>
          </a:endParaRPr>
        </a:p>
      </xdr:txBody>
    </xdr:sp>
    <xdr:clientData/>
  </xdr:twoCellAnchor>
  <xdr:twoCellAnchor>
    <xdr:from>
      <xdr:col>0</xdr:col>
      <xdr:colOff>76199</xdr:colOff>
      <xdr:row>20</xdr:row>
      <xdr:rowOff>47624</xdr:rowOff>
    </xdr:from>
    <xdr:to>
      <xdr:col>1</xdr:col>
      <xdr:colOff>214311</xdr:colOff>
      <xdr:row>21</xdr:row>
      <xdr:rowOff>119061</xdr:rowOff>
    </xdr:to>
    <xdr:sp macro="" textlink="'WORKBOOK 2'!N28">
      <xdr:nvSpPr>
        <xdr:cNvPr id="19" name="TextBox 18">
          <a:extLst>
            <a:ext uri="{FF2B5EF4-FFF2-40B4-BE49-F238E27FC236}">
              <a16:creationId xmlns:a16="http://schemas.microsoft.com/office/drawing/2014/main" id="{00000000-0008-0000-0100-000013000000}"/>
            </a:ext>
          </a:extLst>
        </xdr:cNvPr>
        <xdr:cNvSpPr txBox="1"/>
      </xdr:nvSpPr>
      <xdr:spPr>
        <a:xfrm>
          <a:off x="76199" y="3857624"/>
          <a:ext cx="745331"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5045D5-3D46-444E-A96C-C1AB1B31E4DF}" type="TxLink">
            <a:rPr lang="en-US" sz="1100" b="1" i="0" u="none" strike="noStrike">
              <a:solidFill>
                <a:schemeClr val="tx1">
                  <a:lumMod val="85000"/>
                  <a:lumOff val="15000"/>
                </a:schemeClr>
              </a:solidFill>
              <a:latin typeface="Calibri"/>
              <a:cs typeface="Calibri"/>
            </a:rPr>
            <a:pPr/>
            <a:t> 44 </a:t>
          </a:fld>
          <a:endParaRPr lang="en-US" sz="1100" b="1">
            <a:solidFill>
              <a:schemeClr val="tx1">
                <a:lumMod val="85000"/>
                <a:lumOff val="15000"/>
              </a:schemeClr>
            </a:solidFill>
          </a:endParaRPr>
        </a:p>
      </xdr:txBody>
    </xdr:sp>
    <xdr:clientData/>
  </xdr:twoCellAnchor>
  <xdr:twoCellAnchor>
    <xdr:from>
      <xdr:col>0</xdr:col>
      <xdr:colOff>38100</xdr:colOff>
      <xdr:row>17</xdr:row>
      <xdr:rowOff>66675</xdr:rowOff>
    </xdr:from>
    <xdr:to>
      <xdr:col>1</xdr:col>
      <xdr:colOff>104775</xdr:colOff>
      <xdr:row>18</xdr:row>
      <xdr:rowOff>76201</xdr:rowOff>
    </xdr:to>
    <xdr:sp macro="" textlink="'WORKBOOK 2'!N27">
      <xdr:nvSpPr>
        <xdr:cNvPr id="84" name="TextBox 83">
          <a:extLst>
            <a:ext uri="{FF2B5EF4-FFF2-40B4-BE49-F238E27FC236}">
              <a16:creationId xmlns:a16="http://schemas.microsoft.com/office/drawing/2014/main" id="{00000000-0008-0000-0100-000054000000}"/>
            </a:ext>
          </a:extLst>
        </xdr:cNvPr>
        <xdr:cNvSpPr txBox="1"/>
      </xdr:nvSpPr>
      <xdr:spPr>
        <a:xfrm>
          <a:off x="38100" y="3305175"/>
          <a:ext cx="676275"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BD9BBE-9DEC-458C-85EB-E8118CC4EA7E}" type="TxLink">
            <a:rPr lang="en-US" sz="1100" b="1" i="0" u="none" strike="noStrike">
              <a:solidFill>
                <a:schemeClr val="tx1">
                  <a:lumMod val="85000"/>
                  <a:lumOff val="15000"/>
                </a:schemeClr>
              </a:solidFill>
              <a:latin typeface="Calibri"/>
              <a:cs typeface="Calibri"/>
            </a:rPr>
            <a:pPr/>
            <a:t> 1,956 </a:t>
          </a:fld>
          <a:endParaRPr lang="en-US" sz="1100" b="1">
            <a:solidFill>
              <a:schemeClr val="tx1">
                <a:lumMod val="85000"/>
                <a:lumOff val="15000"/>
              </a:schemeClr>
            </a:solidFill>
          </a:endParaRPr>
        </a:p>
      </xdr:txBody>
    </xdr:sp>
    <xdr:clientData/>
  </xdr:twoCellAnchor>
  <xdr:twoCellAnchor>
    <xdr:from>
      <xdr:col>2</xdr:col>
      <xdr:colOff>190499</xdr:colOff>
      <xdr:row>18</xdr:row>
      <xdr:rowOff>57149</xdr:rowOff>
    </xdr:from>
    <xdr:to>
      <xdr:col>3</xdr:col>
      <xdr:colOff>123824</xdr:colOff>
      <xdr:row>19</xdr:row>
      <xdr:rowOff>104774</xdr:rowOff>
    </xdr:to>
    <xdr:sp macro="" textlink="'WORKBOOK 2'!N34">
      <xdr:nvSpPr>
        <xdr:cNvPr id="21" name="TextBox 20">
          <a:extLst>
            <a:ext uri="{FF2B5EF4-FFF2-40B4-BE49-F238E27FC236}">
              <a16:creationId xmlns:a16="http://schemas.microsoft.com/office/drawing/2014/main" id="{00000000-0008-0000-0100-000015000000}"/>
            </a:ext>
          </a:extLst>
        </xdr:cNvPr>
        <xdr:cNvSpPr txBox="1"/>
      </xdr:nvSpPr>
      <xdr:spPr>
        <a:xfrm>
          <a:off x="1409699" y="3486149"/>
          <a:ext cx="5429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478ABF-2D2B-4747-A26A-2C5B029B92A6}" type="TxLink">
            <a:rPr lang="en-US" sz="1100" b="1" i="0" u="none" strike="noStrike">
              <a:solidFill>
                <a:schemeClr val="tx1">
                  <a:lumMod val="85000"/>
                  <a:lumOff val="15000"/>
                </a:schemeClr>
              </a:solidFill>
              <a:latin typeface="Calibri"/>
              <a:cs typeface="Calibri"/>
            </a:rPr>
            <a:pPr/>
            <a:t>97.8%</a:t>
          </a:fld>
          <a:endParaRPr lang="en-US" sz="1100" b="1">
            <a:solidFill>
              <a:schemeClr val="tx1">
                <a:lumMod val="85000"/>
                <a:lumOff val="15000"/>
              </a:schemeClr>
            </a:solidFill>
          </a:endParaRPr>
        </a:p>
      </xdr:txBody>
    </xdr:sp>
    <xdr:clientData/>
  </xdr:twoCellAnchor>
  <xdr:twoCellAnchor>
    <xdr:from>
      <xdr:col>2</xdr:col>
      <xdr:colOff>264317</xdr:colOff>
      <xdr:row>21</xdr:row>
      <xdr:rowOff>61912</xdr:rowOff>
    </xdr:from>
    <xdr:to>
      <xdr:col>3</xdr:col>
      <xdr:colOff>197642</xdr:colOff>
      <xdr:row>22</xdr:row>
      <xdr:rowOff>109537</xdr:rowOff>
    </xdr:to>
    <xdr:sp macro="" textlink="'WORKBOOK 2'!N35">
      <xdr:nvSpPr>
        <xdr:cNvPr id="85" name="TextBox 84">
          <a:extLst>
            <a:ext uri="{FF2B5EF4-FFF2-40B4-BE49-F238E27FC236}">
              <a16:creationId xmlns:a16="http://schemas.microsoft.com/office/drawing/2014/main" id="{00000000-0008-0000-0100-000055000000}"/>
            </a:ext>
          </a:extLst>
        </xdr:cNvPr>
        <xdr:cNvSpPr txBox="1"/>
      </xdr:nvSpPr>
      <xdr:spPr>
        <a:xfrm>
          <a:off x="1478755" y="4062412"/>
          <a:ext cx="54054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A30BE6-C1CD-4380-9080-188DC0788D47}" type="TxLink">
            <a:rPr lang="en-US" sz="1100" b="1" i="0" u="none" strike="noStrike">
              <a:solidFill>
                <a:schemeClr val="tx1">
                  <a:lumMod val="85000"/>
                  <a:lumOff val="15000"/>
                </a:schemeClr>
              </a:solidFill>
              <a:latin typeface="Calibri"/>
              <a:ea typeface="+mn-ea"/>
              <a:cs typeface="Calibri"/>
            </a:rPr>
            <a:pPr marL="0" indent="0"/>
            <a:t>2.2%</a:t>
          </a:fld>
          <a:endParaRPr lang="en-US" sz="1100" b="1" i="0" u="none" strike="noStrike">
            <a:solidFill>
              <a:schemeClr val="tx1">
                <a:lumMod val="85000"/>
                <a:lumOff val="15000"/>
              </a:schemeClr>
            </a:solidFill>
            <a:latin typeface="Calibri"/>
            <a:ea typeface="+mn-ea"/>
            <a:cs typeface="Calibri"/>
          </a:endParaRPr>
        </a:p>
      </xdr:txBody>
    </xdr:sp>
    <xdr:clientData/>
  </xdr:twoCellAnchor>
  <xdr:twoCellAnchor>
    <xdr:from>
      <xdr:col>10</xdr:col>
      <xdr:colOff>30955</xdr:colOff>
      <xdr:row>0</xdr:row>
      <xdr:rowOff>90487</xdr:rowOff>
    </xdr:from>
    <xdr:to>
      <xdr:col>17</xdr:col>
      <xdr:colOff>150018</xdr:colOff>
      <xdr:row>2</xdr:row>
      <xdr:rowOff>54768</xdr:rowOff>
    </xdr:to>
    <xdr:sp macro="" textlink="">
      <xdr:nvSpPr>
        <xdr:cNvPr id="63" name="TextBox 62">
          <a:extLst>
            <a:ext uri="{FF2B5EF4-FFF2-40B4-BE49-F238E27FC236}">
              <a16:creationId xmlns:a16="http://schemas.microsoft.com/office/drawing/2014/main" id="{0ECB1653-1CF3-4C1E-B4BA-069686EDDEDB}"/>
            </a:ext>
          </a:extLst>
        </xdr:cNvPr>
        <xdr:cNvSpPr txBox="1"/>
      </xdr:nvSpPr>
      <xdr:spPr>
        <a:xfrm>
          <a:off x="6103143" y="90487"/>
          <a:ext cx="4369594"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C3E50"/>
              </a:solidFill>
            </a:rPr>
            <a:t>LENGTH OF STAY DISTRIBUTION</a:t>
          </a:r>
        </a:p>
      </xdr:txBody>
    </xdr:sp>
    <xdr:clientData/>
  </xdr:twoCellAnchor>
  <xdr:twoCellAnchor>
    <xdr:from>
      <xdr:col>10</xdr:col>
      <xdr:colOff>59531</xdr:colOff>
      <xdr:row>1</xdr:row>
      <xdr:rowOff>119062</xdr:rowOff>
    </xdr:from>
    <xdr:to>
      <xdr:col>17</xdr:col>
      <xdr:colOff>142875</xdr:colOff>
      <xdr:row>11</xdr:row>
      <xdr:rowOff>83343</xdr:rowOff>
    </xdr:to>
    <xdr:graphicFrame macro="">
      <xdr:nvGraphicFramePr>
        <xdr:cNvPr id="64" name="Chart 63">
          <a:extLst>
            <a:ext uri="{FF2B5EF4-FFF2-40B4-BE49-F238E27FC236}">
              <a16:creationId xmlns:a16="http://schemas.microsoft.com/office/drawing/2014/main" id="{71D8B07A-0C53-4B84-9EED-77B0E5C59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454159</xdr:colOff>
      <xdr:row>9</xdr:row>
      <xdr:rowOff>47624</xdr:rowOff>
    </xdr:from>
    <xdr:to>
      <xdr:col>23</xdr:col>
      <xdr:colOff>500065</xdr:colOff>
      <xdr:row>36</xdr:row>
      <xdr:rowOff>59529</xdr:rowOff>
    </xdr:to>
    <xdr:grpSp>
      <xdr:nvGrpSpPr>
        <xdr:cNvPr id="69" name="Group 68">
          <a:extLst>
            <a:ext uri="{FF2B5EF4-FFF2-40B4-BE49-F238E27FC236}">
              <a16:creationId xmlns:a16="http://schemas.microsoft.com/office/drawing/2014/main" id="{009BE153-D70F-4DCF-9E26-532C32695C33}"/>
            </a:ext>
          </a:extLst>
        </xdr:cNvPr>
        <xdr:cNvGrpSpPr/>
      </xdr:nvGrpSpPr>
      <xdr:grpSpPr>
        <a:xfrm>
          <a:off x="10776878" y="1762124"/>
          <a:ext cx="3689218" cy="5155405"/>
          <a:chOff x="12921064" y="1485900"/>
          <a:chExt cx="3425122" cy="4553552"/>
        </a:xfrm>
      </xdr:grpSpPr>
      <xdr:sp macro="" textlink="[1]Backend_02!BT31">
        <xdr:nvSpPr>
          <xdr:cNvPr id="72" name="Rectangle 71">
            <a:extLst>
              <a:ext uri="{FF2B5EF4-FFF2-40B4-BE49-F238E27FC236}">
                <a16:creationId xmlns:a16="http://schemas.microsoft.com/office/drawing/2014/main" id="{E3885F9F-5313-4935-8803-E41EA7B26E82}"/>
              </a:ext>
            </a:extLst>
          </xdr:cNvPr>
          <xdr:cNvSpPr/>
        </xdr:nvSpPr>
        <xdr:spPr>
          <a:xfrm>
            <a:off x="12953481" y="1488280"/>
            <a:ext cx="3372343" cy="4480720"/>
          </a:xfrm>
          <a:prstGeom prst="rect">
            <a:avLst/>
          </a:prstGeom>
          <a:solidFill>
            <a:srgbClr val="2E75B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
        <xdr:nvSpPr>
          <xdr:cNvPr id="73" name="TextBox 72">
            <a:extLst>
              <a:ext uri="{FF2B5EF4-FFF2-40B4-BE49-F238E27FC236}">
                <a16:creationId xmlns:a16="http://schemas.microsoft.com/office/drawing/2014/main" id="{B97FAEDC-AD26-4BDA-8141-50E719433D3B}"/>
              </a:ext>
            </a:extLst>
          </xdr:cNvPr>
          <xdr:cNvSpPr txBox="1"/>
        </xdr:nvSpPr>
        <xdr:spPr>
          <a:xfrm>
            <a:off x="12954226" y="1485900"/>
            <a:ext cx="3314460" cy="673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latin typeface="+mn-lt"/>
                <a:ea typeface="+mn-ea"/>
                <a:cs typeface="+mn-cs"/>
              </a:rPr>
              <a:t>This</a:t>
            </a:r>
            <a:r>
              <a:rPr lang="en-US" sz="1200">
                <a:solidFill>
                  <a:schemeClr val="bg1">
                    <a:lumMod val="95000"/>
                  </a:schemeClr>
                </a:solidFill>
              </a:rPr>
              <a:t> dashboard analyzes hospital patient health </a:t>
            </a:r>
            <a:r>
              <a:rPr lang="en-US" sz="1200">
                <a:solidFill>
                  <a:schemeClr val="bg1">
                    <a:lumMod val="95000"/>
                  </a:schemeClr>
                </a:solidFill>
                <a:latin typeface="+mn-lt"/>
                <a:ea typeface="+mn-ea"/>
                <a:cs typeface="+mn-cs"/>
              </a:rPr>
              <a:t>metrics</a:t>
            </a:r>
            <a:r>
              <a:rPr lang="en-US" sz="1200">
                <a:solidFill>
                  <a:schemeClr val="bg1">
                    <a:lumMod val="95000"/>
                  </a:schemeClr>
                </a:solidFill>
              </a:rPr>
              <a:t> </a:t>
            </a:r>
            <a:r>
              <a:rPr lang="en-US" sz="1200">
                <a:solidFill>
                  <a:schemeClr val="bg1">
                    <a:lumMod val="95000"/>
                  </a:schemeClr>
                </a:solidFill>
                <a:latin typeface="+mn-lt"/>
                <a:ea typeface="+mn-ea"/>
                <a:cs typeface="+mn-cs"/>
              </a:rPr>
              <a:t>across</a:t>
            </a:r>
            <a:r>
              <a:rPr lang="en-US" sz="1200">
                <a:solidFill>
                  <a:schemeClr val="bg1">
                    <a:lumMod val="95000"/>
                  </a:schemeClr>
                </a:solidFill>
              </a:rPr>
              <a:t> </a:t>
            </a:r>
            <a:r>
              <a:rPr lang="en-US" sz="1200">
                <a:solidFill>
                  <a:schemeClr val="bg1">
                    <a:lumMod val="95000"/>
                  </a:schemeClr>
                </a:solidFill>
                <a:latin typeface="+mn-lt"/>
                <a:ea typeface="+mn-ea"/>
                <a:cs typeface="+mn-cs"/>
              </a:rPr>
              <a:t>2,000</a:t>
            </a:r>
            <a:r>
              <a:rPr lang="en-US" sz="1200">
                <a:solidFill>
                  <a:schemeClr val="bg1">
                    <a:lumMod val="95000"/>
                  </a:schemeClr>
                </a:solidFill>
              </a:rPr>
              <a:t> patients with an average age of 46.</a:t>
            </a:r>
            <a:endParaRPr lang="en-US" sz="1200" b="1">
              <a:solidFill>
                <a:schemeClr val="bg1">
                  <a:lumMod val="95000"/>
                </a:schemeClr>
              </a:solidFill>
            </a:endParaRPr>
          </a:p>
        </xdr:txBody>
      </xdr:sp>
      <xdr:sp macro="" textlink="">
        <xdr:nvSpPr>
          <xdr:cNvPr id="74" name="TextBox 73">
            <a:extLst>
              <a:ext uri="{FF2B5EF4-FFF2-40B4-BE49-F238E27FC236}">
                <a16:creationId xmlns:a16="http://schemas.microsoft.com/office/drawing/2014/main" id="{59BCC1A4-F600-473A-A7B9-80AE48D1A9D6}"/>
              </a:ext>
            </a:extLst>
          </xdr:cNvPr>
          <xdr:cNvSpPr txBox="1"/>
        </xdr:nvSpPr>
        <xdr:spPr>
          <a:xfrm>
            <a:off x="12941575" y="2127395"/>
            <a:ext cx="3377713" cy="1577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1">
                    <a:lumMod val="95000"/>
                  </a:schemeClr>
                </a:solidFill>
              </a:rPr>
              <a:t>📌 </a:t>
            </a:r>
            <a:r>
              <a:rPr lang="en-US">
                <a:solidFill>
                  <a:schemeClr val="bg1">
                    <a:lumMod val="95000"/>
                  </a:schemeClr>
                </a:solidFill>
              </a:rPr>
              <a:t>High chronic disease burden with 1,094 Type 2 diabetes and 1,097 low back pain cases</a:t>
            </a:r>
            <a:br>
              <a:rPr lang="en-US">
                <a:solidFill>
                  <a:schemeClr val="bg1">
                    <a:lumMod val="95000"/>
                  </a:schemeClr>
                </a:solidFill>
              </a:rPr>
            </a:br>
            <a:r>
              <a:rPr lang="en-US" sz="1100" b="1">
                <a:solidFill>
                  <a:schemeClr val="bg1">
                    <a:lumMod val="95000"/>
                  </a:schemeClr>
                </a:solidFill>
              </a:rPr>
              <a:t>📌 </a:t>
            </a:r>
            <a:r>
              <a:rPr lang="en-US">
                <a:solidFill>
                  <a:schemeClr val="bg1">
                    <a:lumMod val="95000"/>
                  </a:schemeClr>
                </a:solidFill>
              </a:rPr>
              <a:t>27.3% hypertensive patients requiring ongoing management</a:t>
            </a:r>
            <a:br>
              <a:rPr lang="en-US" sz="1100" b="1">
                <a:solidFill>
                  <a:schemeClr val="bg1">
                    <a:lumMod val="95000"/>
                  </a:schemeClr>
                </a:solidFill>
              </a:rPr>
            </a:br>
            <a:r>
              <a:rPr lang="en-US" sz="1100" b="1">
                <a:solidFill>
                  <a:schemeClr val="bg1">
                    <a:lumMod val="95000"/>
                  </a:schemeClr>
                </a:solidFill>
              </a:rPr>
              <a:t>📌 </a:t>
            </a:r>
            <a:r>
              <a:rPr lang="en-US">
                <a:solidFill>
                  <a:schemeClr val="bg1">
                    <a:lumMod val="95000"/>
                  </a:schemeClr>
                </a:solidFill>
              </a:rPr>
              <a:t>58% of patients overweight/obese </a:t>
            </a:r>
            <a:br>
              <a:rPr lang="en-US" sz="1100" b="1">
                <a:solidFill>
                  <a:schemeClr val="bg1">
                    <a:lumMod val="95000"/>
                  </a:schemeClr>
                </a:solidFill>
              </a:rPr>
            </a:br>
            <a:r>
              <a:rPr lang="en-US" sz="1100" b="1">
                <a:solidFill>
                  <a:schemeClr val="bg1">
                    <a:lumMod val="95000"/>
                  </a:schemeClr>
                </a:solidFill>
              </a:rPr>
              <a:t>📌 </a:t>
            </a:r>
            <a:r>
              <a:rPr lang="en-US">
                <a:solidFill>
                  <a:schemeClr val="bg1">
                    <a:lumMod val="95000"/>
                  </a:schemeClr>
                </a:solidFill>
              </a:rPr>
              <a:t>Inpatient ward tops utilization at 76-hour average stay</a:t>
            </a:r>
            <a:br>
              <a:rPr lang="en-US">
                <a:solidFill>
                  <a:schemeClr val="bg1">
                    <a:lumMod val="95000"/>
                  </a:schemeClr>
                </a:solidFill>
              </a:rPr>
            </a:br>
            <a:r>
              <a:rPr lang="en-US" sz="1100" b="1">
                <a:solidFill>
                  <a:schemeClr val="bg1">
                    <a:lumMod val="95000"/>
                  </a:schemeClr>
                </a:solidFill>
              </a:rPr>
              <a:t>📌 </a:t>
            </a:r>
            <a:r>
              <a:rPr lang="en-US">
                <a:solidFill>
                  <a:schemeClr val="bg1">
                    <a:lumMod val="95000"/>
                  </a:schemeClr>
                </a:solidFill>
              </a:rPr>
              <a:t>Age Group 35-54 represents highest patient volume at 842 patients</a:t>
            </a:r>
            <a:br>
              <a:rPr lang="en-US" sz="1100" b="1">
                <a:solidFill>
                  <a:schemeClr val="bg1">
                    <a:lumMod val="95000"/>
                  </a:schemeClr>
                </a:solidFill>
              </a:rPr>
            </a:br>
            <a:r>
              <a:rPr lang="en-US" sz="1100" b="1">
                <a:solidFill>
                  <a:schemeClr val="bg1">
                    <a:lumMod val="95000"/>
                  </a:schemeClr>
                </a:solidFill>
              </a:rPr>
              <a:t>📌 Age Group 35 - 54 generates the highest revenue at $2.5M </a:t>
            </a:r>
          </a:p>
          <a:p>
            <a:endParaRPr lang="en-US" sz="1100" b="1">
              <a:solidFill>
                <a:schemeClr val="bg1">
                  <a:lumMod val="95000"/>
                </a:schemeClr>
              </a:solidFill>
            </a:endParaRPr>
          </a:p>
        </xdr:txBody>
      </xdr:sp>
      <xdr:sp macro="" textlink="">
        <xdr:nvSpPr>
          <xdr:cNvPr id="76" name="TextBox 75">
            <a:extLst>
              <a:ext uri="{FF2B5EF4-FFF2-40B4-BE49-F238E27FC236}">
                <a16:creationId xmlns:a16="http://schemas.microsoft.com/office/drawing/2014/main" id="{FDDACBBE-A4E5-4337-929D-A5C6DA76C19C}"/>
              </a:ext>
            </a:extLst>
          </xdr:cNvPr>
          <xdr:cNvSpPr txBox="1"/>
        </xdr:nvSpPr>
        <xdr:spPr>
          <a:xfrm>
            <a:off x="13057027" y="1985970"/>
            <a:ext cx="3150002"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SUMMARY</a:t>
            </a:r>
          </a:p>
        </xdr:txBody>
      </xdr:sp>
      <xdr:sp macro="" textlink="">
        <xdr:nvSpPr>
          <xdr:cNvPr id="77" name="TextBox 76">
            <a:extLst>
              <a:ext uri="{FF2B5EF4-FFF2-40B4-BE49-F238E27FC236}">
                <a16:creationId xmlns:a16="http://schemas.microsoft.com/office/drawing/2014/main" id="{1B3B0E09-E4C5-4F5C-A32A-177F4739E841}"/>
              </a:ext>
            </a:extLst>
          </xdr:cNvPr>
          <xdr:cNvSpPr txBox="1"/>
        </xdr:nvSpPr>
        <xdr:spPr>
          <a:xfrm>
            <a:off x="12921064" y="3685587"/>
            <a:ext cx="335241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95000"/>
                  </a:schemeClr>
                </a:solidFill>
              </a:rPr>
              <a:t>RECOMMENDATION</a:t>
            </a:r>
          </a:p>
        </xdr:txBody>
      </xdr:sp>
      <xdr:sp macro="" textlink="">
        <xdr:nvSpPr>
          <xdr:cNvPr id="78" name="Text Box 2">
            <a:extLst>
              <a:ext uri="{FF2B5EF4-FFF2-40B4-BE49-F238E27FC236}">
                <a16:creationId xmlns:a16="http://schemas.microsoft.com/office/drawing/2014/main" id="{55D296DC-B928-4A5B-A2DC-34B38C184CD4}"/>
              </a:ext>
            </a:extLst>
          </xdr:cNvPr>
          <xdr:cNvSpPr txBox="1">
            <a:spLocks noChangeArrowheads="1"/>
          </xdr:cNvSpPr>
        </xdr:nvSpPr>
        <xdr:spPr bwMode="auto">
          <a:xfrm>
            <a:off x="12968473" y="3905852"/>
            <a:ext cx="3377713" cy="213360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100" b="1" i="0" u="none" strike="noStrike" baseline="0">
                <a:solidFill>
                  <a:schemeClr val="bg1">
                    <a:lumMod val="95000"/>
                  </a:schemeClr>
                </a:solidFill>
                <a:latin typeface="Calibri"/>
                <a:cs typeface="Calibri"/>
              </a:rPr>
              <a:t>📌 </a:t>
            </a:r>
            <a:r>
              <a:rPr lang="en-US" sz="1100">
                <a:solidFill>
                  <a:schemeClr val="bg1">
                    <a:lumMod val="95000"/>
                  </a:schemeClr>
                </a:solidFill>
              </a:rPr>
              <a:t>Launch chronic disease management programs for diabetes (18.7%) and hypertension (27.3%)</a:t>
            </a:r>
            <a:endParaRPr lang="en-US" sz="1100" b="1" i="0" u="none" strike="noStrike" baseline="0">
              <a:solidFill>
                <a:schemeClr val="bg1">
                  <a:lumMod val="95000"/>
                </a:schemeClr>
              </a:solidFill>
              <a:latin typeface="Calibri"/>
              <a:cs typeface="Calibri"/>
            </a:endParaRPr>
          </a:p>
          <a:p>
            <a:pPr algn="l" rtl="0">
              <a:defRPr sz="1000"/>
            </a:pPr>
            <a:r>
              <a:rPr lang="en-US" sz="1100" b="1" i="0" u="none" strike="noStrike" baseline="0">
                <a:solidFill>
                  <a:schemeClr val="bg1">
                    <a:lumMod val="95000"/>
                  </a:schemeClr>
                </a:solidFill>
                <a:latin typeface="Calibri"/>
                <a:cs typeface="Calibri"/>
              </a:rPr>
              <a:t>📌 </a:t>
            </a:r>
            <a:r>
              <a:rPr lang="en-US" sz="1100">
                <a:solidFill>
                  <a:schemeClr val="bg1">
                    <a:lumMod val="95000"/>
                  </a:schemeClr>
                </a:solidFill>
              </a:rPr>
              <a:t>Provide weight management initiatives targeting 58% overweight/obese population</a:t>
            </a:r>
            <a:br>
              <a:rPr lang="en-US" sz="1100">
                <a:solidFill>
                  <a:schemeClr val="bg1">
                    <a:lumMod val="95000"/>
                  </a:schemeClr>
                </a:solidFill>
              </a:rPr>
            </a:br>
            <a:r>
              <a:rPr lang="en-US" sz="1100" b="1" i="0" u="none" strike="noStrike" baseline="0">
                <a:solidFill>
                  <a:schemeClr val="bg1">
                    <a:lumMod val="95000"/>
                  </a:schemeClr>
                </a:solidFill>
                <a:latin typeface="Calibri"/>
                <a:cs typeface="Calibri"/>
              </a:rPr>
              <a:t>📌 </a:t>
            </a:r>
            <a:r>
              <a:rPr lang="en-US" sz="1100">
                <a:solidFill>
                  <a:schemeClr val="bg1">
                    <a:lumMod val="95000"/>
                  </a:schemeClr>
                </a:solidFill>
              </a:rPr>
              <a:t>Reduce inpatient ward length of stay from 76 hours through enhanced discharge planning</a:t>
            </a:r>
            <a:endParaRPr lang="en-US" sz="1100" b="1" i="0" u="none" strike="noStrike" baseline="0">
              <a:solidFill>
                <a:schemeClr val="bg1">
                  <a:lumMod val="95000"/>
                </a:schemeClr>
              </a:solidFill>
              <a:latin typeface="Calibri"/>
              <a:cs typeface="Calibri"/>
            </a:endParaRPr>
          </a:p>
          <a:p>
            <a:pPr algn="l" rtl="0">
              <a:defRPr sz="1000"/>
            </a:pPr>
            <a:r>
              <a:rPr lang="en-US" sz="1100" b="1" i="0" u="none" strike="noStrike" baseline="0">
                <a:solidFill>
                  <a:schemeClr val="bg1">
                    <a:lumMod val="95000"/>
                  </a:schemeClr>
                </a:solidFill>
                <a:latin typeface="Calibri"/>
                <a:cs typeface="Calibri"/>
              </a:rPr>
              <a:t>📌 </a:t>
            </a:r>
            <a:r>
              <a:rPr lang="en-US" sz="1100">
                <a:solidFill>
                  <a:schemeClr val="bg1">
                    <a:lumMod val="95000"/>
                  </a:schemeClr>
                </a:solidFill>
              </a:rPr>
              <a:t>Deploy smoking cessation programs for 18% smoker population</a:t>
            </a:r>
            <a:endParaRPr lang="en-US" sz="1100" b="1" i="0" u="none" strike="noStrike" baseline="0">
              <a:solidFill>
                <a:schemeClr val="bg1">
                  <a:lumMod val="95000"/>
                </a:schemeClr>
              </a:solidFill>
              <a:latin typeface="Calibri"/>
              <a:cs typeface="Calibri"/>
            </a:endParaRPr>
          </a:p>
          <a:p>
            <a:pPr algn="l" rtl="0">
              <a:defRPr sz="1000"/>
            </a:pPr>
            <a:r>
              <a:rPr lang="en-US" sz="1100" b="1" i="0" u="none" strike="noStrike" baseline="0">
                <a:solidFill>
                  <a:schemeClr val="bg1">
                    <a:lumMod val="95000"/>
                  </a:schemeClr>
                </a:solidFill>
                <a:latin typeface="Calibri"/>
                <a:cs typeface="Calibri"/>
              </a:rPr>
              <a:t>📌 </a:t>
            </a:r>
            <a:r>
              <a:rPr lang="en-US" sz="1100">
                <a:solidFill>
                  <a:schemeClr val="bg1">
                    <a:lumMod val="95000"/>
                  </a:schemeClr>
                </a:solidFill>
              </a:rPr>
              <a:t>Strengthen preventive care focus on 35-54 age demographic (highest volume)</a:t>
            </a:r>
            <a:endParaRPr lang="en-US" sz="1100" b="1" i="0" u="none" strike="noStrike" baseline="0">
              <a:solidFill>
                <a:schemeClr val="bg1">
                  <a:lumMod val="95000"/>
                </a:schemeClr>
              </a:solidFill>
              <a:latin typeface="Calibri"/>
              <a:cs typeface="Calibri"/>
            </a:endParaRPr>
          </a:p>
          <a:p>
            <a:pPr algn="l" rtl="0">
              <a:defRPr sz="1000"/>
            </a:pPr>
            <a:r>
              <a:rPr lang="en-US" sz="1100" b="1" i="0" u="none" strike="noStrike" baseline="0">
                <a:solidFill>
                  <a:schemeClr val="bg1">
                    <a:lumMod val="95000"/>
                  </a:schemeClr>
                </a:solidFill>
                <a:latin typeface="Calibri"/>
                <a:cs typeface="Calibri"/>
              </a:rPr>
              <a:t>📌 </a:t>
            </a:r>
            <a:r>
              <a:rPr lang="en-US" sz="1100">
                <a:solidFill>
                  <a:schemeClr val="bg1">
                    <a:lumMod val="95000"/>
                  </a:schemeClr>
                </a:solidFill>
              </a:rPr>
              <a:t>Develop integrated care pathways for top diagnoses (pneumonia, diabetes, hypertension)</a:t>
            </a:r>
            <a:endParaRPr lang="en-US" sz="1100" b="1" i="0" u="none" strike="noStrike" baseline="0">
              <a:solidFill>
                <a:schemeClr val="bg1">
                  <a:lumMod val="95000"/>
                </a:schemeClr>
              </a:solidFill>
              <a:latin typeface="Calibri"/>
              <a:cs typeface="Calibri"/>
            </a:endParaRPr>
          </a:p>
          <a:p>
            <a:pPr algn="l" rtl="0">
              <a:defRPr sz="1000"/>
            </a:pPr>
            <a:endParaRPr lang="en-US" sz="1100" b="1" i="0" u="none" strike="noStrike" baseline="0">
              <a:solidFill>
                <a:schemeClr val="bg1">
                  <a:lumMod val="95000"/>
                </a:schemeClr>
              </a:solidFill>
              <a:latin typeface="Calibri"/>
              <a:cs typeface="Calibri"/>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142875</xdr:rowOff>
    </xdr:from>
    <xdr:to>
      <xdr:col>3</xdr:col>
      <xdr:colOff>304799</xdr:colOff>
      <xdr:row>30</xdr:row>
      <xdr:rowOff>58396</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4</xdr:row>
      <xdr:rowOff>0</xdr:rowOff>
    </xdr:from>
    <xdr:to>
      <xdr:col>20</xdr:col>
      <xdr:colOff>335758</xdr:colOff>
      <xdr:row>12</xdr:row>
      <xdr:rowOff>95250</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AIRO\AppData\Roaming\Microsoft\Excel\Crime%20Dashboard%20Practice%20Dat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ransformed Data"/>
      <sheetName val="Heatmap"/>
      <sheetName val=" Dashboard 1"/>
      <sheetName val="Backend_01"/>
      <sheetName val="Dashboard 2"/>
      <sheetName val="Backend_02"/>
    </sheetNames>
    <sheetDataSet>
      <sheetData sheetId="0"/>
      <sheetData sheetId="1"/>
      <sheetData sheetId="2"/>
      <sheetData sheetId="3"/>
      <sheetData sheetId="4"/>
      <sheetData sheetId="5"/>
      <sheetData sheetId="6"/>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72453707" backgroundQuery="1" createdVersion="7" refreshedVersion="7" minRefreshableVersion="3" recordCount="0" supportSubquery="1" supportAdvancedDrill="1" xr:uid="{4938DFBC-2140-49D3-BDAB-D798A64ECD93}">
  <cacheSource type="external" connectionId="20"/>
  <cacheFields count="1">
    <cacheField name="[Measures].[Abnormal RR Count]" caption="Abnormal RR Count" numFmtId="0" hierarchy="239"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oneField="1">
      <fieldsUsage count="1">
        <fieldUsage x="0"/>
      </fieldsUsage>
    </cacheHierarchy>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75810186" backgroundQuery="1" createdVersion="7" refreshedVersion="7" minRefreshableVersion="3" recordCount="0" supportSubquery="1" supportAdvancedDrill="1" xr:uid="{99BE212E-8131-438C-A6CF-C413B1448BC6}">
  <cacheSource type="external" connectionId="20"/>
  <cacheFields count="1">
    <cacheField name="[Measures].[AVG Spo2]" caption="AVG Spo2" numFmtId="0" hierarchy="233"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oneField="1">
      <fieldsUsage count="1">
        <fieldUsage x="0"/>
      </fieldsUsage>
    </cacheHierarchy>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78472219" backgroundQuery="1" createdVersion="7" refreshedVersion="7" minRefreshableVersion="3" recordCount="0" supportSubquery="1" supportAdvancedDrill="1" xr:uid="{6571789A-6EE4-4EAB-BEC2-831E96E3A961}">
  <cacheSource type="external" connectionId="20"/>
  <cacheFields count="1">
    <cacheField name="[Measures].[% High Temp]" caption="% High Temp" numFmtId="0" hierarchy="235"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oneField="1">
      <fieldsUsage count="1">
        <fieldUsage x="0"/>
      </fieldsUsage>
    </cacheHierarchy>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84490738" backgroundQuery="1" createdVersion="7" refreshedVersion="7" minRefreshableVersion="3" recordCount="0" supportSubquery="1" supportAdvancedDrill="1" xr:uid="{B4105467-344F-427A-BD17-FE430A654CF0}">
  <cacheSource type="external" connectionId="20"/>
  <cacheFields count="2">
    <cacheField name="[Vitals].[BMI RANGE].[BMI RANGE]" caption="BMI RANGE" numFmtId="0" hierarchy="161" level="1">
      <sharedItems count="4">
        <s v="Normal"/>
        <s v="Obese"/>
        <s v="Overweight"/>
        <s v="Underweight"/>
      </sharedItems>
    </cacheField>
    <cacheField name="[Measures].[Count of vital_id]" caption="Count of vital_id" numFmtId="0" hierarchy="200"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2" memberValueDatatype="130" unbalanced="0">
      <fieldsUsage count="2">
        <fieldUsage x="-1"/>
        <fieldUsage x="0"/>
      </fieldsUsage>
    </cacheHierarchy>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oneField="1">
      <fieldsUsage count="1">
        <fieldUsage x="1"/>
      </fieldsUsage>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8599537" backgroundQuery="1" createdVersion="7" refreshedVersion="7" minRefreshableVersion="3" recordCount="0" supportSubquery="1" supportAdvancedDrill="1" xr:uid="{4E4E850E-9E34-4670-ABCB-4C1E9A4B5F41}">
  <cacheSource type="external" connectionId="20"/>
  <cacheFields count="2">
    <cacheField name="[Vitals].[BMI RANGE].[BMI RANGE]" caption="BMI RANGE" numFmtId="0" hierarchy="161" level="1">
      <sharedItems count="4">
        <s v="Normal"/>
        <s v="Obese"/>
        <s v="Overweight"/>
        <s v="Underweight"/>
      </sharedItems>
    </cacheField>
    <cacheField name="[Measures].[Count of vital_id]" caption="Count of vital_id" numFmtId="0" hierarchy="200"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2" memberValueDatatype="130" unbalanced="0">
      <fieldsUsage count="2">
        <fieldUsage x="-1"/>
        <fieldUsage x="0"/>
      </fieldsUsage>
    </cacheHierarchy>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oneField="1">
      <fieldsUsage count="1">
        <fieldUsage x="1"/>
      </fieldsUsage>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91550927" backgroundQuery="1" createdVersion="7" refreshedVersion="7" minRefreshableVersion="3" recordCount="0" supportSubquery="1" supportAdvancedDrill="1" xr:uid="{290CBC0C-AE20-47DC-950A-AB8521358ABB}">
  <cacheSource type="external" connectionId="20"/>
  <cacheFields count="1">
    <cacheField name="[Measures].[% Low Spo2]" caption="% Low Spo2" numFmtId="0" hierarchy="234"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oneField="1">
      <fieldsUsage count="1">
        <fieldUsage x="0"/>
      </fieldsUsage>
    </cacheHierarchy>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301620372" backgroundQuery="1" createdVersion="7" refreshedVersion="7" minRefreshableVersion="3" recordCount="0" supportSubquery="1" supportAdvancedDrill="1" xr:uid="{0C4F98A5-F58D-4822-BD44-2CB3EFC5DCC7}">
  <cacheSource type="external" connectionId="20"/>
  <cacheFields count="1">
    <cacheField name="[Measures].[Abnormal HR Count]" caption="Abnormal HR Count" numFmtId="0" hierarchy="236"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oneField="1">
      <fieldsUsage count="1">
        <fieldUsage x="0"/>
      </fieldsUsage>
    </cacheHierarchy>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303124997" backgroundQuery="1" createdVersion="7" refreshedVersion="7" minRefreshableVersion="3" recordCount="0" supportSubquery="1" supportAdvancedDrill="1" xr:uid="{134513EE-BD27-4626-8750-871933C5D7AD}">
  <cacheSource type="external" connectionId="20"/>
  <cacheFields count="1">
    <cacheField name="[Measures].[AVG RESP]" caption="AVG RESP" numFmtId="0" hierarchy="232"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oneField="1">
      <fieldsUsage count="1">
        <fieldUsage x="0"/>
      </fieldsUsage>
    </cacheHierarchy>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304282405" backgroundQuery="1" createdVersion="7" refreshedVersion="7" minRefreshableVersion="3" recordCount="0" supportSubquery="1" supportAdvancedDrill="1" xr:uid="{D7BA97B2-650F-45AD-A379-5AF5D597C637}">
  <cacheSource type="external" connectionId="20"/>
  <cacheFields count="1">
    <cacheField name="[Measures].[Avg Temp]" caption="Avg Temp" numFmtId="0" hierarchy="230"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oneField="1">
      <fieldsUsage count="1">
        <fieldUsage x="0"/>
      </fieldsUsage>
    </cacheHierarchy>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307291668" backgroundQuery="1" createdVersion="7" refreshedVersion="7" minRefreshableVersion="3" recordCount="0" supportSubquery="1" supportAdvancedDrill="1" xr:uid="{505E5FB2-CC2D-499C-9FE6-8BBE62CA7067}">
  <cacheSource type="external" connectionId="20"/>
  <cacheFields count="1">
    <cacheField name="[Measures].[AVG HEART RATE]" caption="AVG HEART RATE" numFmtId="0" hierarchy="231" level="32767"/>
  </cacheFields>
  <cacheHierarchies count="261">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time="1" defaultMemberUniqueName="[Vitals].[measure_datetime].[All]" allUniqueName="[Vitals].[measure_datetime].[All]" dimensionUniqueName="[Vitals]" displayFolder="" count="0" memberValueDatatype="7" unbalanced="0"/>
    <cacheHierarchy uniqueName="[Vitals].[systolic_bp]" caption="systolic_bp" attribute="1" defaultMemberUniqueName="[Vitals].[systolic_bp].[All]" allUniqueName="[Vitals].[systolic_bp].[All]" dimensionUniqueName="[Vitals]" displayFolder="" count="0" memberValueDatatype="20" unbalanced="0"/>
    <cacheHierarchy uniqueName="[Vitals].[diastolic_bp]" caption="diastolic_bp" attribute="1" defaultMemberUniqueName="[Vitals].[diastolic_bp].[All]" allUniqueName="[Vitals].[diastolic_bp].[All]" dimensionUniqueName="[Vitals]" displayFolder="" count="0" memberValueDatatype="20" unbalanced="0"/>
    <cacheHierarchy uniqueName="[Vitals].[heart_rate]" caption="heart_rate" attribute="1" defaultMemberUniqueName="[Vitals].[heart_rate].[All]" allUniqueName="[Vitals].[heart_rate].[All]" dimensionUniqueName="[Vitals]" displayFolder="" count="0" memberValueDatatype="20" unbalanced="0"/>
    <cacheHierarchy uniqueName="[Vitals].[resp_rate]" caption="resp_rate" attribute="1" defaultMemberUniqueName="[Vitals].[resp_rate].[All]" allUniqueName="[Vitals].[resp_rate].[All]" dimensionUniqueName="[Vitals]" displayFolder="" count="0" memberValueDatatype="20" unbalanced="0"/>
    <cacheHierarchy uniqueName="[Vitals].[temperature_c]" caption="temperature_c" attribute="1" defaultMemberUniqueName="[Vitals].[temperature_c].[All]" allUniqueName="[Vitals].[temperature_c].[All]" dimensionUniqueName="[Vitals]" displayFolder="" count="0" memberValueDatatype="5" unbalanced="0"/>
    <cacheHierarchy uniqueName="[Vitals].[spo2]" caption="spo2" attribute="1" defaultMemberUniqueName="[Vitals].[spo2].[All]" allUniqueName="[Vitals].[spo2].[All]" dimensionUniqueName="[Vitals]" displayFolder="" count="0" memberValueDatatype="20" unbalanced="0"/>
    <cacheHierarchy uniqueName="[Vitals].[bmi]" caption="bmi" attribute="1" defaultMemberUniqueName="[Vitals].[bmi].[All]" allUniqueName="[Vitals].[bmi].[All]" dimensionUniqueName="[Vitals]" displayFolder="" count="0" memberValueDatatype="5" unbalanced="0"/>
    <cacheHierarchy uniqueName="[Vitals].[BMI RANGE]" caption="BMI RANGE" attribute="1" defaultMemberUniqueName="[Vitals].[BMI RANGE].[All]" allUniqueName="[Vitals].[BMI RANGE].[All]" dimensionUniqueName="[Vitals]" displayFolder="" count="0" memberValueDatatype="130" unbalanced="0"/>
    <cacheHierarchy uniqueName="[Vitals].[Encounters.patient_id]" caption="Encounters.patient_id" attribute="1" defaultMemberUniqueName="[Vitals].[Encounters.patient_id].[All]" allUniqueName="[Vitals].[Encounters.patient_id].[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Sum of total_charges]" caption="Sum of total_charges" measure="1" displayFolder="" measureGroup="Claims" count="0">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extLst>
        <ext xmlns:x15="http://schemas.microsoft.com/office/spreadsheetml/2010/11/main" uri="{B97F6D7D-B522-45F9-BDA1-12C45D357490}">
          <x15:cacheHierarchy aggregatedColumn="106"/>
        </ext>
      </extLst>
    </cacheHierarchy>
    <cacheHierarchy uniqueName="[Measures].[Sum of heart_rate]" caption="Sum of heart_rate" measure="1" displayFolder="" measureGroup="Vitals" count="0">
      <extLst>
        <ext xmlns:x15="http://schemas.microsoft.com/office/spreadsheetml/2010/11/main" uri="{B97F6D7D-B522-45F9-BDA1-12C45D357490}">
          <x15:cacheHierarchy aggregatedColumn="156"/>
        </ext>
      </extLst>
    </cacheHierarchy>
    <cacheHierarchy uniqueName="[Measures].[Sum of mrn]" caption="Sum of mrn" measure="1" displayFolder="" measureGroup="Patients" count="0">
      <extLst>
        <ext xmlns:x15="http://schemas.microsoft.com/office/spreadsheetml/2010/11/main" uri="{B97F6D7D-B522-45F9-BDA1-12C45D357490}">
          <x15:cacheHierarchy aggregatedColumn="107"/>
        </ext>
      </extLst>
    </cacheHierarchy>
    <cacheHierarchy uniqueName="[Measures].[Count of encounter_id 6]" caption="Count of encounter_id 6" measure="1" displayFolder="" measureGroup="Vitals" count="0">
      <extLst>
        <ext xmlns:x15="http://schemas.microsoft.com/office/spreadsheetml/2010/11/main" uri="{B97F6D7D-B522-45F9-BDA1-12C45D357490}">
          <x15:cacheHierarchy aggregatedColumn="152"/>
        </ext>
      </extLst>
    </cacheHierarchy>
    <cacheHierarchy uniqueName="[Measures].[Sum of bmi]" caption="Sum of bmi" measure="1" displayFolder="" measureGroup="Vitals" count="0">
      <extLst>
        <ext xmlns:x15="http://schemas.microsoft.com/office/spreadsheetml/2010/11/main" uri="{B97F6D7D-B522-45F9-BDA1-12C45D357490}">
          <x15:cacheHierarchy aggregatedColumn="160"/>
        </ext>
      </extLst>
    </cacheHierarchy>
    <cacheHierarchy uniqueName="[Measures].[Average of bmi]" caption="Average of bmi" measure="1" displayFolder="" measureGroup="Vitals" count="0">
      <extLst>
        <ext xmlns:x15="http://schemas.microsoft.com/office/spreadsheetml/2010/11/main" uri="{B97F6D7D-B522-45F9-BDA1-12C45D357490}">
          <x15:cacheHierarchy aggregatedColumn="160"/>
        </ext>
      </extLst>
    </cacheHierarchy>
    <cacheHierarchy uniqueName="[Measures].[Count of vital_id]" caption="Count of vital_id" measure="1" displayFolder="" measureGroup="Vitals" count="0">
      <extLst>
        <ext xmlns:x15="http://schemas.microsoft.com/office/spreadsheetml/2010/11/main" uri="{B97F6D7D-B522-45F9-BDA1-12C45D357490}">
          <x15:cacheHierarchy aggregatedColumn="151"/>
        </ext>
      </extLst>
    </cacheHierarchy>
    <cacheHierarchy uniqueName="[Measures].[Sum of resp_rate]" caption="Sum of resp_rate" measure="1" displayFolder="" measureGroup="Vitals" count="0">
      <extLst>
        <ext xmlns:x15="http://schemas.microsoft.com/office/spreadsheetml/2010/11/main" uri="{B97F6D7D-B522-45F9-BDA1-12C45D357490}">
          <x15:cacheHierarchy aggregatedColumn="157"/>
        </ext>
      </extLst>
    </cacheHierarchy>
    <cacheHierarchy uniqueName="[Measures].[Count of medication_id]" caption="Count of medication_id" measure="1" displayFolder="" measureGroup="Medications" count="0">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extLst>
        <ext xmlns:x15="http://schemas.microsoft.com/office/spreadsheetml/2010/11/main" uri="{B97F6D7D-B522-45F9-BDA1-12C45D357490}">
          <x15:cacheHierarchy aggregatedColumn="124"/>
        </ext>
      </extLst>
    </cacheHierarchy>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oneField="1">
      <fieldsUsage count="1">
        <fieldUsage x="0"/>
      </fieldsUsage>
    </cacheHierarchy>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9">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2"/>
    <map measureGroup="16" dimension="3"/>
    <map measureGroup="16" dimension="6"/>
    <map measureGroup="16" dimension="12"/>
    <map measureGroup="16" dimension="13"/>
    <map measureGroup="16" dimension="15"/>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44444442" backgroundQuery="1" createdVersion="7" refreshedVersion="7" minRefreshableVersion="3" recordCount="0" supportSubquery="1" supportAdvancedDrill="1" xr:uid="{E1EA3D5F-386E-43B4-85B1-E9E160958412}">
  <cacheSource type="external" connectionId="20"/>
  <cacheFields count="0"/>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67.707229861109" backgroundQuery="1" createdVersion="7" refreshedVersion="7" minRefreshableVersion="3" recordCount="0" supportSubquery="1" supportAdvancedDrill="1" xr:uid="{7B714722-3038-4699-A302-FB0F415D1AA2}">
  <cacheSource type="external" connectionId="20"/>
  <cacheFields count="0"/>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1226849" backgroundQuery="1" createdVersion="7" refreshedVersion="7" minRefreshableVersion="3" recordCount="0" supportSubquery="1" supportAdvancedDrill="1" xr:uid="{3A0BA4C6-F550-45BD-B302-D2E07F3EA797}">
  <cacheSource type="external" connectionId="20"/>
  <cacheFields count="2">
    <cacheField name="[Encounters].[readmission_flag].[readmission_flag]" caption="readmission_flag" numFmtId="0" hierarchy="66"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Encounters].[readmission_flag].&amp;[0]"/>
            <x15:cachedUniqueName index="1" name="[Encounters].[readmission_flag].&amp;[1]"/>
          </x15:cachedUniqueNames>
        </ext>
      </extLst>
    </cacheField>
    <cacheField name="[Measures].[Count of patient_id]" caption="Count of patient_id" numFmtId="0" hierarchy="225"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2" memberValueDatatype="20" unbalanced="0">
      <fieldsUsage count="2">
        <fieldUsage x="-1"/>
        <fieldUsage x="0"/>
      </fieldsUsage>
    </cacheHierarchy>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2384258" backgroundQuery="1" createdVersion="7" refreshedVersion="7" minRefreshableVersion="3" recordCount="0" supportSubquery="1" supportAdvancedDrill="1" xr:uid="{4600309E-AE5B-4233-AC76-CBEB06D79E9E}">
  <cacheSource type="external" connectionId="20"/>
  <cacheFields count="2">
    <cacheField name="[Diagnoses].[dx_seq].[dx_seq]" caption="dx_seq" numFmtId="0" hierarchy="4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iagnoses].[dx_seq].&amp;[1]"/>
            <x15:cachedUniqueName index="1" name="[Diagnoses].[dx_seq].&amp;[2]"/>
            <x15:cachedUniqueName index="2" name="[Diagnoses].[dx_seq].&amp;[3]"/>
            <x15:cachedUniqueName index="3" name="[Diagnoses].[dx_seq].&amp;[4]"/>
          </x15:cachedUniqueNames>
        </ext>
      </extLst>
    </cacheField>
    <cacheField name="[Measures].[Count of encounter_id]" caption="Count of encounter_id" numFmtId="0" hierarchy="219"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2" memberValueDatatype="20" unbalanced="0">
      <fieldsUsage count="2">
        <fieldUsage x="-1"/>
        <fieldUsage x="0"/>
      </fieldsUsage>
    </cacheHierarchy>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oneField="1" hidden="1">
      <fieldsUsage count="1">
        <fieldUsage x="1"/>
      </fieldsUsage>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3425927" backgroundQuery="1" createdVersion="7" refreshedVersion="7" minRefreshableVersion="3" recordCount="0" supportSubquery="1" supportAdvancedDrill="1" xr:uid="{C771FDFA-DFD4-43E6-A82D-A84F92FEB61F}">
  <cacheSource type="external" connectionId="20"/>
  <cacheFields count="4">
    <cacheField name="[Claims].[claim_status].[claim_status]" caption="claim_status" numFmtId="0" hierarchy="24" level="1">
      <sharedItems count="3">
        <s v="Denied"/>
        <s v="Paid"/>
        <s v="Pending"/>
      </sharedItems>
    </cacheField>
    <cacheField name="[Measures].[Sum of total_charges]" caption="Sum of total_charges" numFmtId="0" hierarchy="211" level="32767"/>
    <cacheField name="[Measures].[Count of claim_id]" caption="Count of claim_id" numFmtId="0" hierarchy="213" level="32767"/>
    <cacheField name="[Measures].[Average of total_charges]" caption="Average of total_charges" numFmtId="0" hierarchy="218"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446759" backgroundQuery="1" createdVersion="7" refreshedVersion="7" minRefreshableVersion="3" recordCount="0" supportSubquery="1" supportAdvancedDrill="1" xr:uid="{FCD0EC88-EFD8-45B0-A4F2-59CC04754A97}">
  <cacheSource type="external" connectionId="20"/>
  <cacheFields count="2">
    <cacheField name="[Departments].[name].[name]" caption="name" numFmtId="0" hierarchy="41" level="1">
      <sharedItems count="4">
        <s v="Emergency"/>
        <s v="Inpatient Ward"/>
        <s v="Outpatient Clinic"/>
        <s v="Surgery/OR"/>
      </sharedItems>
    </cacheField>
    <cacheField name="[Measures].[Average of length_of_stay_hours]" caption="Average of length_of_stay_hours" numFmtId="0" hierarchy="227"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2" memberValueDatatype="130" unbalanced="0">
      <fieldsUsage count="2">
        <fieldUsage x="-1"/>
        <fieldUsage x="0"/>
      </fieldsUsage>
    </cacheHierarchy>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oneField="1" hidden="1">
      <fieldsUsage count="1">
        <fieldUsage x="1"/>
      </fieldsUsage>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5393521" backgroundQuery="1" createdVersion="7" refreshedVersion="7" minRefreshableVersion="3" recordCount="0" supportSubquery="1" supportAdvancedDrill="1" xr:uid="{220E414A-68C8-4EF8-AA6C-0A6C81FA09AA}">
  <cacheSource type="external" connectionId="20"/>
  <cacheFields count="1">
    <cacheField name="[Measures].[Total allowed amount]" caption="Total allowed amount" numFmtId="0" hierarchy="167"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oneField="1">
      <fieldsUsage count="1">
        <fieldUsage x="0"/>
      </fieldsUsage>
    </cacheHierarchy>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6666668" backgroundQuery="1" createdVersion="7" refreshedVersion="7" minRefreshableVersion="3" recordCount="0" supportSubquery="1" supportAdvancedDrill="1" xr:uid="{0B1E40DE-618F-46CE-B6EA-D0C1B63E3D93}">
  <cacheSource type="external" connectionId="20"/>
  <cacheFields count="2">
    <cacheField name="[Procedures].[cpt_desc].[cpt_desc]" caption="cpt_desc" numFmtId="0" hierarchy="136" level="1">
      <sharedItems count="11">
        <s v="Chest X-ray"/>
        <s v="Collection of venous blood by venipuncture"/>
        <s v="ED visit, high severity"/>
        <s v="Electrocardiogram, complete"/>
        <s v="Hemoglobin; glycosylated (A1c)"/>
        <s v="Immunization administration"/>
        <s v="Lipid panel"/>
        <s v="Office/outpatient visit, established"/>
        <s v="Office/outpatient visit, new"/>
        <s v="Simple repair superficial wounds &lt;= 2.5cm"/>
        <s v="Therapeutic injection"/>
      </sharedItems>
    </cacheField>
    <cacheField name="[Measures].[Count of encounter_id 3]" caption="Count of encounter_id 3" numFmtId="0" hierarchy="228"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2" memberValueDatatype="130" unbalanced="0">
      <fieldsUsage count="2">
        <fieldUsage x="-1"/>
        <fieldUsage x="0"/>
      </fieldsUsage>
    </cacheHierarchy>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oneField="1" hidden="1">
      <fieldsUsage count="1">
        <fieldUsage x="1"/>
      </fieldsUsage>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7824077" backgroundQuery="1" createdVersion="7" refreshedVersion="7" minRefreshableVersion="3" recordCount="0" supportSubquery="1" supportAdvancedDrill="1" xr:uid="{6DD074B8-8145-4E7C-A4F0-0A99B643F8BD}">
  <cacheSource type="external" connectionId="20"/>
  <cacheFields count="2">
    <cacheField name="[Patients].[smoker_flag].[smoker_flag]" caption="smoker_flag" numFmtId="0" hierarchy="12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atients].[smoker_flag].&amp;[0]"/>
            <x15:cachedUniqueName index="1" name="[Patients].[smoker_flag].&amp;[1]"/>
          </x15:cachedUniqueNames>
        </ext>
      </extLst>
    </cacheField>
    <cacheField name="[Measures].[Count of patient_id 2]" caption="Count of patient_id 2" numFmtId="0" hierarchy="236"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2" memberValueDatatype="20" unbalanced="0">
      <fieldsUsage count="2">
        <fieldUsage x="-1"/>
        <fieldUsage x="0"/>
      </fieldsUsage>
    </cacheHierarchy>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18865739" backgroundQuery="1" createdVersion="7" refreshedVersion="7" minRefreshableVersion="3" recordCount="0" supportSubquery="1" supportAdvancedDrill="1" xr:uid="{C9ED70A0-30F9-4B2B-93E2-603004AB418C}">
  <cacheSource type="external" connectionId="20"/>
  <cacheFields count="2">
    <cacheField name="[Measures].[Average of length_of_stay_hours]" caption="Average of length_of_stay_hours" numFmtId="0" hierarchy="227" level="32767"/>
    <cacheField name="[Departments].[name].[name]" caption="name" numFmtId="0" hierarchy="41" level="1">
      <sharedItems count="4">
        <s v="Emergency"/>
        <s v="Inpatient Ward"/>
        <s v="Outpatient Clinic"/>
        <s v="Surgery/OR"/>
      </sharedItems>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2" memberValueDatatype="130" unbalanced="0">
      <fieldsUsage count="2">
        <fieldUsage x="-1"/>
        <fieldUsage x="1"/>
      </fieldsUsage>
    </cacheHierarchy>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oneField="1" hidden="1">
      <fieldsUsage count="1">
        <fieldUsage x="0"/>
      </fieldsUsage>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0833333" backgroundQuery="1" createdVersion="7" refreshedVersion="7" minRefreshableVersion="3" recordCount="0" supportSubquery="1" supportAdvancedDrill="1" xr:uid="{87332FDA-D316-42E3-ABAC-CC6FFD3245FC}">
  <cacheSource type="external" connectionId="20"/>
  <cacheFields count="1">
    <cacheField name="[Measures].[Average of Wait Time]" caption="Average of Wait Time" numFmtId="0" hierarchy="250"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oneField="1" hidden="1">
      <fieldsUsage count="1">
        <fieldUsage x="0"/>
      </fieldsUsage>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2337964" backgroundQuery="1" createdVersion="7" refreshedVersion="7" minRefreshableVersion="3" recordCount="0" supportSubquery="1" supportAdvancedDrill="1" xr:uid="{6B996A83-B02F-4C5F-9108-DBBD100A1205}">
  <cacheSource type="external" connectionId="20"/>
  <cacheFields count="2">
    <cacheField name="[Encounters].[encounter_type].[encounter_type]" caption="encounter_type" numFmtId="0" hierarchy="53" level="1">
      <sharedItems count="4">
        <s v="ED"/>
        <s v="Inpatient"/>
        <s v="Outpatient"/>
        <s v="Surgery"/>
      </sharedItems>
    </cacheField>
    <cacheField name="[Measures].[Count of patient_id]" caption="Count of patient_id" numFmtId="0" hierarchy="225"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2" memberValueDatatype="130" unbalanced="0">
      <fieldsUsage count="2">
        <fieldUsage x="-1"/>
        <fieldUsage x="0"/>
      </fieldsUsage>
    </cacheHierarchy>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3263888" backgroundQuery="1" createdVersion="7" refreshedVersion="7" minRefreshableVersion="3" recordCount="0" supportSubquery="1" supportAdvancedDrill="1" xr:uid="{9F714AD7-2367-421A-9FC5-90E800535647}">
  <cacheSource type="external" connectionId="20"/>
  <cacheFields count="1">
    <cacheField name="[Measures].[Avg Age of Patients]" caption="Avg Age of Patients" numFmtId="0" hierarchy="179"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oneField="1">
      <fieldsUsage count="1">
        <fieldUsage x="0"/>
      </fieldsUsage>
    </cacheHierarchy>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4652781" backgroundQuery="1" createdVersion="7" refreshedVersion="7" minRefreshableVersion="3" recordCount="0" supportSubquery="1" supportAdvancedDrill="1" xr:uid="{263008CE-0927-4F26-970F-B4EF823CC000}">
  <cacheSource type="external" connectionId="20"/>
  <cacheFields count="2">
    <cacheField name="[Measures].[Count of patient_id 2]" caption="Count of patient_id 2" numFmtId="0" hierarchy="236" level="32767"/>
    <cacheField name="[Patients].[hypertensive_flag].[hypertensive_flag]" caption="hypertensive_flag" numFmtId="0" hierarchy="12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atients].[hypertensive_flag].&amp;[0]"/>
            <x15:cachedUniqueName index="1" name="[Patients].[hypertensive_flag].&amp;[1]"/>
          </x15:cachedUniqueNames>
        </ext>
      </extLst>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2" memberValueDatatype="20" unbalanced="0">
      <fieldsUsage count="2">
        <fieldUsage x="-1"/>
        <fieldUsage x="1"/>
      </fieldsUsage>
    </cacheHierarchy>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0"/>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5925928" backgroundQuery="1" createdVersion="7" refreshedVersion="7" minRefreshableVersion="3" recordCount="0" supportSubquery="1" supportAdvancedDrill="1" xr:uid="{4195683C-7DCC-4C3D-A7A7-11F4DA9C3328}">
  <cacheSource type="external" connectionId="20"/>
  <cacheFields count="2">
    <cacheField name="[Measures].[Count of patient_id 2]" caption="Count of patient_id 2" numFmtId="0" hierarchy="236" level="32767"/>
    <cacheField name="[Patients].[diabetic_flag].[diabetic_flag]" caption="diabetic_flag" numFmtId="0" hierarchy="12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atients].[diabetic_flag].&amp;[0]"/>
            <x15:cachedUniqueName index="1" name="[Patients].[diabetic_flag].&amp;[1]"/>
          </x15:cachedUniqueNames>
        </ext>
      </extLst>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2" memberValueDatatype="20" unbalanced="0">
      <fieldsUsage count="2">
        <fieldUsage x="-1"/>
        <fieldUsage x="1"/>
      </fieldsUsage>
    </cacheHierarchy>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0"/>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7430552" backgroundQuery="1" createdVersion="7" refreshedVersion="7" minRefreshableVersion="3" recordCount="0" supportSubquery="1" supportAdvancedDrill="1" xr:uid="{CA15A536-D563-4504-AD01-CCDC38594956}">
  <cacheSource type="external" connectionId="20"/>
  <cacheFields count="5">
    <cacheField name="[Claims].[claim_status].[claim_status]" caption="claim_status" numFmtId="0" hierarchy="24" level="1">
      <sharedItems count="1">
        <s v="Denied"/>
      </sharedItems>
    </cacheField>
    <cacheField name="[Payers].[payer_name].[payer_name]" caption="payer_name" numFmtId="0" hierarchy="131" level="1">
      <sharedItems count="1">
        <s v="GreenCare HMO"/>
      </sharedItems>
    </cacheField>
    <cacheField name="[Measures].[Count of claim_id]" caption="Count of claim_id" numFmtId="0" hierarchy="213" level="32767"/>
    <cacheField name="[Departments].[name].[name]" caption="name" numFmtId="0" hierarchy="41" level="1">
      <sharedItems count="4">
        <s v="Emergency"/>
        <s v="Inpatient Ward"/>
        <s v="Outpatient Clinic"/>
        <s v="Surgery/OR"/>
      </sharedItems>
    </cacheField>
    <cacheField name="[Measures].[Sum of total_charges]" caption="Sum of total_charges" numFmtId="0" hierarchy="211"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2" memberValueDatatype="130" unbalanced="0">
      <fieldsUsage count="2">
        <fieldUsage x="-1"/>
        <fieldUsage x="3"/>
      </fieldsUsage>
    </cacheHierarchy>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2" memberValueDatatype="130" unbalanced="0">
      <fieldsUsage count="2">
        <fieldUsage x="-1"/>
        <fieldUsage x="1"/>
      </fieldsUsage>
    </cacheHierarchy>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8472222" backgroundQuery="1" createdVersion="7" refreshedVersion="7" minRefreshableVersion="3" recordCount="0" supportSubquery="1" supportAdvancedDrill="1" xr:uid="{45C04F6E-F1F2-44E1-8E1E-827B59E28906}">
  <cacheSource type="external" connectionId="20"/>
  <cacheFields count="2">
    <cacheField name="[Claims].[submission_date (Year)].[submission_date (Year)]" caption="submission_date (Year)" numFmtId="0" hierarchy="28" level="1">
      <sharedItems count="3">
        <s v="2023"/>
        <s v="2024"/>
        <s v="2025"/>
      </sharedItems>
    </cacheField>
    <cacheField name="[Measures].[Sum of payments]" caption="Sum of payments" numFmtId="0" hierarchy="212"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0"/>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0671293" backgroundQuery="1" createdVersion="7" refreshedVersion="7" minRefreshableVersion="3" recordCount="0" supportSubquery="1" supportAdvancedDrill="1" xr:uid="{719CC5ED-CC75-4350-9BF7-006ADEE7DF03}">
  <cacheSource type="external" connectionId="20"/>
  <cacheFields count="5">
    <cacheField name="[Claims].[claim_status].[claim_status]" caption="claim_status" numFmtId="0" hierarchy="24" level="1">
      <sharedItems count="3">
        <s v="Denied"/>
        <s v="Paid"/>
        <s v="Pending"/>
      </sharedItems>
    </cacheField>
    <cacheField name="[Measures].[Sum of total_charges]" caption="Sum of total_charges" numFmtId="0" hierarchy="211" level="32767"/>
    <cacheField name="[Measures].[Sum of payments]" caption="Sum of payments" numFmtId="0" hierarchy="212" level="32767"/>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4"/>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1944447" backgroundQuery="1" createdVersion="7" refreshedVersion="7" minRefreshableVersion="3" recordCount="0" supportSubquery="1" supportAdvancedDrill="1" xr:uid="{86058B52-17DB-4295-A2CB-A9E78B8C8E91}">
  <cacheSource type="external" connectionId="20"/>
  <cacheFields count="4">
    <cacheField name="[Claims].[claim_status].[claim_status]" caption="claim_status" numFmtId="0" hierarchy="24" level="1">
      <sharedItems count="3">
        <s v="Denied"/>
        <s v="Paid"/>
        <s v="Pending"/>
      </sharedItems>
    </cacheField>
    <cacheField name="[Measures].[Count of claim_id]" caption="Count of claim_id" numFmtId="0" hierarchy="213" level="32767"/>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0"/>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2"/>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3"/>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3333333" backgroundQuery="1" createdVersion="7" refreshedVersion="7" minRefreshableVersion="3" recordCount="0" supportSubquery="1" supportAdvancedDrill="1" xr:uid="{21960480-6A63-456B-B53D-55E8C200994C}">
  <cacheSource type="external" connectionId="20"/>
  <cacheFields count="5">
    <cacheField name="[Payers].[payer_name].[payer_name]" caption="payer_name" numFmtId="0" hierarchy="131" level="1">
      <sharedItems count="6">
        <s v="Blue Shield Health"/>
        <s v="Community Aid"/>
        <s v="Employer Plan A"/>
        <s v="GreenCare HMO"/>
        <s v="National Health Insurance"/>
        <s v="Private Self-Pay"/>
      </sharedItems>
    </cacheField>
    <cacheField name="[Measures].[Sum of payments]" caption="Sum of payments" numFmtId="0" hierarchy="212" level="32767"/>
    <cacheField name="[Claims].[claim_status].[claim_status]" caption="claim_status" numFmtId="0" hierarchy="24"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2"/>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4"/>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2" memberValueDatatype="130" unbalanced="0">
      <fieldsUsage count="2">
        <fieldUsage x="-1"/>
        <fieldUsage x="0"/>
      </fieldsUsage>
    </cacheHierarchy>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4837965" backgroundQuery="1" createdVersion="7" refreshedVersion="7" minRefreshableVersion="3" recordCount="0" supportSubquery="1" supportAdvancedDrill="1" xr:uid="{65ABA08C-1220-4B62-A76F-EFC5D84B4B01}">
  <cacheSource type="external" connectionId="20"/>
  <cacheFields count="6">
    <cacheField name="[Measures].[Sum of payments]" caption="Sum of payments" numFmtId="0" hierarchy="212" level="32767"/>
    <cacheField name="[Claims].[submission_date (Month)].[submission_date (Month)]" caption="submission_date (Month)" numFmtId="0" hierarchy="30" level="1">
      <sharedItems count="12">
        <s v="Jan"/>
        <s v="Feb"/>
        <s v="Mar"/>
        <s v="Apr"/>
        <s v="May"/>
        <s v="Jun"/>
        <s v="Jul"/>
        <s v="Aug"/>
        <s v="Sep"/>
        <s v="Oct"/>
        <s v="Nov"/>
        <s v="Dec"/>
      </sharedItems>
    </cacheField>
    <cacheField name="[Measures].[Sum of total_charges]" caption="Sum of total_charges" numFmtId="0" hierarchy="211" level="32767"/>
    <cacheField name="[Claims].[claim_status].[claim_status]" caption="claim_status" numFmtId="0" hierarchy="24"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3"/>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4"/>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2" memberValueDatatype="130" unbalanced="0">
      <fieldsUsage count="2">
        <fieldUsage x="-1"/>
        <fieldUsage x="1"/>
      </fieldsUsage>
    </cacheHierarchy>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5"/>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6342589" backgroundQuery="1" createdVersion="7" refreshedVersion="7" minRefreshableVersion="3" recordCount="0" supportSubquery="1" supportAdvancedDrill="1" xr:uid="{D1789568-E955-4BF7-840E-CC12DBFABAD1}">
  <cacheSource type="external" connectionId="20"/>
  <cacheFields count="4">
    <cacheField name="[Providers].[specialty].[specialty]" caption="specialty" numFmtId="0" hierarchy="142" level="1">
      <sharedItems count="12">
        <s v="Anesthesiology"/>
        <s v="Cardiology"/>
        <s v="Emergency Medicine"/>
        <s v="Endocrinology"/>
        <s v="Family Medicine"/>
        <s v="General Surgery"/>
        <s v="Hospitalist"/>
        <s v="Internal Medicine"/>
        <s v="Nursing"/>
        <s v="Obstetrics &amp; Gynecology"/>
        <s v="Pediatrics"/>
        <s v="Radiology"/>
      </sharedItems>
    </cacheField>
    <cacheField name="[Measures].[Sum of payments]" caption="Sum of payments" numFmtId="0" hierarchy="212" level="32767"/>
    <cacheField name="[Departments].[type].[type]" caption="type" numFmtId="0" hierarchy="42"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2"/>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2" memberValueDatatype="130" unbalanced="0">
      <fieldsUsage count="2">
        <fieldUsage x="-1"/>
        <fieldUsage x="0"/>
      </fieldsUsage>
    </cacheHierarchy>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7731482" backgroundQuery="1" createdVersion="7" refreshedVersion="7" minRefreshableVersion="3" recordCount="0" supportSubquery="1" supportAdvancedDrill="1" xr:uid="{E86AA54E-192A-4767-8213-B756EAA2F1A6}">
  <cacheSource type="external" connectionId="20"/>
  <cacheFields count="4">
    <cacheField name="[Claims].[submission_date (Month)].[submission_date (Month)]" caption="submission_date (Month)" numFmtId="0" hierarchy="30" level="1">
      <sharedItems count="12">
        <s v="Jan"/>
        <s v="Feb"/>
        <s v="Mar"/>
        <s v="Apr"/>
        <s v="May"/>
        <s v="Jun"/>
        <s v="Jul"/>
        <s v="Aug"/>
        <s v="Sep"/>
        <s v="Oct"/>
        <s v="Nov"/>
        <s v="Dec"/>
      </sharedItems>
    </cacheField>
    <cacheField name="[Measures].[Sum of payments]" caption="Sum of payments" numFmtId="0" hierarchy="212" level="32767"/>
    <cacheField name="[Departments].[type].[type]" caption="type" numFmtId="0" hierarchy="42"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2" memberValueDatatype="130" unbalanced="0">
      <fieldsUsage count="2">
        <fieldUsage x="-1"/>
        <fieldUsage x="0"/>
      </fieldsUsage>
    </cacheHierarchy>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2"/>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39236114" backgroundQuery="1" createdVersion="7" refreshedVersion="7" minRefreshableVersion="3" recordCount="0" supportSubquery="1" supportAdvancedDrill="1" xr:uid="{D3C0599F-98F8-450E-91DE-E91EEADCA8B3}">
  <cacheSource type="external" connectionId="20"/>
  <cacheFields count="4">
    <cacheField name="[Measures].[Sum of payments]" caption="Sum of payments" numFmtId="0" hierarchy="212" level="32767"/>
    <cacheField name="[Patients].[Age group].[Age group]" caption="Age group" numFmtId="0" hierarchy="125" level="1">
      <sharedItems count="6">
        <s v="0 - 17"/>
        <s v="18 - 35"/>
        <s v="35 - 54"/>
        <s v="55 - 64"/>
        <s v="65 - 74"/>
        <s v="75 plus"/>
      </sharedItems>
    </cacheField>
    <cacheField name="[Departments].[type].[type]" caption="type" numFmtId="0" hierarchy="42"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2"/>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2" memberValueDatatype="130" unbalanced="0">
      <fieldsUsage count="2">
        <fieldUsage x="-1"/>
        <fieldUsage x="1"/>
      </fieldsUsage>
    </cacheHierarchy>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0625" backgroundQuery="1" createdVersion="7" refreshedVersion="7" minRefreshableVersion="3" recordCount="0" supportSubquery="1" supportAdvancedDrill="1" xr:uid="{0BD8DDD0-D8A7-4EE5-82A4-A90BD63F5C69}">
  <cacheSource type="external" connectionId="20"/>
  <cacheFields count="5">
    <cacheField name="[Measures].[Total payment]" caption="Total payment" numFmtId="0" hierarchy="169" level="32767"/>
    <cacheField name="[Measures].[Sum of payments]" caption="Sum of payments" numFmtId="0" hierarchy="212" level="32767"/>
    <cacheField name="[Claims].[claim_status].[claim_status]" caption="claim_status" numFmtId="0" hierarchy="24"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2"/>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4"/>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oneField="1">
      <fieldsUsage count="1">
        <fieldUsage x="0"/>
      </fieldsUsage>
    </cacheHierarchy>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2129631" backgroundQuery="1" createdVersion="7" refreshedVersion="7" minRefreshableVersion="3" recordCount="0" supportSubquery="1" supportAdvancedDrill="1" xr:uid="{501DA1C1-053B-4846-A8F3-EE2DA76AB5E7}">
  <cacheSource type="external" connectionId="20"/>
  <cacheFields count="5">
    <cacheField name="[Measures].[Total charges]" caption="Total charges" numFmtId="0" hierarchy="168" level="32767"/>
    <cacheField name="[Measures].[Sum of total_charges]" caption="Sum of total_charges" numFmtId="0" hierarchy="211" level="32767"/>
    <cacheField name="[Claims].[claim_status].[claim_status]" caption="claim_status" numFmtId="0" hierarchy="24"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2"/>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3"/>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4"/>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oneField="1">
      <fieldsUsage count="1">
        <fieldUsage x="0"/>
      </fieldsUsage>
    </cacheHierarchy>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3402778" backgroundQuery="1" createdVersion="7" refreshedVersion="7" minRefreshableVersion="3" recordCount="0" supportSubquery="1" supportAdvancedDrill="1" xr:uid="{6E9CED80-96F2-4979-AE29-793CA90AD6A9}">
  <cacheSource type="external" connectionId="20"/>
  <cacheFields count="4">
    <cacheField name="[Measures].[collection rate]" caption="collection rate" numFmtId="0" hierarchy="172" level="32767"/>
    <cacheField name="[Measures].[Denial rate]" caption="Denial rate" numFmtId="0" hierarchy="173" level="32767"/>
    <cacheField name="[Claims].[submission_date (Year)].[submission_date (Year)]" caption="submission_date (Year)" numFmtId="0" hierarchy="28" level="1">
      <sharedItems containsSemiMixedTypes="0" containsNonDate="0" containsString="0"/>
    </cacheField>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2"/>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3"/>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oneField="1">
      <fieldsUsage count="1">
        <fieldUsage x="0"/>
      </fieldsUsage>
    </cacheHierarchy>
    <cacheHierarchy uniqueName="[Measures].[Denial rate]" caption="Denial rate" measure="1" displayFolder="" measureGroup="Claims" count="0" oneField="1">
      <fieldsUsage count="1">
        <fieldUsage x="1"/>
      </fieldsUsage>
    </cacheHierarchy>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4444448" backgroundQuery="1" createdVersion="7" refreshedVersion="7" minRefreshableVersion="3" recordCount="0" supportSubquery="1" supportAdvancedDrill="1" xr:uid="{A66E39C7-4A4B-48F9-AA24-C99D11127FE6}">
  <cacheSource type="external" connectionId="20"/>
  <cacheFields count="3">
    <cacheField name="[Measures].[Average account receivable days]" caption="Average account receivable days" numFmtId="0" hierarchy="174" level="32767"/>
    <cacheField name="[Departments].[type].[type]" caption="type" numFmtId="0" hierarchy="42"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2"/>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1"/>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oneField="1">
      <fieldsUsage count="1">
        <fieldUsage x="0"/>
      </fieldsUsage>
    </cacheHierarchy>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5370372" backgroundQuery="1" createdVersion="7" refreshedVersion="7" minRefreshableVersion="3" recordCount="0" supportSubquery="1" supportAdvancedDrill="1" xr:uid="{57F434A2-FA88-403E-8592-55D6B58D77F9}">
  <cacheSource type="external" connectionId="20"/>
  <cacheFields count="3">
    <cacheField name="[Measures].[Count of claim_id]" caption="Count of claim_id" numFmtId="0" hierarchy="213" level="32767"/>
    <cacheField name="[Departments].[type].[type]" caption="type" numFmtId="0" hierarchy="42" level="1">
      <sharedItems containsSemiMixedTypes="0" containsNonDate="0" containsString="0"/>
    </cacheField>
    <cacheField name="[Claims].[submission_date (Year)].[submission_date (Year)]" caption="submission_date (Year)" numFmtId="0" hierarchy="28"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2"/>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1"/>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6990742" backgroundQuery="1" createdVersion="7" refreshedVersion="7" minRefreshableVersion="3" recordCount="0" supportSubquery="1" supportAdvancedDrill="1" xr:uid="{B936DA11-FEC6-4C15-8EB9-E7A6935E7A4E}">
  <cacheSource type="external" connectionId="20"/>
  <cacheFields count="4">
    <cacheField name="[Claims].[submission_date (Year)].[submission_date (Year)]" caption="submission_date (Year)" numFmtId="0" hierarchy="28" level="1">
      <sharedItems count="2">
        <s v="2024"/>
        <s v="2025"/>
      </sharedItems>
    </cacheField>
    <cacheField name="[Claims].[submission_date (Month)].[submission_date (Month)]" caption="submission_date (Month)" numFmtId="0" hierarchy="30" level="1">
      <sharedItems count="12">
        <s v="Jan"/>
        <s v="Feb"/>
        <s v="Mar"/>
        <s v="Apr"/>
        <s v="May"/>
        <s v="Jun"/>
        <s v="Jul"/>
        <s v="Aug"/>
        <s v="Sep"/>
        <s v="Oct"/>
        <s v="Nov"/>
        <s v="Dec"/>
      </sharedItems>
    </cacheField>
    <cacheField name="[Measures].[Sum of payments]" caption="Sum of payments" numFmtId="0" hierarchy="212" level="32767"/>
    <cacheField name="[Departments].[type].[type]" caption="type" numFmtId="0" hierarchy="42"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0"/>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2" memberValueDatatype="130" unbalanced="0">
      <fieldsUsage count="2">
        <fieldUsage x="-1"/>
        <fieldUsage x="1"/>
      </fieldsUsage>
    </cacheHierarchy>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fieldsUsage count="2">
        <fieldUsage x="-1"/>
        <fieldUsage x="3"/>
      </fieldsUsage>
    </cacheHierarchy>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48263889" backgroundQuery="1" createdVersion="7" refreshedVersion="7" minRefreshableVersion="3" recordCount="0" supportSubquery="1" supportAdvancedDrill="1" xr:uid="{FDE7454C-0BDD-44E9-A76B-328811BA84FA}">
  <cacheSource type="external" connectionId="20"/>
  <cacheFields count="3">
    <cacheField name="[Measures].[selected year revenue]" caption="selected year revenue" numFmtId="0" hierarchy="175" level="32767"/>
    <cacheField name="[Departments].[name].[name]" caption="name" numFmtId="0" hierarchy="41" level="1">
      <sharedItems count="4">
        <s v="Emergency"/>
        <s v="Inpatient Ward"/>
        <s v="Outpatient Clinic"/>
        <s v="Surgery/OR"/>
      </sharedItems>
    </cacheField>
    <cacheField name="[Claims].[submission_date (Year)].[submission_date (Year)]" caption="submission_date (Year)" numFmtId="0" hierarchy="28"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2"/>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2" memberValueDatatype="130" unbalanced="0">
      <fieldsUsage count="2">
        <fieldUsage x="-1"/>
        <fieldUsage x="1"/>
      </fieldsUsage>
    </cacheHierarchy>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oneField="1">
      <fieldsUsage count="1">
        <fieldUsage x="0"/>
      </fieldsUsage>
    </cacheHierarchy>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52662038" backgroundQuery="1" createdVersion="7" refreshedVersion="7" minRefreshableVersion="3" recordCount="0" supportSubquery="1" supportAdvancedDrill="1" xr:uid="{AC3D4CE0-90AA-43AE-9C82-1AFDBC41DFC2}">
  <cacheSource type="external" connectionId="20"/>
  <cacheFields count="5">
    <cacheField name="[Measures].[Sum of total_charges]" caption="Sum of total_charges" numFmtId="0" hierarchy="211" level="32767"/>
    <cacheField name="[Measures].[Sum of payments]" caption="Sum of payments" numFmtId="0" hierarchy="212" level="32767"/>
    <cacheField name="[Measures].[Average of total_charges]" caption="Average of total_charges" numFmtId="0" hierarchy="218" level="32767"/>
    <cacheField name="[Encounters].[readmission_flag].[readmission_flag]" caption="readmission_flag" numFmtId="0" hierarchy="66"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Encounters].[readmission_flag].&amp;[0]"/>
            <x15:cachedUniqueName index="1" name="[Encounters].[readmission_flag].&amp;[1]"/>
          </x15:cachedUniqueNames>
        </ext>
      </extLst>
    </cacheField>
    <cacheField name="Dummy0" numFmtId="0" hierarchy="253" level="32767">
      <extLst>
        <ext xmlns:x14="http://schemas.microsoft.com/office/spreadsheetml/2009/9/main" uri="{63CAB8AC-B538-458d-9737-405883B0398D}">
          <x14:cacheField ignore="1"/>
        </ext>
      </extLst>
    </cacheField>
  </cacheFields>
  <cacheHierarchies count="254">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2" memberValueDatatype="20" unbalanced="0">
      <fieldsUsage count="2">
        <fieldUsage x="-1"/>
        <fieldUsage x="3"/>
      </fieldsUsage>
    </cacheHierarchy>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y uniqueName="Dummy0" caption="appointment_id" measure="1" count="0">
      <extLst>
        <ext xmlns:x14="http://schemas.microsoft.com/office/spreadsheetml/2009/9/main" uri="{8CF416AD-EC4C-4aba-99F5-12A058AE0983}">
          <x14:cacheHierarchy ignore="1"/>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53935185" backgroundQuery="1" createdVersion="7" refreshedVersion="7" minRefreshableVersion="3" recordCount="0" supportSubquery="1" supportAdvancedDrill="1" xr:uid="{5CDFAC73-3B7C-4734-8390-278D328D947E}">
  <cacheSource type="external" connectionId="20"/>
  <cacheFields count="4">
    <cacheField name="[Measures].[Sum of total_charges]" caption="Sum of total_charges" numFmtId="0" hierarchy="211" level="32767"/>
    <cacheField name="[Measures].[Sum of payments]" caption="Sum of payments" numFmtId="0" hierarchy="212" level="32767"/>
    <cacheField name="[Patients].[hypertensive_flag].[hypertensive_flag]" caption="hypertensive_flag" numFmtId="0" hierarchy="12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atients].[hypertensive_flag].&amp;[0]"/>
            <x15:cachedUniqueName index="1" name="[Patients].[hypertensive_flag].&amp;[1]"/>
          </x15:cachedUniqueNames>
        </ext>
      </extLst>
    </cacheField>
    <cacheField name="Dummy0" numFmtId="0" hierarchy="253" level="32767">
      <extLst>
        <ext xmlns:x14="http://schemas.microsoft.com/office/spreadsheetml/2009/9/main" uri="{63CAB8AC-B538-458d-9737-405883B0398D}">
          <x14:cacheField ignore="1"/>
        </ext>
      </extLst>
    </cacheField>
  </cacheFields>
  <cacheHierarchies count="254">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2" memberValueDatatype="20" unbalanced="0">
      <fieldsUsage count="2">
        <fieldUsage x="-1"/>
        <fieldUsage x="2"/>
      </fieldsUsage>
    </cacheHierarchy>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y uniqueName="Dummy0" caption="appointment_id" measure="1" count="0">
      <extLst>
        <ext xmlns:x14="http://schemas.microsoft.com/office/spreadsheetml/2009/9/main" uri="{8CF416AD-EC4C-4aba-99F5-12A058AE0983}">
          <x14:cacheHierarchy ignore="1"/>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55208332" backgroundQuery="1" createdVersion="7" refreshedVersion="7" minRefreshableVersion="3" recordCount="0" supportSubquery="1" supportAdvancedDrill="1" xr:uid="{BFC1E151-EB99-4CE5-9326-76271AB87D0A}">
  <cacheSource type="external" connectionId="20"/>
  <cacheFields count="4">
    <cacheField name="[Measures].[Sum of total_charges]" caption="Sum of total_charges" numFmtId="0" hierarchy="211" level="32767"/>
    <cacheField name="[Measures].[Sum of payments]" caption="Sum of payments" numFmtId="0" hierarchy="212" level="32767"/>
    <cacheField name="[Patients].[diabetic_flag].[diabetic_flag]" caption="diabetic_flag" numFmtId="0" hierarchy="12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atients].[diabetic_flag].&amp;[0]"/>
            <x15:cachedUniqueName index="1" name="[Patients].[diabetic_flag].&amp;[1]"/>
          </x15:cachedUniqueNames>
        </ext>
      </extLst>
    </cacheField>
    <cacheField name="Dummy0" numFmtId="0" hierarchy="253" level="32767">
      <extLst>
        <ext xmlns:x14="http://schemas.microsoft.com/office/spreadsheetml/2009/9/main" uri="{63CAB8AC-B538-458d-9737-405883B0398D}">
          <x14:cacheField ignore="1"/>
        </ext>
      </extLst>
    </cacheField>
  </cacheFields>
  <cacheHierarchies count="254">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2" memberValueDatatype="20" unbalanced="0">
      <fieldsUsage count="2">
        <fieldUsage x="-1"/>
        <fieldUsage x="2"/>
      </fieldsUsage>
    </cacheHierarchy>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y uniqueName="Dummy0" caption="appointment_id" measure="1" count="0">
      <extLst>
        <ext xmlns:x14="http://schemas.microsoft.com/office/spreadsheetml/2009/9/main" uri="{8CF416AD-EC4C-4aba-99F5-12A058AE0983}">
          <x14:cacheHierarchy ignore="1"/>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56481479" backgroundQuery="1" createdVersion="7" refreshedVersion="7" minRefreshableVersion="3" recordCount="0" supportSubquery="1" supportAdvancedDrill="1" xr:uid="{047BA5BC-16CE-4506-9B65-9C8F7FF0EB7B}">
  <cacheSource type="external" connectionId="20"/>
  <cacheFields count="4">
    <cacheField name="[Patients].[smoker_flag].[smoker_flag]" caption="smoker_flag" numFmtId="0" hierarchy="12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atients].[smoker_flag].&amp;[0]"/>
            <x15:cachedUniqueName index="1" name="[Patients].[smoker_flag].&amp;[1]"/>
          </x15:cachedUniqueNames>
        </ext>
      </extLst>
    </cacheField>
    <cacheField name="[Measures].[Sum of total_charges]" caption="Sum of total_charges" numFmtId="0" hierarchy="211" level="32767"/>
    <cacheField name="[Measures].[Sum of payments]" caption="Sum of payments" numFmtId="0" hierarchy="212" level="32767"/>
    <cacheField name="Dummy0" numFmtId="0" hierarchy="253" level="32767">
      <extLst>
        <ext xmlns:x14="http://schemas.microsoft.com/office/spreadsheetml/2009/9/main" uri="{63CAB8AC-B538-458d-9737-405883B0398D}">
          <x14:cacheField ignore="1"/>
        </ext>
      </extLst>
    </cacheField>
  </cacheFields>
  <cacheHierarchies count="254">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2" memberValueDatatype="20" unbalanced="0">
      <fieldsUsage count="2">
        <fieldUsage x="-1"/>
        <fieldUsage x="0"/>
      </fieldsUsage>
    </cacheHierarchy>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y uniqueName="Dummy0" caption="appointment_id" measure="1" count="0">
      <extLst>
        <ext xmlns:x14="http://schemas.microsoft.com/office/spreadsheetml/2009/9/main" uri="{8CF416AD-EC4C-4aba-99F5-12A058AE0983}">
          <x14:cacheHierarchy ignore="1"/>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57523149" backgroundQuery="1" createdVersion="7" refreshedVersion="7" minRefreshableVersion="3" recordCount="0" supportSubquery="1" supportAdvancedDrill="1" xr:uid="{868BE11D-EE2A-458E-BAC9-21A585DFC613}">
  <cacheSource type="external" connectionId="20"/>
  <cacheFields count="3">
    <cacheField name="[Diagnoses].[icd10_desc].[icd10_desc]" caption="icd10_desc" numFmtId="0" hierarchy="46" level="1">
      <sharedItems count="12">
        <s v="Chest pain, unspecified"/>
        <s v="Encounter for general adult medical examination without abnormal findings"/>
        <s v="Encounter for immunization"/>
        <s v="Essential (primary) hypertension"/>
        <s v="Gastro-esophageal reflux disease without esophagitis"/>
        <s v="Heart failure, unspecified"/>
        <s v="Hyperlipidemia, unspecified"/>
        <s v="Low back pain"/>
        <s v="Pneumonia, unspecified organism"/>
        <s v="Type 2 diabetes mellitus without complications"/>
        <s v="Unspecified asthma, uncomplicated"/>
        <s v="Urinary tract infection, site not specified"/>
      </sharedItems>
    </cacheField>
    <cacheField name="[Measures].[Count of encounter_id]" caption="Count of encounter_id" numFmtId="0" hierarchy="219" level="32767"/>
    <cacheField name="[Encounters].[readmission_flag].[readmission_flag]" caption="readmission_flag" numFmtId="0" hierarchy="66"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Encounters].[readmission_flag].&amp;[0]"/>
            <x15:cachedUniqueName index="1" name="[Encounters].[readmission_flag].&amp;[1]"/>
          </x15:cachedUniqueNames>
        </ext>
      </extLst>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2" memberValueDatatype="130" unbalanced="0">
      <fieldsUsage count="2">
        <fieldUsage x="-1"/>
        <fieldUsage x="0"/>
      </fieldsUsage>
    </cacheHierarchy>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2" memberValueDatatype="20" unbalanced="0">
      <fieldsUsage count="2">
        <fieldUsage x="-1"/>
        <fieldUsage x="2"/>
      </fieldsUsage>
    </cacheHierarchy>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oneField="1" hidden="1">
      <fieldsUsage count="1">
        <fieldUsage x="1"/>
      </fieldsUsage>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58796296" backgroundQuery="1" createdVersion="7" refreshedVersion="7" minRefreshableVersion="3" recordCount="0" supportSubquery="1" supportAdvancedDrill="1" xr:uid="{09D8A9AD-175E-499D-8FE7-626C5811DCDB}">
  <cacheSource type="external" connectionId="20"/>
  <cacheFields count="3">
    <cacheField name="[Measures].[Sum of total_charges]" caption="Sum of total_charges" numFmtId="0" hierarchy="211" level="32767"/>
    <cacheField name="[Measures].[Sum of payments]" caption="Sum of payments" numFmtId="0" hierarchy="212" level="32767"/>
    <cacheField name="[Encounters].[visit_reason].[visit_reason]" caption="visit_reason" numFmtId="0" hierarchy="59" level="1">
      <sharedItems count="10">
        <s v="Abdominal pain"/>
        <s v="Back pain"/>
        <s v="Chest pain"/>
        <s v="Diabetes follow-up"/>
        <s v="Fever"/>
        <s v="Hypertension management"/>
        <s v="Prenatal check"/>
        <s v="Routine check"/>
        <s v="Shortness of breath"/>
        <s v="Surgery consult"/>
      </sharedItems>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2" memberValueDatatype="130" unbalanced="0">
      <fieldsUsage count="2">
        <fieldUsage x="-1"/>
        <fieldUsage x="2"/>
      </fieldsUsage>
    </cacheHierarchy>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60069443" backgroundQuery="1" createdVersion="7" refreshedVersion="7" minRefreshableVersion="3" recordCount="0" supportSubquery="1" supportAdvancedDrill="1" xr:uid="{CF5DB2A5-A1F8-4F47-8D0E-AA1925D4B6E5}">
  <cacheSource type="external" connectionId="20"/>
  <cacheFields count="3">
    <cacheField name="[Measures].[Count of claim_id]" caption="Count of claim_id" numFmtId="0" hierarchy="213" level="32767"/>
    <cacheField name="[Payers].[payer_name].[payer_name]" caption="payer_name" numFmtId="0" hierarchy="131" level="1">
      <sharedItems count="6">
        <s v="Blue Shield Health"/>
        <s v="Community Aid"/>
        <s v="Employer Plan A"/>
        <s v="GreenCare HMO"/>
        <s v="National Health Insurance"/>
        <s v="Private Self-Pay"/>
      </sharedItems>
    </cacheField>
    <cacheField name="[Claims].[claim_status].[claim_status]" caption="claim_status" numFmtId="0" hierarchy="24" level="1">
      <sharedItems count="3">
        <s v="Denied"/>
        <s v="Paid"/>
        <s v="Pending"/>
      </sharedItems>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fieldsUsage count="2">
        <fieldUsage x="-1"/>
        <fieldUsage x="2"/>
      </fieldsUsage>
    </cacheHierarchy>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2" memberValueDatatype="130" unbalanced="0">
      <fieldsUsage count="2">
        <fieldUsage x="-1"/>
        <fieldUsage x="1"/>
      </fieldsUsage>
    </cacheHierarchy>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6134259" backgroundQuery="1" createdVersion="7" refreshedVersion="7" minRefreshableVersion="3" recordCount="0" supportSubquery="1" supportAdvancedDrill="1" xr:uid="{73117BFD-874F-47EB-8E1F-58B9D86F5B60}">
  <cacheSource type="external" connectionId="20"/>
  <cacheFields count="6">
    <cacheField name="[Measures].[Count of encounter_id 5]" caption="Count of encounter_id 5" numFmtId="0" hierarchy="231" level="32767"/>
    <cacheField name="[Measures].[Sum of total_charges]" caption="Sum of total_charges" numFmtId="0" hierarchy="211" level="32767"/>
    <cacheField name="[Measures].[Sum of payments]" caption="Sum of payments" numFmtId="0" hierarchy="212" level="32767"/>
    <cacheField name="[Measures].[Average of length_of_stay_hours]" caption="Average of length_of_stay_hours" numFmtId="0" hierarchy="227" level="32767"/>
    <cacheField name="[Departments].[name].[name]" caption="name" numFmtId="0" hierarchy="41" level="1">
      <sharedItems count="4">
        <s v="Emergency"/>
        <s v="Inpatient Ward"/>
        <s v="Outpatient Clinic"/>
        <s v="Surgery/OR"/>
      </sharedItems>
    </cacheField>
    <cacheField name="Dummy0" numFmtId="0" hierarchy="253" level="32767">
      <extLst>
        <ext xmlns:x14="http://schemas.microsoft.com/office/spreadsheetml/2009/9/main" uri="{63CAB8AC-B538-458d-9737-405883B0398D}">
          <x14:cacheField ignore="1"/>
        </ext>
      </extLst>
    </cacheField>
  </cacheFields>
  <cacheHierarchies count="254">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2" memberValueDatatype="130" unbalanced="0">
      <fieldsUsage count="2">
        <fieldUsage x="-1"/>
        <fieldUsage x="4"/>
      </fieldsUsage>
    </cacheHierarchy>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oneField="1" hidden="1">
      <fieldsUsage count="1">
        <fieldUsage x="3"/>
      </fieldsUsage>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y uniqueName="Dummy0" caption="appointment_id" measure="1" count="0">
      <extLst>
        <ext xmlns:x14="http://schemas.microsoft.com/office/spreadsheetml/2009/9/main" uri="{8CF416AD-EC4C-4aba-99F5-12A058AE0983}">
          <x14:cacheHierarchy ignore="1"/>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62615737" backgroundQuery="1" createdVersion="7" refreshedVersion="7" minRefreshableVersion="3" recordCount="0" supportSubquery="1" supportAdvancedDrill="1" xr:uid="{FE8B35C3-051A-4EFC-A96C-C962CA2207F7}">
  <cacheSource type="external" connectionId="20"/>
  <cacheFields count="2">
    <cacheField name="[Claims].[submission_date (Year)].[submission_date (Year)]" caption="submission_date (Year)" numFmtId="0" hierarchy="28" level="1">
      <sharedItems count="3">
        <s v="2023"/>
        <s v="2024"/>
        <s v="2025"/>
      </sharedItems>
    </cacheField>
    <cacheField name="[Measures].[Sum of total_charges]" caption="Sum of total_charges" numFmtId="0" hierarchy="211"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fieldsUsage count="2">
        <fieldUsage x="-1"/>
        <fieldUsage x="0"/>
      </fieldsUsage>
    </cacheHierarchy>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716828704" backgroundQuery="1" createdVersion="7" refreshedVersion="7" minRefreshableVersion="3" recordCount="0" supportSubquery="1" supportAdvancedDrill="1" xr:uid="{D3B257CA-21F0-4294-BE1F-5A9DC8915A85}">
  <cacheSource type="external" connectionId="20"/>
  <cacheFields count="2">
    <cacheField name="[Patients].[ethnicity].[ethnicity]" caption="ethnicity" numFmtId="0" hierarchy="113" level="1">
      <sharedItems count="3">
        <s v="Hispanic/Latino"/>
        <s v="Not Hispanic/Latino"/>
        <s v="Unknown"/>
      </sharedItems>
    </cacheField>
    <cacheField name="[Measures].[Count of patient_id 2]" caption="Count of patient_id 2" numFmtId="0" hierarchy="236" level="32767"/>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0"/>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407285416666" backgroundQuery="1" createdVersion="7" refreshedVersion="7" minRefreshableVersion="3" recordCount="0" supportSubquery="1" supportAdvancedDrill="1" xr:uid="{44DC8C49-0EB7-48C8-A8A4-4F1EB91DA38B}">
  <cacheSource type="external" connectionId="20"/>
  <cacheFields count="3">
    <cacheField name="[Patients].[Age group].[Age group]" caption="Age group" numFmtId="0" hierarchy="125" level="1">
      <sharedItems count="6">
        <s v="0 - 17"/>
        <s v="18 - 35"/>
        <s v="35 - 54"/>
        <s v="55 - 64"/>
        <s v="65 - 74"/>
        <s v="75 plus"/>
      </sharedItems>
    </cacheField>
    <cacheField name="[Measures].[Count of patient_id 2]" caption="Count of patient_id 2" numFmtId="0" hierarchy="236" level="32767"/>
    <cacheField name="[Patients].[ethnicity].[ethnicity]" caption="ethnicity" numFmtId="0" hierarchy="113"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2"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2"/>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2" memberValueDatatype="130" unbalanced="0">
      <fieldsUsage count="2">
        <fieldUsage x="-1"/>
        <fieldUsage x="0"/>
      </fieldsUsage>
    </cacheHierarchy>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407285763889" backgroundQuery="1" createdVersion="7" refreshedVersion="7" minRefreshableVersion="3" recordCount="0" supportSubquery="1" supportAdvancedDrill="1" xr:uid="{03C9BC39-F793-4EE2-A9FF-E3EC5B6BCA09}">
  <cacheSource type="external" connectionId="20"/>
  <cacheFields count="3">
    <cacheField name="[Measures].[Average of length_of_stay_hours]" caption="Average of length_of_stay_hours" numFmtId="0" hierarchy="227" level="32767"/>
    <cacheField name="[Departments].[name].[name]" caption="name" numFmtId="0" hierarchy="41" level="1">
      <sharedItems count="4">
        <s v="Emergency"/>
        <s v="Inpatient Ward"/>
        <s v="Outpatient Clinic"/>
        <s v="Surgery/OR"/>
      </sharedItems>
    </cacheField>
    <cacheField name="[Patients].[ethnicity].[ethnicity]" caption="ethnicity" numFmtId="0" hierarchy="113"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2" memberValueDatatype="130" unbalanced="0">
      <fieldsUsage count="2">
        <fieldUsage x="-1"/>
        <fieldUsage x="1"/>
      </fieldsUsage>
    </cacheHierarchy>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2"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2"/>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oneField="1" hidden="1">
      <fieldsUsage count="1">
        <fieldUsage x="0"/>
      </fieldsUsage>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407286111113" backgroundQuery="1" createdVersion="7" refreshedVersion="7" minRefreshableVersion="3" recordCount="0" supportSubquery="1" supportAdvancedDrill="1" xr:uid="{88A1A87E-BE2B-45FE-85D9-3FB48CD98425}">
  <cacheSource type="external" connectionId="20"/>
  <cacheFields count="3">
    <cacheField name="[Patients].[Deceased/Alive?].[Deceased/Alive?]" caption="Deceased/Alive?" numFmtId="0" hierarchy="126" level="1">
      <sharedItems count="2">
        <s v="Alive"/>
        <s v="Deceased"/>
      </sharedItems>
    </cacheField>
    <cacheField name="[Measures].[Count of patient_id 2]" caption="Count of patient_id 2" numFmtId="0" hierarchy="236" level="32767"/>
    <cacheField name="[Patients].[ethnicity].[ethnicity]" caption="ethnicity" numFmtId="0" hierarchy="113"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2"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2"/>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2" memberValueDatatype="130" unbalanced="0">
      <fieldsUsage count="2">
        <fieldUsage x="-1"/>
        <fieldUsage x="0"/>
      </fieldsUsage>
    </cacheHierarchy>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407286574075" backgroundQuery="1" createdVersion="7" refreshedVersion="7" minRefreshableVersion="3" recordCount="0" supportSubquery="1" supportAdvancedDrill="1" xr:uid="{A48DA789-A8EF-449B-8651-D1823316D5D8}">
  <cacheSource type="external" connectionId="20"/>
  <cacheFields count="3">
    <cacheField name="[Patients].[gender].[gender]" caption="gender" numFmtId="0" hierarchy="110" level="1">
      <sharedItems count="2">
        <s v="Female"/>
        <s v="Male"/>
      </sharedItems>
    </cacheField>
    <cacheField name="[Measures].[Count of patient_id 2]" caption="Count of patient_id 2" numFmtId="0" hierarchy="236" level="32767"/>
    <cacheField name="[Patients].[ethnicity].[ethnicity]" caption="ethnicity" numFmtId="0" hierarchy="113"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2" memberValueDatatype="130" unbalanced="0">
      <fieldsUsage count="2">
        <fieldUsage x="-1"/>
        <fieldUsage x="0"/>
      </fieldsUsage>
    </cacheHierarchy>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2"/>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407286574075" backgroundQuery="1" createdVersion="7" refreshedVersion="7" minRefreshableVersion="3" recordCount="0" supportSubquery="1" supportAdvancedDrill="1" xr:uid="{645C79A9-1966-42B4-B030-638498627BD5}">
  <cacheSource type="external" connectionId="20"/>
  <cacheFields count="2">
    <cacheField name="[Measures].[Total No of Patients]" caption="Total No of Patients" numFmtId="0" hierarchy="178" level="32767"/>
    <cacheField name="[Patients].[ethnicity].[ethnicity]" caption="ethnicity" numFmtId="0" hierarchy="113"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1"/>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oneField="1">
      <fieldsUsage count="1">
        <fieldUsage x="0"/>
      </fieldsUsage>
    </cacheHierarchy>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407286921298" backgroundQuery="1" createdVersion="7" refreshedVersion="7" minRefreshableVersion="3" recordCount="0" supportSubquery="1" supportAdvancedDrill="1" xr:uid="{E176CBEA-4AFB-4AD5-9769-660397D69C0E}">
  <cacheSource type="external" connectionId="20"/>
  <cacheFields count="3">
    <cacheField name="[Diagnoses].[icd10_desc].[icd10_desc]" caption="icd10_desc" numFmtId="0" hierarchy="46" level="1">
      <sharedItems count="12">
        <s v="Essential (primary) hypertension"/>
        <s v="Hyperlipidemia, unspecified"/>
        <s v="Low back pain"/>
        <s v="Pneumonia, unspecified organism"/>
        <s v="Type 2 diabetes mellitus without complications"/>
        <s v="Encounter for general adult medical examination without abnormal findings" u="1"/>
        <s v="Unspecified asthma, uncomplicated" u="1"/>
        <s v="Chest pain, unspecified" u="1"/>
        <s v="Encounter for immunization" u="1"/>
        <s v="Gastro-esophageal reflux disease without esophagitis" u="1"/>
        <s v="Heart failure, unspecified" u="1"/>
        <s v="Urinary tract infection, site not specified" u="1"/>
      </sharedItems>
    </cacheField>
    <cacheField name="[Measures].[Count of encounter_id]" caption="Count of encounter_id" numFmtId="0" hierarchy="219" level="32767"/>
    <cacheField name="[Patients].[ethnicity].[ethnicity]" caption="ethnicity" numFmtId="0" hierarchy="113" level="1">
      <sharedItems containsSemiMixedTypes="0" containsNonDate="0" containsString="0"/>
    </cacheField>
  </cacheFields>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2" memberValueDatatype="130" unbalanced="0">
      <fieldsUsage count="2">
        <fieldUsage x="-1"/>
        <fieldUsage x="0"/>
      </fieldsUsage>
    </cacheHierarchy>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2"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fieldsUsage count="2">
        <fieldUsage x="-1"/>
        <fieldUsage x="2"/>
      </fieldsUsage>
    </cacheHierarchy>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oneField="1" hidden="1">
      <fieldsUsage count="1">
        <fieldUsage x="1"/>
      </fieldsUsage>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dimensions count="18">
    <dimension name="Appointments" uniqueName="[Appointments]" caption="Appointments"/>
    <dimension name="Claims" uniqueName="[Claims]" caption="Claims"/>
    <dimension name="Date Table" uniqueName="[Date Table]" caption="Date Table"/>
    <dimension name="Departments" uniqueName="[Departments]" caption="Departments"/>
    <dimension name="Diagnoses" uniqueName="[Diagnoses]" caption="Diagnoses"/>
    <dimension name="Diagnosis count" uniqueName="[Diagnosis count]" caption="Diagnosis count"/>
    <dimension name="Encounters" uniqueName="[Encounters]" caption="Encounters"/>
    <dimension name="Imaging" uniqueName="[Imaging]" caption="Imaging"/>
    <dimension name="Inventory" uniqueName="[Inventory]" caption="Inventory"/>
    <dimension name="Labs" uniqueName="[Labs]" caption="Labs"/>
    <dimension measure="1" name="Measures" uniqueName="[Measures]" caption="Measures"/>
    <dimension name="Medications" uniqueName="[Medications]" caption="Medications"/>
    <dimension name="Patients" uniqueName="[Patients]" caption="Patients"/>
    <dimension name="Payers" uniqueName="[Payers]" caption="Payers"/>
    <dimension name="Procedures" uniqueName="[Procedures]" caption="Procedures"/>
    <dimension name="Providers" uniqueName="[Providers]" caption="Providers"/>
    <dimension name="Satisfaction" uniqueName="[Satisfaction]" caption="Satisfaction"/>
    <dimension name="Vitals" uniqueName="[Vitals]" caption="Vitals"/>
  </dimensions>
  <measureGroups count="17">
    <measureGroup name="Appointments" caption="Appointments"/>
    <measureGroup name="Claims" caption="Claims"/>
    <measureGroup name="Date Table" caption="Date Table"/>
    <measureGroup name="Departments" caption="Departments"/>
    <measureGroup name="Diagnoses" caption="Diagnoses"/>
    <measureGroup name="Diagnosis count" caption="Diagnosis count"/>
    <measureGroup name="Encounters" caption="Encounters"/>
    <measureGroup name="Imaging" caption="Imaging"/>
    <measureGroup name="Inventory" caption="Inventory"/>
    <measureGroup name="Labs" caption="Labs"/>
    <measureGroup name="Medications" caption="Medications"/>
    <measureGroup name="Patients" caption="Patients"/>
    <measureGroup name="Payers" caption="Payers"/>
    <measureGroup name="Procedures" caption="Procedures"/>
    <measureGroup name="Providers" caption="Providers"/>
    <measureGroup name="Satisfaction" caption="Satisfaction"/>
    <measureGroup name="Vitals" caption="Vitals"/>
  </measureGroups>
  <maps count="73">
    <map measureGroup="0" dimension="0"/>
    <map measureGroup="0" dimension="3"/>
    <map measureGroup="0" dimension="12"/>
    <map measureGroup="1" dimension="1"/>
    <map measureGroup="1" dimension="2"/>
    <map measureGroup="1" dimension="3"/>
    <map measureGroup="1" dimension="6"/>
    <map measureGroup="1" dimension="12"/>
    <map measureGroup="1" dimension="13"/>
    <map measureGroup="1" dimension="15"/>
    <map measureGroup="2" dimension="2"/>
    <map measureGroup="3" dimension="3"/>
    <map measureGroup="4" dimension="2"/>
    <map measureGroup="4" dimension="3"/>
    <map measureGroup="4" dimension="4"/>
    <map measureGroup="4" dimension="6"/>
    <map measureGroup="4" dimension="12"/>
    <map measureGroup="4" dimension="13"/>
    <map measureGroup="4" dimension="15"/>
    <map measureGroup="5" dimension="2"/>
    <map measureGroup="5" dimension="3"/>
    <map measureGroup="5" dimension="5"/>
    <map measureGroup="5" dimension="6"/>
    <map measureGroup="5" dimension="12"/>
    <map measureGroup="5" dimension="13"/>
    <map measureGroup="5" dimension="15"/>
    <map measureGroup="6" dimension="2"/>
    <map measureGroup="6" dimension="3"/>
    <map measureGroup="6" dimension="6"/>
    <map measureGroup="6" dimension="12"/>
    <map measureGroup="6" dimension="13"/>
    <map measureGroup="6" dimension="15"/>
    <map measureGroup="7" dimension="2"/>
    <map measureGroup="7" dimension="3"/>
    <map measureGroup="7" dimension="6"/>
    <map measureGroup="7" dimension="7"/>
    <map measureGroup="7" dimension="12"/>
    <map measureGroup="7" dimension="13"/>
    <map measureGroup="7" dimension="15"/>
    <map measureGroup="8" dimension="3"/>
    <map measureGroup="8" dimension="8"/>
    <map measureGroup="9" dimension="2"/>
    <map measureGroup="9" dimension="3"/>
    <map measureGroup="9" dimension="6"/>
    <map measureGroup="9" dimension="9"/>
    <map measureGroup="9" dimension="12"/>
    <map measureGroup="9" dimension="13"/>
    <map measureGroup="9" dimension="15"/>
    <map measureGroup="10" dimension="2"/>
    <map measureGroup="10" dimension="3"/>
    <map measureGroup="10" dimension="6"/>
    <map measureGroup="10" dimension="11"/>
    <map measureGroup="10" dimension="12"/>
    <map measureGroup="10" dimension="13"/>
    <map measureGroup="10" dimension="15"/>
    <map measureGroup="11" dimension="12"/>
    <map measureGroup="12" dimension="13"/>
    <map measureGroup="13" dimension="2"/>
    <map measureGroup="13" dimension="3"/>
    <map measureGroup="13" dimension="6"/>
    <map measureGroup="13" dimension="12"/>
    <map measureGroup="13" dimension="13"/>
    <map measureGroup="13" dimension="14"/>
    <map measureGroup="13" dimension="15"/>
    <map measureGroup="14" dimension="15"/>
    <map measureGroup="15" dimension="2"/>
    <map measureGroup="15" dimension="3"/>
    <map measureGroup="15" dimension="6"/>
    <map measureGroup="15" dimension="12"/>
    <map measureGroup="15" dimension="13"/>
    <map measureGroup="15" dimension="15"/>
    <map measureGroup="15" dimension="16"/>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04166668" backgroundQuery="1" createdVersion="3" refreshedVersion="7" minRefreshableVersion="3" recordCount="0" supportSubquery="1" supportAdvancedDrill="1" xr:uid="{CB76AE51-675E-4205-9F62-41EFB0F26D80}">
  <cacheSource type="external" connectionId="20">
    <extLst>
      <ext xmlns:x14="http://schemas.microsoft.com/office/spreadsheetml/2009/9/main" uri="{F057638F-6D5F-4e77-A914-E7F072B9BCA8}">
        <x14:sourceConnection name="ThisWorkbookDataModel"/>
      </ext>
    </extLst>
  </cacheSource>
  <cacheFields count="0"/>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2"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extLst>
    <ext xmlns:x14="http://schemas.microsoft.com/office/spreadsheetml/2009/9/main" uri="{725AE2AE-9491-48be-B2B4-4EB974FC3084}">
      <x14:pivotCacheDefinition slicerData="1" pivotCacheId="344049758"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29513892" backgroundQuery="1" createdVersion="3" refreshedVersion="7" minRefreshableVersion="3" recordCount="0" supportSubquery="1" supportAdvancedDrill="1" xr:uid="{CEFAC8A7-4ABF-42BB-92A1-D37F90ACB165}">
  <cacheSource type="external" connectionId="20">
    <extLst>
      <ext xmlns:x14="http://schemas.microsoft.com/office/spreadsheetml/2009/9/main" uri="{F057638F-6D5F-4e77-A914-E7F072B9BCA8}">
        <x14:sourceConnection name="ThisWorkbookDataModel"/>
      </ext>
    </extLst>
  </cacheSource>
  <cacheFields count="0"/>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2"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2"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2"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0"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extLst>
    <ext xmlns:x14="http://schemas.microsoft.com/office/spreadsheetml/2009/9/main" uri="{725AE2AE-9491-48be-B2B4-4EB974FC3084}">
      <x14:pivotCacheDefinition slicerData="1" pivotCacheId="464324189"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IRO" refreshedDate="46071.393664930554" backgroundQuery="1" createdVersion="3" refreshedVersion="7" minRefreshableVersion="3" recordCount="0" supportSubquery="1" supportAdvancedDrill="1" xr:uid="{255C2F07-ECF0-4BAC-8A36-2C9AA488928D}">
  <cacheSource type="external" connectionId="20">
    <extLst>
      <ext xmlns:x14="http://schemas.microsoft.com/office/spreadsheetml/2009/9/main" uri="{F057638F-6D5F-4e77-A914-E7F072B9BCA8}">
        <x14:sourceConnection name="ThisWorkbookDataModel"/>
      </ext>
    </extLst>
  </cacheSource>
  <cacheFields count="0"/>
  <cacheHierarchies count="253">
    <cacheHierarchy uniqueName="[Appointments].[appointment_id]" caption="appointment_id" attribute="1" defaultMemberUniqueName="[Appointments].[appointment_id].[All]" allUniqueName="[Appointments].[appointment_id].[All]" dimensionUniqueName="[Appointments]" displayFolder="" count="0" memberValueDatatype="130" unbalanced="0"/>
    <cacheHierarchy uniqueName="[Appointments].[patient_id]" caption="patient_id" attribute="1" defaultMemberUniqueName="[Appointments].[patient_id].[All]" allUniqueName="[Appointments].[patient_id].[All]" dimensionUniqueName="[Appointments]" displayFolder="" count="0" memberValueDatatype="130" unbalanced="0"/>
    <cacheHierarchy uniqueName="[Appointments].[scheduled_datetime]" caption="scheduled_datetime" attribute="1" time="1" defaultMemberUniqueName="[Appointments].[scheduled_datetime].[All]" allUniqueName="[Appointments].[scheduled_datetime].[All]" dimensionUniqueName="[Appointments]" displayFolder="" count="0" memberValueDatatype="7" unbalanced="0"/>
    <cacheHierarchy uniqueName="[Appointments].[checkin_datetime]" caption="checkin_datetime" attribute="1" time="1" defaultMemberUniqueName="[Appointments].[checkin_datetime].[All]" allUniqueName="[Appointments].[checkin_datetime].[All]" dimensionUniqueName="[Appointments]" displayFolder="" count="0" memberValueDatatype="7" unbalanced="0"/>
    <cacheHierarchy uniqueName="[Appointments].[visit_start_datetime]" caption="visit_start_datetime" attribute="1" time="1" defaultMemberUniqueName="[Appointments].[visit_start_datetime].[All]" allUniqueName="[Appointments].[visit_start_datetime].[All]" dimensionUniqueName="[Appointments]" displayFolder="" count="0" memberValueDatatype="7" unbalanced="0"/>
    <cacheHierarchy uniqueName="[Appointments].[visit_end_datetime]" caption="visit_end_datetime" attribute="1" time="1" defaultMemberUniqueName="[Appointments].[visit_end_datetime].[All]" allUniqueName="[Appointments].[visit_end_datetime].[All]" dimensionUniqueName="[Appointments]" displayFolder="" count="0" memberValueDatatype="7" unbalanced="0"/>
    <cacheHierarchy uniqueName="[Appointments].[provider_id]" caption="provider_id" attribute="1" defaultMemberUniqueName="[Appointments].[provider_id].[All]" allUniqueName="[Appointments].[provider_id].[All]" dimensionUniqueName="[Appointments]" displayFolder="" count="0" memberValueDatatype="130" unbalanced="0"/>
    <cacheHierarchy uniqueName="[Appointments].[department_id]" caption="department_id" attribute="1" defaultMemberUniqueName="[Appointments].[department_id].[All]" allUniqueName="[Appointments].[department_id].[All]" dimensionUniqueName="[Appointments]" displayFolder="" count="0" memberValueDatatype="130" unbalanced="0"/>
    <cacheHierarchy uniqueName="[Appointments].[status]" caption="status" attribute="1" defaultMemberUniqueName="[Appointments].[status].[All]" allUniqueName="[Appointments].[status].[All]" dimensionUniqueName="[Appointments]" displayFolder="" count="0" memberValueDatatype="130" unbalanced="0"/>
    <cacheHierarchy uniqueName="[Appointments].[referral_date]" caption="referral_date" attribute="1" time="1" defaultMemberUniqueName="[Appointments].[referral_date].[All]" allUniqueName="[Appointments].[referral_date].[All]" dimensionUniqueName="[Appointments]" displayFolder="" count="0" memberValueDatatype="7" unbalanced="0"/>
    <cacheHierarchy uniqueName="[Appointments].[Wait Time]" caption="Wait Time" attribute="1" defaultMemberUniqueName="[Appointments].[Wait Time].[All]" allUniqueName="[Appointments].[Wait Time].[All]" dimensionUniqueName="[Appointments]" displayFolder="" count="0" memberValueDatatype="20" unbalanced="0"/>
    <cacheHierarchy uniqueName="[Appointments].[visit_start_datetime (Year)]" caption="visit_start_datetime (Year)" attribute="1" defaultMemberUniqueName="[Appointments].[visit_start_datetime (Year)].[All]" allUniqueName="[Appointments].[visit_start_datetime (Year)].[All]" dimensionUniqueName="[Appointments]" displayFolder="" count="0" memberValueDatatype="130" unbalanced="0"/>
    <cacheHierarchy uniqueName="[Appointments].[visit_start_datetime (Quarter)]" caption="visit_start_datetime (Quarter)" attribute="1" defaultMemberUniqueName="[Appointments].[visit_start_datetime (Quarter)].[All]" allUniqueName="[Appointments].[visit_start_datetime (Quarter)].[All]" dimensionUniqueName="[Appointments]" displayFolder="" count="0" memberValueDatatype="130" unbalanced="0"/>
    <cacheHierarchy uniqueName="[Appointments].[visit_start_datetime (Month)]" caption="visit_start_datetime (Month)" attribute="1" defaultMemberUniqueName="[Appointments].[visit_start_datetime (Month)].[All]" allUniqueName="[Appointments].[visit_start_datetime (Month)].[All]" dimensionUniqueName="[Appointments]" displayFolder="" count="0" memberValueDatatype="130" unbalanced="0"/>
    <cacheHierarchy uniqueName="[Appointments].[visit_end_datetime (Year)]" caption="visit_end_datetime (Year)" attribute="1" defaultMemberUniqueName="[Appointments].[visit_end_datetime (Year)].[All]" allUniqueName="[Appointments].[visit_end_datetime (Year)].[All]" dimensionUniqueName="[Appointments]" displayFolder="" count="0" memberValueDatatype="130" unbalanced="0"/>
    <cacheHierarchy uniqueName="[Appointments].[visit_end_datetime (Quarter)]" caption="visit_end_datetime (Quarter)" attribute="1" defaultMemberUniqueName="[Appointments].[visit_end_datetime (Quarter)].[All]" allUniqueName="[Appointments].[visit_end_datetime (Quarter)].[All]" dimensionUniqueName="[Appointments]" displayFolder="" count="0" memberValueDatatype="130" unbalanced="0"/>
    <cacheHierarchy uniqueName="[Appointments].[visit_end_datetime (Month)]" caption="visit_end_datetime (Month)" attribute="1" defaultMemberUniqueName="[Appointments].[visit_end_datetime (Month)].[All]" allUniqueName="[Appointments].[visit_end_datetime (Month)].[All]" dimensionUniqueName="[Appointments]" displayFolder="" count="0" memberValueDatatype="130" unbalanced="0"/>
    <cacheHierarchy uniqueName="[Claims].[claim_id]" caption="claim_id" attribute="1" defaultMemberUniqueName="[Claims].[claim_id].[All]" allUniqueName="[Claims].[claim_id].[All]" dimensionUniqueName="[Claims]" displayFolder="" count="0" memberValueDatatype="130" unbalanced="0"/>
    <cacheHierarchy uniqueName="[Claims].[encounter_id]" caption="encounter_id" attribute="1" defaultMemberUniqueName="[Claims].[encounter_id].[All]" allUniqueName="[Claims].[encounter_id].[All]" dimensionUniqueName="[Claims]" displayFolder="" count="0" memberValueDatatype="130" unbalanced="0"/>
    <cacheHierarchy uniqueName="[Claims].[total_charges]" caption="total_charges" attribute="1" defaultMemberUniqueName="[Claims].[total_charges].[All]" allUniqueName="[Claims].[total_charges].[All]" dimensionUniqueName="[Claims]" displayFolder="" count="0" memberValueDatatype="5" unbalanced="0"/>
    <cacheHierarchy uniqueName="[Claims].[allowed_amount]" caption="allowed_amount" attribute="1" defaultMemberUniqueName="[Claims].[allowed_amount].[All]" allUniqueName="[Claims].[allowed_amount].[All]" dimensionUniqueName="[Claims]" displayFolder="" count="0" memberValueDatatype="5" unbalanced="0"/>
    <cacheHierarchy uniqueName="[Claims].[payments]" caption="payments" attribute="1" defaultMemberUniqueName="[Claims].[payments].[All]" allUniqueName="[Claims].[payments].[All]" dimensionUniqueName="[Claims]" displayFolder="" count="0" memberValueDatatype="5" unbalanced="0"/>
    <cacheHierarchy uniqueName="[Claims].[adjustments]" caption="adjustments" attribute="1" defaultMemberUniqueName="[Claims].[adjustments].[All]" allUniqueName="[Claims].[adjustments].[All]" dimensionUniqueName="[Claims]" displayFolder="" count="0" memberValueDatatype="5" unbalanced="0"/>
    <cacheHierarchy uniqueName="[Claims].[denials_count]" caption="denials_count" attribute="1" defaultMemberUniqueName="[Claims].[denials_count].[All]" allUniqueName="[Claims].[denials_count].[All]" dimensionUniqueName="[Claims]" displayFolder="" count="0" memberValueDatatype="20" unbalanced="0"/>
    <cacheHierarchy uniqueName="[Claims].[claim_status]" caption="claim_status" attribute="1" defaultMemberUniqueName="[Claims].[claim_status].[All]" allUniqueName="[Claims].[claim_status].[All]" dimensionUniqueName="[Claims]" displayFolder="" count="0" memberValueDatatype="130" unbalanced="0"/>
    <cacheHierarchy uniqueName="[Claims].[submission_date]" caption="submission_date" attribute="1" time="1" defaultMemberUniqueName="[Claims].[submission_date].[All]" allUniqueName="[Claims].[submission_date].[All]" dimensionUniqueName="[Claims]" displayFolder="" count="0" memberValueDatatype="7" unbalanced="0"/>
    <cacheHierarchy uniqueName="[Claims].[paid_date]" caption="paid_date" attribute="1" time="1" defaultMemberUniqueName="[Claims].[paid_date].[All]" allUniqueName="[Claims].[paid_date].[All]" dimensionUniqueName="[Claims]" displayFolder="" count="0" memberValueDatatype="7" unbalanced="0"/>
    <cacheHierarchy uniqueName="[Claims].[ar_days]" caption="ar_days" attribute="1" defaultMemberUniqueName="[Claims].[ar_days].[All]" allUniqueName="[Claims].[ar_days].[All]" dimensionUniqueName="[Claims]" displayFolder="" count="0" memberValueDatatype="20" unbalanced="0"/>
    <cacheHierarchy uniqueName="[Claims].[submission_date (Year)]" caption="submission_date (Year)" attribute="1" defaultMemberUniqueName="[Claims].[submission_date (Year)].[All]" allUniqueName="[Claims].[submission_date (Year)].[All]" dimensionUniqueName="[Claims]" displayFolder="" count="0" memberValueDatatype="130" unbalanced="0"/>
    <cacheHierarchy uniqueName="[Claims].[submission_date (Quarter)]" caption="submission_date (Quarter)" attribute="1" defaultMemberUniqueName="[Claims].[submission_date (Quarter)].[All]" allUniqueName="[Claims].[submission_date (Quarter)].[All]" dimensionUniqueName="[Claims]" displayFolder="" count="0" memberValueDatatype="130" unbalanced="0"/>
    <cacheHierarchy uniqueName="[Claims].[submission_date (Month)]" caption="submission_date (Month)" attribute="1" defaultMemberUniqueName="[Claims].[submission_date (Month)].[All]" allUniqueName="[Claims].[submission_date (Month)].[All]" dimensionUniqueName="[Claims]" displayFolder="" count="0" memberValueDatatype="130" unbalanced="0"/>
    <cacheHierarchy uniqueName="[Claims].[paid_date (Year)]" caption="paid_date (Year)" attribute="1" defaultMemberUniqueName="[Claims].[paid_date (Year)].[All]" allUniqueName="[Claims].[paid_date (Year)].[All]" dimensionUniqueName="[Claims]" displayFolder="" count="0" memberValueDatatype="130" unbalanced="0"/>
    <cacheHierarchy uniqueName="[Claims].[paid_date (Quarter)]" caption="paid_date (Quarter)" attribute="1" defaultMemberUniqueName="[Claims].[paid_date (Quarter)].[All]" allUniqueName="[Claims].[paid_date (Quarter)].[All]" dimensionUniqueName="[Claims]" displayFolder="" count="0" memberValueDatatype="130" unbalanced="0"/>
    <cacheHierarchy uniqueName="[Claims].[paid_date (Month)]" caption="paid_date (Month)" attribute="1" defaultMemberUniqueName="[Claims].[paid_date (Month)].[All]" allUniqueName="[Claims].[paid_date (Month)].[All]" dimensionUniqueName="[Claims]" displayFolder="" count="0" memberValueDatatype="130" unbalanced="0"/>
    <cacheHierarchy uniqueName="[Date Table].[Date]" caption="Date" attribute="1" defaultMemberUniqueName="[Date Table].[Date].[All]" allUniqueName="[Date Table].[Date].[All]" dimensionUniqueName="[Date Table]" displayFolder="" count="0" memberValueDatatype="130" unbalanced="0"/>
    <cacheHierarchy uniqueName="[Date Table].[Year]" caption="Year" attribute="1" defaultMemberUniqueName="[Date Table].[Year].[All]" allUniqueName="[Date Table].[Year].[All]" dimensionUniqueName="[Date Table]" displayFolder="" count="0" memberValueDatatype="20" unbalanced="0"/>
    <cacheHierarchy uniqueName="[Date Table].[Month Name]" caption="Month Name" attribute="1" defaultMemberUniqueName="[Date Table].[Month Name].[All]" allUniqueName="[Date Table].[Month Name].[All]" dimensionUniqueName="[Date Table]" displayFolder="" count="0" memberValueDatatype="130" unbalanced="0"/>
    <cacheHierarchy uniqueName="[Date Table].[Week of Month]" caption="Week of Month" attribute="1" defaultMemberUniqueName="[Date Table].[Week of Month].[All]" allUniqueName="[Date Table].[Week of Month].[All]" dimensionUniqueName="[Date Table]" displayFolder="" count="0" memberValueDatatype="20" unbalanced="0"/>
    <cacheHierarchy uniqueName="[Date Table].[Day Name]" caption="Day Name" attribute="1" defaultMemberUniqueName="[Date Table].[Day Name].[All]" allUniqueName="[Date Table].[Day Name].[All]" dimensionUniqueName="[Date Table]" displayFolder="" count="0" memberValueDatatype="130" unbalanced="0"/>
    <cacheHierarchy uniqueName="[Date Table].[Quarter]" caption="Quarter" attribute="1" defaultMemberUniqueName="[Date Table].[Quarter].[All]" allUniqueName="[Date Table].[Quarter].[All]" dimensionUniqueName="[Date Table]" displayFolder="" count="0" memberValueDatatype="20" unbalanced="0"/>
    <cacheHierarchy uniqueName="[Departments].[department_id]" caption="department_id" attribute="1" defaultMemberUniqueName="[Departments].[department_id].[All]" allUniqueName="[Departments].[department_id].[All]" dimensionUniqueName="[Departments]" displayFolder="" count="0" memberValueDatatype="130" unbalanced="0"/>
    <cacheHierarchy uniqueName="[Departments].[name]" caption="name" attribute="1" defaultMemberUniqueName="[Departments].[name].[All]" allUniqueName="[Departments].[name].[All]" dimensionUniqueName="[Departments]" displayFolder="" count="0" memberValueDatatype="130" unbalanced="0"/>
    <cacheHierarchy uniqueName="[Departments].[type]" caption="type" attribute="1" defaultMemberUniqueName="[Departments].[type].[All]" allUniqueName="[Departments].[type].[All]" dimensionUniqueName="[Departments]" displayFolder="" count="0" memberValueDatatype="130" unbalanced="0"/>
    <cacheHierarchy uniqueName="[Diagnoses].[encounter_id]" caption="encounter_id" attribute="1" defaultMemberUniqueName="[Diagnoses].[encounter_id].[All]" allUniqueName="[Diagnoses].[encounter_id].[All]" dimensionUniqueName="[Diagnoses]" displayFolder="" count="0" memberValueDatatype="130" unbalanced="0"/>
    <cacheHierarchy uniqueName="[Diagnoses].[dx_seq]" caption="dx_seq" attribute="1" defaultMemberUniqueName="[Diagnoses].[dx_seq].[All]" allUniqueName="[Diagnoses].[dx_seq].[All]" dimensionUniqueName="[Diagnoses]" displayFolder="" count="0" memberValueDatatype="20" unbalanced="0"/>
    <cacheHierarchy uniqueName="[Diagnoses].[icd10_code]" caption="icd10_code" attribute="1" defaultMemberUniqueName="[Diagnoses].[icd10_code].[All]" allUniqueName="[Diagnoses].[icd10_code].[All]" dimensionUniqueName="[Diagnoses]" displayFolder="" count="0" memberValueDatatype="130" unbalanced="0"/>
    <cacheHierarchy uniqueName="[Diagnoses].[icd10_desc]" caption="icd10_desc" attribute="1" defaultMemberUniqueName="[Diagnoses].[icd10_desc].[All]" allUniqueName="[Diagnoses].[icd10_desc].[All]" dimensionUniqueName="[Diagnoses]" displayFolder="" count="0" memberValueDatatype="130" unbalanced="0"/>
    <cacheHierarchy uniqueName="[Diagnoses].[principal_flag]" caption="principal_flag" attribute="1" defaultMemberUniqueName="[Diagnoses].[principal_flag].[All]" allUniqueName="[Diagnoses].[principal_flag].[All]" dimensionUniqueName="[Diagnoses]" displayFolder="" count="0" memberValueDatatype="20" unbalanced="0"/>
    <cacheHierarchy uniqueName="[Diagnoses].[chronic_flag]" caption="chronic_flag" attribute="1" defaultMemberUniqueName="[Diagnoses].[chronic_flag].[All]" allUniqueName="[Diagnoses].[chronic_flag].[All]" dimensionUniqueName="[Diagnoses]" displayFolder="" count="0" memberValueDatatype="20" unbalanced="0"/>
    <cacheHierarchy uniqueName="[Diagnosis count].[encounter_id]" caption="encounter_id" attribute="1" defaultMemberUniqueName="[Diagnosis count].[encounter_id].[All]" allUniqueName="[Diagnosis count].[encounter_id].[All]" dimensionUniqueName="[Diagnosis count]" displayFolder="" count="0" memberValueDatatype="130" unbalanced="0"/>
    <cacheHierarchy uniqueName="[Diagnosis count].[dx_seq]" caption="dx_seq" attribute="1" defaultMemberUniqueName="[Diagnosis count].[dx_seq].[All]" allUniqueName="[Diagnosis count].[dx_seq].[All]" dimensionUniqueName="[Diagnosis count]" displayFolder="" count="0" memberValueDatatype="20" unbalanced="0"/>
    <cacheHierarchy uniqueName="[Encounters].[encounter_id]" caption="encounter_id" attribute="1" defaultMemberUniqueName="[Encounters].[encounter_id].[All]" allUniqueName="[Encounters].[encounter_id].[All]" dimensionUniqueName="[Encounters]" displayFolder="" count="0" memberValueDatatype="130" unbalanced="0"/>
    <cacheHierarchy uniqueName="[Encounters].[patient_id]" caption="patient_id" attribute="1" defaultMemberUniqueName="[Encounters].[patient_id].[All]" allUniqueName="[Encounters].[patient_id].[All]" dimensionUniqueName="[Encounters]" displayFolder="" count="0" memberValueDatatype="130" unbalanced="0"/>
    <cacheHierarchy uniqueName="[Encounters].[encounter_type]" caption="encounter_type" attribute="1" defaultMemberUniqueName="[Encounters].[encounter_type].[All]" allUniqueName="[Encounters].[encounter_type].[All]" dimensionUniqueName="[Encounters]" displayFolder="" count="0" memberValueDatatype="130" unbalanced="0"/>
    <cacheHierarchy uniqueName="[Encounters].[admit_datetime]" caption="admit_datetime" attribute="1" time="1" defaultMemberUniqueName="[Encounters].[admit_datetime].[All]" allUniqueName="[Encounters].[admit_datetime].[All]" dimensionUniqueName="[Encounters]" displayFolder="" count="0" memberValueDatatype="7" unbalanced="0"/>
    <cacheHierarchy uniqueName="[Encounters].[discharge_datetime]" caption="discharge_datetime" attribute="1" time="1" defaultMemberUniqueName="[Encounters].[discharge_datetime].[All]" allUniqueName="[Encounters].[discharge_datetime].[All]" dimensionUniqueName="[Encounters]" displayFolder="" count="0" memberValueDatatype="7" unbalanced="0"/>
    <cacheHierarchy uniqueName="[Encounters].[department_id]" caption="department_id" attribute="1" defaultMemberUniqueName="[Encounters].[department_id].[All]" allUniqueName="[Encounters].[department_id].[All]" dimensionUniqueName="[Encounters]" displayFolder="" count="0" memberValueDatatype="130" unbalanced="0"/>
    <cacheHierarchy uniqueName="[Encounters].[provider_id]" caption="provider_id" attribute="1" defaultMemberUniqueName="[Encounters].[provider_id].[All]" allUniqueName="[Encounters].[provider_id].[All]" dimensionUniqueName="[Encounters]" displayFolder="" count="0" memberValueDatatype="130" unbalanced="0"/>
    <cacheHierarchy uniqueName="[Encounters].[payer_id]" caption="payer_id" attribute="1" defaultMemberUniqueName="[Encounters].[payer_id].[All]" allUniqueName="[Encounters].[payer_id].[All]" dimensionUniqueName="[Encounters]" displayFolder="" count="0" memberValueDatatype="130" unbalanced="0"/>
    <cacheHierarchy uniqueName="[Encounters].[visit_reason]" caption="visit_reason" attribute="1" defaultMemberUniqueName="[Encounters].[visit_reason].[All]" allUniqueName="[Encounters].[visit_reason].[All]" dimensionUniqueName="[Encounters]" displayFolder="" count="0" memberValueDatatype="130" unbalanced="0"/>
    <cacheHierarchy uniqueName="[Encounters].[discharge_disposition]" caption="discharge_disposition" attribute="1" defaultMemberUniqueName="[Encounters].[discharge_disposition].[All]" allUniqueName="[Encounters].[discharge_disposition].[All]" dimensionUniqueName="[Encounters]" displayFolder="" count="0" memberValueDatatype="130" unbalanced="0"/>
    <cacheHierarchy uniqueName="[Encounters].[triage_acuity]" caption="triage_acuity" attribute="1" defaultMemberUniqueName="[Encounters].[triage_acuity].[All]" allUniqueName="[Encounters].[triage_acuity].[All]" dimensionUniqueName="[Encounters]" displayFolder="" count="0" memberValueDatatype="20" unbalanced="0"/>
    <cacheHierarchy uniqueName="[Encounters].[arrival_to_triage_min]" caption="arrival_to_triage_min" attribute="1" defaultMemberUniqueName="[Encounters].[arrival_to_triage_min].[All]" allUniqueName="[Encounters].[arrival_to_triage_min].[All]" dimensionUniqueName="[Encounters]" displayFolder="" count="0" memberValueDatatype="20" unbalanced="0"/>
    <cacheHierarchy uniqueName="[Encounters].[triage_to_md_min]" caption="triage_to_md_min" attribute="1" defaultMemberUniqueName="[Encounters].[triage_to_md_min].[All]" allUniqueName="[Encounters].[triage_to_md_min].[All]" dimensionUniqueName="[Encounters]" displayFolder="" count="0" memberValueDatatype="20" unbalanced="0"/>
    <cacheHierarchy uniqueName="[Encounters].[md_to_dispo_min]" caption="md_to_dispo_min" attribute="1" defaultMemberUniqueName="[Encounters].[md_to_dispo_min].[All]" allUniqueName="[Encounters].[md_to_dispo_min].[All]" dimensionUniqueName="[Encounters]" displayFolder="" count="0" memberValueDatatype="20" unbalanced="0"/>
    <cacheHierarchy uniqueName="[Encounters].[length_of_stay_hours]" caption="length_of_stay_hours" attribute="1" defaultMemberUniqueName="[Encounters].[length_of_stay_hours].[All]" allUniqueName="[Encounters].[length_of_stay_hours].[All]" dimensionUniqueName="[Encounters]" displayFolder="" count="0" memberValueDatatype="5" unbalanced="0"/>
    <cacheHierarchy uniqueName="[Encounters].[readmission_flag]" caption="readmission_flag" attribute="1" defaultMemberUniqueName="[Encounters].[readmission_flag].[All]" allUniqueName="[Encounters].[readmission_flag].[All]" dimensionUniqueName="[Encounters]" displayFolder="" count="0" memberValueDatatype="20" unbalanced="0"/>
    <cacheHierarchy uniqueName="[Encounters].[index_admission_id]" caption="index_admission_id" attribute="1" defaultMemberUniqueName="[Encounters].[index_admission_id].[All]" allUniqueName="[Encounters].[index_admission_id].[All]" dimensionUniqueName="[Encounters]" displayFolder="" count="0" memberValueDatatype="130" unbalanced="0"/>
    <cacheHierarchy uniqueName="[Encounters].[admit_datetime (Year)]" caption="admit_datetime (Year)" attribute="1" defaultMemberUniqueName="[Encounters].[admit_datetime (Year)].[All]" allUniqueName="[Encounters].[admit_datetime (Year)].[All]" dimensionUniqueName="[Encounters]" displayFolder="" count="0" memberValueDatatype="130" unbalanced="0"/>
    <cacheHierarchy uniqueName="[Encounters].[admit_datetime (Quarter)]" caption="admit_datetime (Quarter)" attribute="1" defaultMemberUniqueName="[Encounters].[admit_datetime (Quarter)].[All]" allUniqueName="[Encounters].[admit_datetime (Quarter)].[All]" dimensionUniqueName="[Encounters]" displayFolder="" count="0" memberValueDatatype="130" unbalanced="0"/>
    <cacheHierarchy uniqueName="[Encounters].[admit_datetime (Month)]" caption="admit_datetime (Month)" attribute="1" defaultMemberUniqueName="[Encounters].[admit_datetime (Month)].[All]" allUniqueName="[Encounters].[admit_datetime (Month)].[All]" dimensionUniqueName="[Encounters]" displayFolder="" count="0" memberValueDatatype="130" unbalanced="0"/>
    <cacheHierarchy uniqueName="[Imaging].[imaging_id]" caption="imaging_id" attribute="1" defaultMemberUniqueName="[Imaging].[imaging_id].[All]" allUniqueName="[Imaging].[imaging_id].[All]" dimensionUniqueName="[Imaging]" displayFolder="" count="0" memberValueDatatype="130" unbalanced="0"/>
    <cacheHierarchy uniqueName="[Imaging].[encounter_id]" caption="encounter_id" attribute="1" defaultMemberUniqueName="[Imaging].[encounter_id].[All]" allUniqueName="[Imaging].[encounter_id].[All]" dimensionUniqueName="[Imaging]" displayFolder="" count="0" memberValueDatatype="130" unbalanced="0"/>
    <cacheHierarchy uniqueName="[Imaging].[modality]" caption="modality" attribute="1" defaultMemberUniqueName="[Imaging].[modality].[All]" allUniqueName="[Imaging].[modality].[All]" dimensionUniqueName="[Imaging]" displayFolder="" count="0" memberValueDatatype="130" unbalanced="0"/>
    <cacheHierarchy uniqueName="[Imaging].[body_part]" caption="body_part" attribute="1" defaultMemberUniqueName="[Imaging].[body_part].[All]" allUniqueName="[Imaging].[body_part].[All]" dimensionUniqueName="[Imaging]" displayFolder="" count="0" memberValueDatatype="130" unbalanced="0"/>
    <cacheHierarchy uniqueName="[Imaging].[order_datetime]" caption="order_datetime" attribute="1" time="1" defaultMemberUniqueName="[Imaging].[order_datetime].[All]" allUniqueName="[Imaging].[order_datetime].[All]" dimensionUniqueName="[Imaging]" displayFolder="" count="0" memberValueDatatype="7" unbalanced="0"/>
    <cacheHierarchy uniqueName="[Imaging].[start_datetime]" caption="start_datetime" attribute="1" time="1" defaultMemberUniqueName="[Imaging].[start_datetime].[All]" allUniqueName="[Imaging].[start_datetime].[All]" dimensionUniqueName="[Imaging]" displayFolder="" count="0" memberValueDatatype="7" unbalanced="0"/>
    <cacheHierarchy uniqueName="[Imaging].[end_datetime]" caption="end_datetime" attribute="1" time="1" defaultMemberUniqueName="[Imaging].[end_datetime].[All]" allUniqueName="[Imaging].[end_datetime].[All]" dimensionUniqueName="[Imaging]" displayFolder="" count="0" memberValueDatatype="7" unbalanced="0"/>
    <cacheHierarchy uniqueName="[Imaging].[report_turnaround_min]" caption="report_turnaround_min" attribute="1" defaultMemberUniqueName="[Imaging].[report_turnaround_min].[All]" allUniqueName="[Imaging].[report_turnaround_min].[All]" dimensionUniqueName="[Imaging]" displayFolder="" count="0" memberValueDatatype="20" unbalanced="0"/>
    <cacheHierarchy uniqueName="[Imaging].[critical_result_flag]" caption="critical_result_flag" attribute="1" defaultMemberUniqueName="[Imaging].[critical_result_flag].[All]" allUniqueName="[Imaging].[critical_result_flag].[All]" dimensionUniqueName="[Imaging]" displayFolder="" count="0" memberValueDatatype="20" unbalanced="0"/>
    <cacheHierarchy uniqueName="[Inventory].[item_id]" caption="item_id" attribute="1" defaultMemberUniqueName="[Inventory].[item_id].[All]" allUniqueName="[Inventory].[item_id].[All]" dimensionUniqueName="[Inventory]" displayFolder="" count="0" memberValueDatatype="130" unbalanced="0"/>
    <cacheHierarchy uniqueName="[Inventory].[department_id]" caption="department_id" attribute="1" defaultMemberUniqueName="[Inventory].[department_id].[All]" allUniqueName="[Inventory].[department_id].[All]" dimensionUniqueName="[Inventory]" displayFolder="" count="0" memberValueDatatype="130" unbalanced="0"/>
    <cacheHierarchy uniqueName="[Inventory].[item_name]" caption="item_name" attribute="1" defaultMemberUniqueName="[Inventory].[item_name].[All]" allUniqueName="[Inventory].[item_name].[All]" dimensionUniqueName="[Inventory]" displayFolder="" count="0" memberValueDatatype="130" unbalanced="0"/>
    <cacheHierarchy uniqueName="[Inventory].[category]" caption="category" attribute="1" defaultMemberUniqueName="[Inventory].[category].[All]" allUniqueName="[Inventory].[category].[All]" dimensionUniqueName="[Inventory]" displayFolder="" count="0" memberValueDatatype="130" unbalanced="0"/>
    <cacheHierarchy uniqueName="[Inventory].[on_hand_qty]" caption="on_hand_qty" attribute="1" defaultMemberUniqueName="[Inventory].[on_hand_qty].[All]" allUniqueName="[Inventory].[on_hand_qty].[All]" dimensionUniqueName="[Inventory]" displayFolder="" count="0" memberValueDatatype="20" unbalanced="0"/>
    <cacheHierarchy uniqueName="[Inventory].[reorder_point]" caption="reorder_point" attribute="1" defaultMemberUniqueName="[Inventory].[reorder_point].[All]" allUniqueName="[Inventory].[reorder_point].[All]" dimensionUniqueName="[Inventory]" displayFolder="" count="0" memberValueDatatype="20" unbalanced="0"/>
    <cacheHierarchy uniqueName="[Inventory].[unit_cost]" caption="unit_cost" attribute="1" defaultMemberUniqueName="[Inventory].[unit_cost].[All]" allUniqueName="[Inventory].[unit_cost].[All]" dimensionUniqueName="[Inventory]" displayFolder="" count="0" memberValueDatatype="5" unbalanced="0"/>
    <cacheHierarchy uniqueName="[Inventory].[last_updated]" caption="last_updated" attribute="1" time="1" defaultMemberUniqueName="[Inventory].[last_updated].[All]" allUniqueName="[Inventory].[last_updated].[All]" dimensionUniqueName="[Inventory]" displayFolder="" count="0" memberValueDatatype="7" unbalanced="0"/>
    <cacheHierarchy uniqueName="[Labs].[lab_result_id]" caption="lab_result_id" attribute="1" defaultMemberUniqueName="[Labs].[lab_result_id].[All]" allUniqueName="[Labs].[lab_result_id].[All]" dimensionUniqueName="[Labs]" displayFolder="" count="0" memberValueDatatype="130" unbalanced="0"/>
    <cacheHierarchy uniqueName="[Labs].[encounter_id]" caption="encounter_id" attribute="1" defaultMemberUniqueName="[Labs].[encounter_id].[All]" allUniqueName="[Labs].[encounter_id].[All]" dimensionUniqueName="[Labs]" displayFolder="" count="0" memberValueDatatype="130" unbalanced="0"/>
    <cacheHierarchy uniqueName="[Labs].[loinc_code]" caption="loinc_code" attribute="1" defaultMemberUniqueName="[Labs].[loinc_code].[All]" allUniqueName="[Labs].[loinc_code].[All]" dimensionUniqueName="[Labs]" displayFolder="" count="0" memberValueDatatype="130" unbalanced="0"/>
    <cacheHierarchy uniqueName="[Labs].[test_name]" caption="test_name" attribute="1" defaultMemberUniqueName="[Labs].[test_name].[All]" allUniqueName="[Labs].[test_name].[All]" dimensionUniqueName="[Labs]" displayFolder="" count="0" memberValueDatatype="130" unbalanced="0"/>
    <cacheHierarchy uniqueName="[Labs].[specimen_datetime]" caption="specimen_datetime" attribute="1" time="1" defaultMemberUniqueName="[Labs].[specimen_datetime].[All]" allUniqueName="[Labs].[specimen_datetime].[All]" dimensionUniqueName="[Labs]" displayFolder="" count="0" memberValueDatatype="7" unbalanced="0"/>
    <cacheHierarchy uniqueName="[Labs].[result_value]" caption="result_value" attribute="1" defaultMemberUniqueName="[Labs].[result_value].[All]" allUniqueName="[Labs].[result_value].[All]" dimensionUniqueName="[Labs]" displayFolder="" count="0" memberValueDatatype="5" unbalanced="0"/>
    <cacheHierarchy uniqueName="[Labs].[result_unit]" caption="result_unit" attribute="1" defaultMemberUniqueName="[Labs].[result_unit].[All]" allUniqueName="[Labs].[result_unit].[All]" dimensionUniqueName="[Labs]" displayFolder="" count="0" memberValueDatatype="130" unbalanced="0"/>
    <cacheHierarchy uniqueName="[Labs].[reference_low]" caption="reference_low" attribute="1" defaultMemberUniqueName="[Labs].[reference_low].[All]" allUniqueName="[Labs].[reference_low].[All]" dimensionUniqueName="[Labs]" displayFolder="" count="0" memberValueDatatype="5" unbalanced="0"/>
    <cacheHierarchy uniqueName="[Labs].[reference_high]" caption="reference_high" attribute="1" defaultMemberUniqueName="[Labs].[reference_high].[All]" allUniqueName="[Labs].[reference_high].[All]" dimensionUniqueName="[Labs]" displayFolder="" count="0" memberValueDatatype="5" unbalanced="0"/>
    <cacheHierarchy uniqueName="[Labs].[abnormal_flag]" caption="abnormal_flag" attribute="1" defaultMemberUniqueName="[Labs].[abnormal_flag].[All]" allUniqueName="[Labs].[abnormal_flag].[All]" dimensionUniqueName="[Labs]" displayFolder="" count="0" memberValueDatatype="20" unbalanced="0"/>
    <cacheHierarchy uniqueName="[Medications].[medication_id]" caption="medication_id" attribute="1" defaultMemberUniqueName="[Medications].[medication_id].[All]" allUniqueName="[Medications].[medication_id].[All]" dimensionUniqueName="[Medications]" displayFolder="" count="0" memberValueDatatype="130" unbalanced="0"/>
    <cacheHierarchy uniqueName="[Medications].[encounter_id]" caption="encounter_id" attribute="1" defaultMemberUniqueName="[Medications].[encounter_id].[All]" allUniqueName="[Medications].[encounter_id].[All]" dimensionUniqueName="[Medications]" displayFolder="" count="0" memberValueDatatype="130" unbalanced="0"/>
    <cacheHierarchy uniqueName="[Medications].[rx_name]" caption="rx_name" attribute="1" defaultMemberUniqueName="[Medications].[rx_name].[All]" allUniqueName="[Medications].[rx_name].[All]" dimensionUniqueName="[Medications]" displayFolder="" count="0" memberValueDatatype="130" unbalanced="0"/>
    <cacheHierarchy uniqueName="[Medications].[atc_code]" caption="atc_code" attribute="1" defaultMemberUniqueName="[Medications].[atc_code].[All]" allUniqueName="[Medications].[atc_code].[All]" dimensionUniqueName="[Medications]" displayFolder="" count="0" memberValueDatatype="130" unbalanced="0"/>
    <cacheHierarchy uniqueName="[Medications].[dose]" caption="dose" attribute="1" defaultMemberUniqueName="[Medications].[dose].[All]" allUniqueName="[Medications].[dose].[All]" dimensionUniqueName="[Medications]" displayFolder="" count="0" memberValueDatatype="130" unbalanced="0"/>
    <cacheHierarchy uniqueName="[Medications].[route]" caption="route" attribute="1" defaultMemberUniqueName="[Medications].[route].[All]" allUniqueName="[Medications].[route].[All]" dimensionUniqueName="[Medications]" displayFolder="" count="0" memberValueDatatype="130" unbalanced="0"/>
    <cacheHierarchy uniqueName="[Medications].[start_datetime]" caption="start_datetime" attribute="1" time="1" defaultMemberUniqueName="[Medications].[start_datetime].[All]" allUniqueName="[Medications].[start_datetime].[All]" dimensionUniqueName="[Medications]" displayFolder="" count="0" memberValueDatatype="7" unbalanced="0"/>
    <cacheHierarchy uniqueName="[Medications].[end_datetime]" caption="end_datetime" attribute="1" time="1" defaultMemberUniqueName="[Medications].[end_datetime].[All]" allUniqueName="[Medications].[end_datetime].[All]" dimensionUniqueName="[Medications]" displayFolder="" count="0" memberValueDatatype="7" unbalanced="0"/>
    <cacheHierarchy uniqueName="[Patients].[patient_id]" caption="patient_id" attribute="1" defaultMemberUniqueName="[Patients].[patient_id].[All]" allUniqueName="[Patients].[patient_id].[All]" dimensionUniqueName="[Patients]" displayFolder="" count="0" memberValueDatatype="130" unbalanced="0"/>
    <cacheHierarchy uniqueName="[Patients].[mrn]" caption="mrn" attribute="1" defaultMemberUniqueName="[Patients].[mrn].[All]" allUniqueName="[Patients].[mrn].[All]" dimensionUniqueName="[Patients]" displayFolder="" count="0" memberValueDatatype="20" unbalanced="0"/>
    <cacheHierarchy uniqueName="[Patients].[first_name]" caption="first_name" attribute="1" defaultMemberUniqueName="[Patients].[first_name].[All]" allUniqueName="[Patients].[first_name].[All]" dimensionUniqueName="[Patients]" displayFolder="" count="0" memberValueDatatype="130" unbalanced="0"/>
    <cacheHierarchy uniqueName="[Patients].[last_name]" caption="last_name" attribute="1" defaultMemberUniqueName="[Patients].[last_name].[All]" allUniqueName="[Patients].[last_name].[All]" dimensionUniqueName="[Patients]" displayFolder="" count="0" memberValueDatatype="130" unbalanced="0"/>
    <cacheHierarchy uniqueName="[Patients].[gender]" caption="gender" attribute="1" defaultMemberUniqueName="[Patients].[gender].[All]" allUniqueName="[Patients].[gender].[All]" dimensionUniqueName="[Patients]" displayFolder="" count="0" memberValueDatatype="130" unbalanced="0"/>
    <cacheHierarchy uniqueName="[Patients].[dob]" caption="dob" attribute="1" time="1" defaultMemberUniqueName="[Patients].[dob].[All]" allUniqueName="[Patients].[dob].[All]" dimensionUniqueName="[Patients]" displayFolder="" count="0" memberValueDatatype="7" unbalanced="0"/>
    <cacheHierarchy uniqueName="[Patients].[race]" caption="race" attribute="1" defaultMemberUniqueName="[Patients].[race].[All]" allUniqueName="[Patients].[race].[All]" dimensionUniqueName="[Patients]" displayFolder="" count="0" memberValueDatatype="130" unbalanced="0"/>
    <cacheHierarchy uniqueName="[Patients].[ethnicity]" caption="ethnicity" attribute="1" defaultMemberUniqueName="[Patients].[ethnicity].[All]" allUniqueName="[Patients].[ethnicity].[All]" dimensionUniqueName="[Patients]" displayFolder="" count="2" memberValueDatatype="130" unbalanced="0"/>
    <cacheHierarchy uniqueName="[Patients].[city]" caption="city" attribute="1" defaultMemberUniqueName="[Patients].[city].[All]" allUniqueName="[Patients].[city].[All]" dimensionUniqueName="[Patients]" displayFolder="" count="0" memberValueDatatype="130" unbalanced="0"/>
    <cacheHierarchy uniqueName="[Patients].[state]" caption="state" attribute="1" defaultMemberUniqueName="[Patients].[state].[All]" allUniqueName="[Patients].[state].[All]" dimensionUniqueName="[Patients]" displayFolder="" count="0" memberValueDatatype="130" unbalanced="0"/>
    <cacheHierarchy uniqueName="[Patients].[country]" caption="country" attribute="1" defaultMemberUniqueName="[Patients].[country].[All]" allUniqueName="[Patients].[country].[All]" dimensionUniqueName="[Patients]" displayFolder="" count="0" memberValueDatatype="130" unbalanced="0"/>
    <cacheHierarchy uniqueName="[Patients].[postal_code]" caption="postal_code" attribute="1" defaultMemberUniqueName="[Patients].[postal_code].[All]" allUniqueName="[Patients].[postal_code].[All]" dimensionUniqueName="[Patients]" displayFolder="" count="0" memberValueDatatype="20" unbalanced="0"/>
    <cacheHierarchy uniqueName="[Patients].[insurance_plan_id]" caption="insurance_plan_id" attribute="1" defaultMemberUniqueName="[Patients].[insurance_plan_id].[All]" allUniqueName="[Patients].[insurance_plan_id].[All]" dimensionUniqueName="[Patients]" displayFolder="" count="0" memberValueDatatype="130" unbalanced="0"/>
    <cacheHierarchy uniqueName="[Patients].[primary_provider_id]" caption="primary_provider_id" attribute="1" defaultMemberUniqueName="[Patients].[primary_provider_id].[All]" allUniqueName="[Patients].[primary_provider_id].[All]" dimensionUniqueName="[Patients]" displayFolder="" count="0" memberValueDatatype="130" unbalanced="0"/>
    <cacheHierarchy uniqueName="[Patients].[smoker_flag]" caption="smoker_flag" attribute="1" defaultMemberUniqueName="[Patients].[smoker_flag].[All]" allUniqueName="[Patients].[smoker_flag].[All]" dimensionUniqueName="[Patients]" displayFolder="" count="0" memberValueDatatype="20" unbalanced="0"/>
    <cacheHierarchy uniqueName="[Patients].[diabetic_flag]" caption="diabetic_flag" attribute="1" defaultMemberUniqueName="[Patients].[diabetic_flag].[All]" allUniqueName="[Patients].[diabetic_flag].[All]" dimensionUniqueName="[Patients]" displayFolder="" count="0" memberValueDatatype="20" unbalanced="0"/>
    <cacheHierarchy uniqueName="[Patients].[hypertensive_flag]" caption="hypertensive_flag" attribute="1" defaultMemberUniqueName="[Patients].[hypertensive_flag].[All]" allUniqueName="[Patients].[hypertensive_flag].[All]" dimensionUniqueName="[Patients]" displayFolder="" count="0" memberValueDatatype="20" unbalanced="0"/>
    <cacheHierarchy uniqueName="[Patients].[death_date]" caption="death_date" attribute="1" time="1" defaultMemberUniqueName="[Patients].[death_date].[All]" allUniqueName="[Patients].[death_date].[All]" dimensionUniqueName="[Patients]" displayFolder="" count="0" memberValueDatatype="7" unbalanced="0"/>
    <cacheHierarchy uniqueName="[Patients].[Age]" caption="Age" attribute="1" defaultMemberUniqueName="[Patients].[Age].[All]" allUniqueName="[Patients].[Age].[All]" dimensionUniqueName="[Patients]" displayFolder="" count="0" memberValueDatatype="20" unbalanced="0"/>
    <cacheHierarchy uniqueName="[Patients].[Age group]" caption="Age group" attribute="1" defaultMemberUniqueName="[Patients].[Age group].[All]" allUniqueName="[Patients].[Age group].[All]" dimensionUniqueName="[Patients]" displayFolder="" count="0" memberValueDatatype="130" unbalanced="0"/>
    <cacheHierarchy uniqueName="[Patients].[Deceased/Alive?]" caption="Deceased/Alive?" attribute="1" defaultMemberUniqueName="[Patients].[Deceased/Alive?].[All]" allUniqueName="[Patients].[Deceased/Alive?].[All]" dimensionUniqueName="[Patients]" displayFolder="" count="0" memberValueDatatype="130" unbalanced="0"/>
    <cacheHierarchy uniqueName="[Patients].[death_date (Year)]" caption="death_date (Year)" attribute="1" defaultMemberUniqueName="[Patients].[death_date (Year)].[All]" allUniqueName="[Patients].[death_date (Year)].[All]" dimensionUniqueName="[Patients]" displayFolder="" count="0" memberValueDatatype="130" unbalanced="0"/>
    <cacheHierarchy uniqueName="[Patients].[death_date (Quarter)]" caption="death_date (Quarter)" attribute="1" defaultMemberUniqueName="[Patients].[death_date (Quarter)].[All]" allUniqueName="[Patients].[death_date (Quarter)].[All]" dimensionUniqueName="[Patients]" displayFolder="" count="0" memberValueDatatype="130" unbalanced="0"/>
    <cacheHierarchy uniqueName="[Patients].[death_date (Month)]" caption="death_date (Month)" attribute="1" defaultMemberUniqueName="[Patients].[death_date (Month)].[All]" allUniqueName="[Patients].[death_date (Month)].[All]" dimensionUniqueName="[Patients]" displayFolder="" count="0" memberValueDatatype="130" unbalanced="0"/>
    <cacheHierarchy uniqueName="[Payers].[payer_id]" caption="payer_id" attribute="1" defaultMemberUniqueName="[Payers].[payer_id].[All]" allUniqueName="[Payers].[payer_id].[All]" dimensionUniqueName="[Payers]" displayFolder="" count="0" memberValueDatatype="130" unbalanced="0"/>
    <cacheHierarchy uniqueName="[Payers].[payer_name]" caption="payer_name" attribute="1" defaultMemberUniqueName="[Payers].[payer_name].[All]" allUniqueName="[Payers].[payer_name].[All]" dimensionUniqueName="[Payers]" displayFolder="" count="0" memberValueDatatype="130" unbalanced="0"/>
    <cacheHierarchy uniqueName="[Payers].[plan_type]" caption="plan_type" attribute="1" defaultMemberUniqueName="[Payers].[plan_type].[All]" allUniqueName="[Payers].[plan_type].[All]" dimensionUniqueName="[Payers]" displayFolder="" count="0" memberValueDatatype="130" unbalanced="0"/>
    <cacheHierarchy uniqueName="[Procedures].[encounter_id]" caption="encounter_id" attribute="1" defaultMemberUniqueName="[Procedures].[encounter_id].[All]" allUniqueName="[Procedures].[encounter_id].[All]" dimensionUniqueName="[Procedures]" displayFolder="" count="0" memberValueDatatype="130" unbalanced="0"/>
    <cacheHierarchy uniqueName="[Procedures].[proc_seq]" caption="proc_seq" attribute="1" defaultMemberUniqueName="[Procedures].[proc_seq].[All]" allUniqueName="[Procedures].[proc_seq].[All]" dimensionUniqueName="[Procedures]" displayFolder="" count="0" memberValueDatatype="20" unbalanced="0"/>
    <cacheHierarchy uniqueName="[Procedures].[cpt_code]" caption="cpt_code" attribute="1" defaultMemberUniqueName="[Procedures].[cpt_code].[All]" allUniqueName="[Procedures].[cpt_code].[All]" dimensionUniqueName="[Procedures]" displayFolder="" count="0" memberValueDatatype="20" unbalanced="0"/>
    <cacheHierarchy uniqueName="[Procedures].[cpt_desc]" caption="cpt_desc" attribute="1" defaultMemberUniqueName="[Procedures].[cpt_desc].[All]" allUniqueName="[Procedures].[cpt_desc].[All]" dimensionUniqueName="[Procedures]" displayFolder="" count="0" memberValueDatatype="130" unbalanced="0"/>
    <cacheHierarchy uniqueName="[Procedures].[procedure_datetime]" caption="procedure_datetime" attribute="1" time="1" defaultMemberUniqueName="[Procedures].[procedure_datetime].[All]" allUniqueName="[Procedures].[procedure_datetime].[All]" dimensionUniqueName="[Procedures]" displayFolder="" count="0" memberValueDatatype="7" unbalanced="0"/>
    <cacheHierarchy uniqueName="[Procedures].[or_room]" caption="or_room" attribute="1" defaultMemberUniqueName="[Procedures].[or_room].[All]" allUniqueName="[Procedures].[or_room].[All]" dimensionUniqueName="[Procedures]" displayFolder="" count="0" memberValueDatatype="130" unbalanced="0"/>
    <cacheHierarchy uniqueName="[Providers].[provider_id]" caption="provider_id" attribute="1" defaultMemberUniqueName="[Providers].[provider_id].[All]" allUniqueName="[Providers].[provider_id].[All]" dimensionUniqueName="[Providers]" displayFolder="" count="0" memberValueDatatype="130" unbalanced="0"/>
    <cacheHierarchy uniqueName="[Providers].[npi]" caption="npi" attribute="1" defaultMemberUniqueName="[Providers].[npi].[All]" allUniqueName="[Providers].[npi].[All]" dimensionUniqueName="[Providers]" displayFolder="" count="0" memberValueDatatype="20" unbalanced="0"/>
    <cacheHierarchy uniqueName="[Providers].[name]" caption="name" attribute="1" defaultMemberUniqueName="[Providers].[name].[All]" allUniqueName="[Providers].[name].[All]" dimensionUniqueName="[Providers]" displayFolder="" count="0" memberValueDatatype="130" unbalanced="0"/>
    <cacheHierarchy uniqueName="[Providers].[specialty]" caption="specialty" attribute="1" defaultMemberUniqueName="[Providers].[specialty].[All]" allUniqueName="[Providers].[specialty].[All]" dimensionUniqueName="[Providers]" displayFolder="" count="0" memberValueDatatype="130" unbalanced="0"/>
    <cacheHierarchy uniqueName="[Providers].[department_id]" caption="department_id" attribute="1" defaultMemberUniqueName="[Providers].[department_id].[All]" allUniqueName="[Providers].[department_id].[All]" dimensionUniqueName="[Providers]" displayFolder="" count="0" memberValueDatatype="130" unbalanced="0"/>
    <cacheHierarchy uniqueName="[Satisfaction].[survey_id]" caption="survey_id" attribute="1" defaultMemberUniqueName="[Satisfaction].[survey_id].[All]" allUniqueName="[Satisfaction].[survey_id].[All]" dimensionUniqueName="[Satisfaction]" displayFolder="" count="0" memberValueDatatype="130" unbalanced="0"/>
    <cacheHierarchy uniqueName="[Satisfaction].[encounter_id]" caption="encounter_id" attribute="1" defaultMemberUniqueName="[Satisfaction].[encounter_id].[All]" allUniqueName="[Satisfaction].[encounter_id].[All]" dimensionUniqueName="[Satisfaction]" displayFolder="" count="0" memberValueDatatype="130" unbalanced="0"/>
    <cacheHierarchy uniqueName="[Satisfaction].[likelihood_to_recommend]" caption="likelihood_to_recommend" attribute="1" defaultMemberUniqueName="[Satisfaction].[likelihood_to_recommend].[All]" allUniqueName="[Satisfaction].[likelihood_to_recommend].[All]" dimensionUniqueName="[Satisfaction]" displayFolder="" count="0" memberValueDatatype="20" unbalanced="0"/>
    <cacheHierarchy uniqueName="[Satisfaction].[staff_communication]" caption="staff_communication" attribute="1" defaultMemberUniqueName="[Satisfaction].[staff_communication].[All]" allUniqueName="[Satisfaction].[staff_communication].[All]" dimensionUniqueName="[Satisfaction]" displayFolder="" count="0" memberValueDatatype="20" unbalanced="0"/>
    <cacheHierarchy uniqueName="[Satisfaction].[cleanliness]" caption="cleanliness" attribute="1" defaultMemberUniqueName="[Satisfaction].[cleanliness].[All]" allUniqueName="[Satisfaction].[cleanliness].[All]" dimensionUniqueName="[Satisfaction]" displayFolder="" count="0" memberValueDatatype="20" unbalanced="0"/>
    <cacheHierarchy uniqueName="[Satisfaction].[overall]" caption="overall" attribute="1" defaultMemberUniqueName="[Satisfaction].[overall].[All]" allUniqueName="[Satisfaction].[overall].[All]" dimensionUniqueName="[Satisfaction]" displayFolder="" count="0" memberValueDatatype="20" unbalanced="0"/>
    <cacheHierarchy uniqueName="[Satisfaction].[comments]" caption="comments" attribute="1" defaultMemberUniqueName="[Satisfaction].[comments].[All]" allUniqueName="[Satisfaction].[comments].[All]" dimensionUniqueName="[Satisfaction]" displayFolder="" count="0" memberValueDatatype="130" unbalanced="0"/>
    <cacheHierarchy uniqueName="[Vitals].[vital_id]" caption="vital_id" attribute="1" defaultMemberUniqueName="[Vitals].[vital_id].[All]" allUniqueName="[Vitals].[vital_id].[All]" dimensionUniqueName="[Vitals]" displayFolder="" count="0" memberValueDatatype="130" unbalanced="0"/>
    <cacheHierarchy uniqueName="[Vitals].[encounter_id]" caption="encounter_id" attribute="1" defaultMemberUniqueName="[Vitals].[encounter_id].[All]" allUniqueName="[Vitals].[encounter_id].[All]" dimensionUniqueName="[Vitals]" displayFolder="" count="0" memberValueDatatype="130" unbalanced="0"/>
    <cacheHierarchy uniqueName="[Vitals].[measure_datetime]" caption="measure_datetime" attribute="1" defaultMemberUniqueName="[Vitals].[measure_datetime].[All]" allUniqueName="[Vitals].[measure_datetime].[All]" dimensionUniqueName="[Vitals]" displayFolder="" count="0" memberValueDatatype="130" unbalanced="0"/>
    <cacheHierarchy uniqueName="[Vitals].[systolic_bp]" caption="systolic_bp" attribute="1" defaultMemberUniqueName="[Vitals].[systolic_bp].[All]" allUniqueName="[Vitals].[systolic_bp].[All]" dimensionUniqueName="[Vitals]" displayFolder="" count="0" memberValueDatatype="130" unbalanced="0"/>
    <cacheHierarchy uniqueName="[Vitals].[diastolic_bp]" caption="diastolic_bp" attribute="1" defaultMemberUniqueName="[Vitals].[diastolic_bp].[All]" allUniqueName="[Vitals].[diastolic_bp].[All]" dimensionUniqueName="[Vitals]" displayFolder="" count="0" memberValueDatatype="130" unbalanced="0"/>
    <cacheHierarchy uniqueName="[Vitals].[heart_rate]" caption="heart_rate" attribute="1" defaultMemberUniqueName="[Vitals].[heart_rate].[All]" allUniqueName="[Vitals].[heart_rate].[All]" dimensionUniqueName="[Vitals]" displayFolder="" count="0" memberValueDatatype="130" unbalanced="0"/>
    <cacheHierarchy uniqueName="[Vitals].[resp_rate]" caption="resp_rate" attribute="1" defaultMemberUniqueName="[Vitals].[resp_rate].[All]" allUniqueName="[Vitals].[resp_rate].[All]" dimensionUniqueName="[Vitals]" displayFolder="" count="0" memberValueDatatype="130" unbalanced="0"/>
    <cacheHierarchy uniqueName="[Vitals].[temperature_c]" caption="temperature_c" attribute="1" defaultMemberUniqueName="[Vitals].[temperature_c].[All]" allUniqueName="[Vitals].[temperature_c].[All]" dimensionUniqueName="[Vitals]" displayFolder="" count="0" memberValueDatatype="130" unbalanced="0"/>
    <cacheHierarchy uniqueName="[Vitals].[spo2]" caption="spo2" attribute="1" defaultMemberUniqueName="[Vitals].[spo2].[All]" allUniqueName="[Vitals].[spo2].[All]" dimensionUniqueName="[Vitals]" displayFolder="" count="0" memberValueDatatype="130" unbalanced="0"/>
    <cacheHierarchy uniqueName="[Vitals].[bmi]" caption="bmi" attribute="1" defaultMemberUniqueName="[Vitals].[bmi].[All]" allUniqueName="[Vitals].[bmi].[All]" dimensionUniqueName="[Vitals]" displayFolder="" count="0" memberValueDatatype="130" unbalanced="0"/>
    <cacheHierarchy uniqueName="[Appointments].[visit_end_datetime (Month Index)]" caption="visit_end_datetime (Month Index)" attribute="1" defaultMemberUniqueName="[Appointments].[visit_end_datetime (Month Index)].[All]" allUniqueName="[Appointments].[visit_end_datetime (Month Index)].[All]" dimensionUniqueName="[Appointments]" displayFolder="" count="0" memberValueDatatype="20" unbalanced="0" hidden="1"/>
    <cacheHierarchy uniqueName="[Appointments].[visit_start_datetime (Month Index)]" caption="visit_start_datetime (Month Index)" attribute="1" defaultMemberUniqueName="[Appointments].[visit_start_datetime (Month Index)].[All]" allUniqueName="[Appointments].[visit_start_datetime (Month Index)].[All]" dimensionUniqueName="[Appointments]" displayFolder="" count="0" memberValueDatatype="20" unbalanced="0" hidden="1"/>
    <cacheHierarchy uniqueName="[Claims].[paid_date (Month Index)]" caption="paid_date (Month Index)" attribute="1" defaultMemberUniqueName="[Claims].[paid_date (Month Index)].[All]" allUniqueName="[Claims].[paid_date (Month Index)].[All]" dimensionUniqueName="[Claims]" displayFolder="" count="0" memberValueDatatype="20" unbalanced="0" hidden="1"/>
    <cacheHierarchy uniqueName="[Claims].[submission_date (Month Index)]" caption="submission_date (Month Index)" attribute="1" defaultMemberUniqueName="[Claims].[submission_date (Month Index)].[All]" allUniqueName="[Claims].[submission_date (Month Index)].[All]" dimensionUniqueName="[Claims]" displayFolder="" count="0" memberValueDatatype="20" unbalanced="0" hidden="1"/>
    <cacheHierarchy uniqueName="[Encounters].[admit_datetime (Month Index)]" caption="admit_datetime (Month Index)" attribute="1" defaultMemberUniqueName="[Encounters].[admit_datetime (Month Index)].[All]" allUniqueName="[Encounters].[admit_datetime (Month Index)].[All]" dimensionUniqueName="[Encounters]" displayFolder="" count="0" memberValueDatatype="20" unbalanced="0" hidden="1"/>
    <cacheHierarchy uniqueName="[Patients].[death_date (Month Index)]" caption="death_date (Month Index)" attribute="1" defaultMemberUniqueName="[Patients].[death_date (Month Index)].[All]" allUniqueName="[Patients].[death_date (Month Index)].[All]" dimensionUniqueName="[Patients]" displayFolder="" count="0" memberValueDatatype="20" unbalanced="0" hidden="1"/>
    <cacheHierarchy uniqueName="[Measures].[Total allowed amount]" caption="Total allowed amount" measure="1" displayFolder="" measureGroup="Claims" count="0"/>
    <cacheHierarchy uniqueName="[Measures].[Total charges]" caption="Total charges" measure="1" displayFolder="" measureGroup="Claims" count="0"/>
    <cacheHierarchy uniqueName="[Measures].[Total payment]" caption="Total payment" measure="1" displayFolder="" measureGroup="Claims" count="0"/>
    <cacheHierarchy uniqueName="[Measures].[Total Adjustment]" caption="Total Adjustment" measure="1" displayFolder="" measureGroup="Claims" count="0"/>
    <cacheHierarchy uniqueName="[Measures].[Total Denials]" caption="Total Denials" measure="1" displayFolder="" measureGroup="Claims" count="0"/>
    <cacheHierarchy uniqueName="[Measures].[collection rate]" caption="collection rate" measure="1" displayFolder="" measureGroup="Claims" count="0"/>
    <cacheHierarchy uniqueName="[Measures].[Denial rate]" caption="Denial rate" measure="1" displayFolder="" measureGroup="Claims" count="0"/>
    <cacheHierarchy uniqueName="[Measures].[Average account receivable days]" caption="Average account receivable days" measure="1" displayFolder="" measureGroup="Claims" count="0"/>
    <cacheHierarchy uniqueName="[Measures].[selected year revenue]" caption="selected year revenue" measure="1" displayFolder="" measureGroup="Claims" count="0"/>
    <cacheHierarchy uniqueName="[Measures].[previous year revenue]" caption="previous year revenue" measure="1" displayFolder="" measureGroup="Claims" count="0"/>
    <cacheHierarchy uniqueName="[Measures].[dynamic YoY]" caption="dynamic YoY" measure="1" displayFolder="" measureGroup="Claims" count="0"/>
    <cacheHierarchy uniqueName="[Measures].[Total No of Patients]" caption="Total No of Patients" measure="1" displayFolder="" measureGroup="Patients" count="0"/>
    <cacheHierarchy uniqueName="[Measures].[Avg Age of Patients]" caption="Avg Age of Patients" measure="1" displayFolder="" measureGroup="Patients" count="0"/>
    <cacheHierarchy uniqueName="[Measures].[Avg Temp]" caption="Avg Temp" measure="1" displayFolder="" measureGroup="Vitals" count="0"/>
    <cacheHierarchy uniqueName="[Measures].[AVG HEART RATE]" caption="AVG HEART RATE" measure="1" displayFolder="" measureGroup="Vitals" count="0"/>
    <cacheHierarchy uniqueName="[Measures].[AVG RESP]" caption="AVG RESP" measure="1" displayFolder="" measureGroup="Vitals" count="0"/>
    <cacheHierarchy uniqueName="[Measures].[AVG Spo2]" caption="AVG Spo2" measure="1" displayFolder="" measureGroup="Vitals" count="0"/>
    <cacheHierarchy uniqueName="[Measures].[% Low Spo2]" caption="% Low Spo2" measure="1" displayFolder="" measureGroup="Vitals" count="0"/>
    <cacheHierarchy uniqueName="[Measures].[% High Temp]" caption="% High Temp" measure="1" displayFolder="" measureGroup="Vitals" count="0"/>
    <cacheHierarchy uniqueName="[Measures].[Abnormal HR Count]" caption="Abnormal HR Count" measure="1" displayFolder="" measureGroup="Vitals" count="0"/>
    <cacheHierarchy uniqueName="[Measures].[Total HR count]" caption="Total HR count" measure="1" displayFolder="" measureGroup="Vitals" count="0"/>
    <cacheHierarchy uniqueName="[Measures].[% Abnormal HR]" caption="% Abnormal HR" measure="1" displayFolder="" measureGroup="Vitals" count="0"/>
    <cacheHierarchy uniqueName="[Measures].[Abnormal RR Count]" caption="Abnormal RR Count" measure="1" displayFolder="" measureGroup="Vitals" count="0"/>
    <cacheHierarchy uniqueName="[Measures].[Total RR Count]" caption="Total RR Count" measure="1" displayFolder="" measureGroup="Vitals" count="0"/>
    <cacheHierarchy uniqueName="[Measures].[% Abnormal RR]" caption="% Abnormal RR" measure="1" displayFolder="" measureGroup="Vitals" count="0"/>
    <cacheHierarchy uniqueName="[Measures].[DISTICNT ABNORMAL HR Patients]" caption="DISTICNT ABNORMAL HR Patients" measure="1" displayFolder="" measureGroup="Vitals" count="0"/>
    <cacheHierarchy uniqueName="[Measures].[__XL_Count Vitals]" caption="__XL_Count Vitals" measure="1" displayFolder="" measureGroup="Vitals" count="0" hidden="1"/>
    <cacheHierarchy uniqueName="[Measures].[__XL_Count Appointments]" caption="__XL_Count Appointments" measure="1" displayFolder="" measureGroup="Appointments" count="0" hidden="1"/>
    <cacheHierarchy uniqueName="[Measures].[__XL_Count Departments]" caption="__XL_Count Departments" measure="1" displayFolder="" measureGroup="Departments" count="0" hidden="1"/>
    <cacheHierarchy uniqueName="[Measures].[__XL_Count Diagnoses]" caption="__XL_Count Diagnoses" measure="1" displayFolder="" measureGroup="Diagnoses" count="0" hidden="1"/>
    <cacheHierarchy uniqueName="[Measures].[__XL_Count Imaging]" caption="__XL_Count Imaging" measure="1" displayFolder="" measureGroup="Imaging" count="0" hidden="1"/>
    <cacheHierarchy uniqueName="[Measures].[__XL_Count Inventory]" caption="__XL_Count Inventory" measure="1" displayFolder="" measureGroup="Inventory" count="0" hidden="1"/>
    <cacheHierarchy uniqueName="[Measures].[__XL_Count Labs]" caption="__XL_Count Labs" measure="1" displayFolder="" measureGroup="Labs" count="0" hidden="1"/>
    <cacheHierarchy uniqueName="[Measures].[__XL_Count Medications]" caption="__XL_Count Medications" measure="1" displayFolder="" measureGroup="Medications" count="0" hidden="1"/>
    <cacheHierarchy uniqueName="[Measures].[__XL_Count Patients]" caption="__XL_Count Patients" measure="1" displayFolder="" measureGroup="Patients" count="0" hidden="1"/>
    <cacheHierarchy uniqueName="[Measures].[__XL_Count Payers]" caption="__XL_Count Payers" measure="1" displayFolder="" measureGroup="Payers" count="0" hidden="1"/>
    <cacheHierarchy uniqueName="[Measures].[__XL_Count Procedures]" caption="__XL_Count Procedures" measure="1" displayFolder="" measureGroup="Procedures" count="0" hidden="1"/>
    <cacheHierarchy uniqueName="[Measures].[__XL_Count Providers]" caption="__XL_Count Providers" measure="1" displayFolder="" measureGroup="Providers" count="0" hidden="1"/>
    <cacheHierarchy uniqueName="[Measures].[__XL_Count Satisfaction]" caption="__XL_Count Satisfaction" measure="1" displayFolder="" measureGroup="Satisfaction" count="0" hidden="1"/>
    <cacheHierarchy uniqueName="[Measures].[__XL_Count Claims]" caption="__XL_Count Claims" measure="1" displayFolder="" measureGroup="Claims" count="0" hidden="1"/>
    <cacheHierarchy uniqueName="[Measures].[__XL_Count Date Table]" caption="__XL_Count Date Table" measure="1" displayFolder="" measureGroup="Date Table" count="0" hidden="1"/>
    <cacheHierarchy uniqueName="[Measures].[__XL_Count Diagnosis count]" caption="__XL_Count Diagnosis count" measure="1" displayFolder="" measureGroup="Diagnosis count" count="0" hidden="1"/>
    <cacheHierarchy uniqueName="[Measures].[__XL_Count Encounters]" caption="__XL_Count Encounters" measure="1" displayFolder="" measureGroup="Encounters" count="0" hidden="1"/>
    <cacheHierarchy uniqueName="[Measures].[__No measures defined]" caption="__No measures defined" measure="1" displayFolder="" count="0" hidden="1"/>
    <cacheHierarchy uniqueName="[Measures].[Sum of total_charges]" caption="Sum of total_charges" measure="1" displayFolder="" measureGroup="Claims" count="0" hidden="1">
      <extLst>
        <ext xmlns:x15="http://schemas.microsoft.com/office/spreadsheetml/2010/11/main" uri="{B97F6D7D-B522-45F9-BDA1-12C45D357490}">
          <x15:cacheHierarchy aggregatedColumn="19"/>
        </ext>
      </extLst>
    </cacheHierarchy>
    <cacheHierarchy uniqueName="[Measures].[Sum of payments]" caption="Sum of payments" measure="1" displayFolder="" measureGroup="Claims" count="0" hidden="1">
      <extLst>
        <ext xmlns:x15="http://schemas.microsoft.com/office/spreadsheetml/2010/11/main" uri="{B97F6D7D-B522-45F9-BDA1-12C45D357490}">
          <x15:cacheHierarchy aggregatedColumn="21"/>
        </ext>
      </extLst>
    </cacheHierarchy>
    <cacheHierarchy uniqueName="[Measures].[Count of claim_id]" caption="Count of claim_id" measure="1" displayFolder="" measureGroup="Claims" count="0" hidden="1">
      <extLst>
        <ext xmlns:x15="http://schemas.microsoft.com/office/spreadsheetml/2010/11/main" uri="{B97F6D7D-B522-45F9-BDA1-12C45D357490}">
          <x15:cacheHierarchy aggregatedColumn="17"/>
        </ext>
      </extLst>
    </cacheHierarchy>
    <cacheHierarchy uniqueName="[Measures].[Sum of denials_count]" caption="Sum of denials_count" measure="1" displayFolder="" measureGroup="Claims" count="0" hidden="1">
      <extLst>
        <ext xmlns:x15="http://schemas.microsoft.com/office/spreadsheetml/2010/11/main" uri="{B97F6D7D-B522-45F9-BDA1-12C45D357490}">
          <x15:cacheHierarchy aggregatedColumn="23"/>
        </ext>
      </extLst>
    </cacheHierarchy>
    <cacheHierarchy uniqueName="[Measures].[Count of denials_count]" caption="Count of denials_count" measure="1" displayFolder="" measureGroup="Claims" count="0" hidden="1">
      <extLst>
        <ext xmlns:x15="http://schemas.microsoft.com/office/spreadsheetml/2010/11/main" uri="{B97F6D7D-B522-45F9-BDA1-12C45D357490}">
          <x15:cacheHierarchy aggregatedColumn="23"/>
        </ext>
      </extLst>
    </cacheHierarchy>
    <cacheHierarchy uniqueName="[Measures].[Sum of adjustments]" caption="Sum of adjustments" measure="1" displayFolder="" measureGroup="Claims" count="0" hidden="1">
      <extLst>
        <ext xmlns:x15="http://schemas.microsoft.com/office/spreadsheetml/2010/11/main" uri="{B97F6D7D-B522-45F9-BDA1-12C45D357490}">
          <x15:cacheHierarchy aggregatedColumn="22"/>
        </ext>
      </extLst>
    </cacheHierarchy>
    <cacheHierarchy uniqueName="[Measures].[Count of adjustments]" caption="Count of adjustments" measure="1" displayFolder="" measureGroup="Claims" count="0" hidden="1">
      <extLst>
        <ext xmlns:x15="http://schemas.microsoft.com/office/spreadsheetml/2010/11/main" uri="{B97F6D7D-B522-45F9-BDA1-12C45D357490}">
          <x15:cacheHierarchy aggregatedColumn="22"/>
        </ext>
      </extLst>
    </cacheHierarchy>
    <cacheHierarchy uniqueName="[Measures].[Average of total_charges]" caption="Average of total_charges" measure="1" displayFolder="" measureGroup="Claims" count="0" hidden="1">
      <extLst>
        <ext xmlns:x15="http://schemas.microsoft.com/office/spreadsheetml/2010/11/main" uri="{B97F6D7D-B522-45F9-BDA1-12C45D357490}">
          <x15:cacheHierarchy aggregatedColumn="19"/>
        </ext>
      </extLst>
    </cacheHierarchy>
    <cacheHierarchy uniqueName="[Measures].[Count of encounter_id]" caption="Count of encounter_id" measure="1" displayFolder="" measureGroup="Diagnoses" count="0" hidden="1">
      <extLst>
        <ext xmlns:x15="http://schemas.microsoft.com/office/spreadsheetml/2010/11/main" uri="{B97F6D7D-B522-45F9-BDA1-12C45D357490}">
          <x15:cacheHierarchy aggregatedColumn="43"/>
        </ext>
      </extLst>
    </cacheHierarchy>
    <cacheHierarchy uniqueName="[Measures].[Count of encounter_id 2]" caption="Count of encounter_id 2" measure="1" displayFolder="" measureGroup="Claims" count="0" hidden="1">
      <extLst>
        <ext xmlns:x15="http://schemas.microsoft.com/office/spreadsheetml/2010/11/main" uri="{B97F6D7D-B522-45F9-BDA1-12C45D357490}">
          <x15:cacheHierarchy aggregatedColumn="18"/>
        </ext>
      </extLst>
    </cacheHierarchy>
    <cacheHierarchy uniqueName="[Measures].[Sum of diabetic_flag]" caption="Sum of diabetic_flag" measure="1" displayFolder="" measureGroup="Patients" count="0" hidden="1">
      <extLst>
        <ext xmlns:x15="http://schemas.microsoft.com/office/spreadsheetml/2010/11/main" uri="{B97F6D7D-B522-45F9-BDA1-12C45D357490}">
          <x15:cacheHierarchy aggregatedColumn="121"/>
        </ext>
      </extLst>
    </cacheHierarchy>
    <cacheHierarchy uniqueName="[Measures].[Count of icd10_code]" caption="Count of icd10_code" measure="1" displayFolder="" measureGroup="Diagnoses" count="0" hidden="1">
      <extLst>
        <ext xmlns:x15="http://schemas.microsoft.com/office/spreadsheetml/2010/11/main" uri="{B97F6D7D-B522-45F9-BDA1-12C45D357490}">
          <x15:cacheHierarchy aggregatedColumn="45"/>
        </ext>
      </extLst>
    </cacheHierarchy>
    <cacheHierarchy uniqueName="[Measures].[Count of icd10_desc]" caption="Count of icd10_desc" measure="1" displayFolder="" measureGroup="Diagnoses" count="0" hidden="1">
      <extLst>
        <ext xmlns:x15="http://schemas.microsoft.com/office/spreadsheetml/2010/11/main" uri="{B97F6D7D-B522-45F9-BDA1-12C45D357490}">
          <x15:cacheHierarchy aggregatedColumn="46"/>
        </ext>
      </extLst>
    </cacheHierarchy>
    <cacheHierarchy uniqueName="[Measures].[Count of encounter_id 4]" caption="Count of encounter_id 4" measure="1" displayFolder="" measureGroup="Diagnosis count" count="0" hidden="1">
      <extLst>
        <ext xmlns:x15="http://schemas.microsoft.com/office/spreadsheetml/2010/11/main" uri="{B97F6D7D-B522-45F9-BDA1-12C45D357490}">
          <x15:cacheHierarchy aggregatedColumn="49"/>
        </ext>
      </extLst>
    </cacheHierarchy>
    <cacheHierarchy uniqueName="[Measures].[Count of patient_id]" caption="Count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length_of_stay_hours]" caption="Sum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Average of length_of_stay_hours]" caption="Average of length_of_stay_hours" measure="1" displayFolder="" measureGroup="Encounters" count="0" hidden="1">
      <extLst>
        <ext xmlns:x15="http://schemas.microsoft.com/office/spreadsheetml/2010/11/main" uri="{B97F6D7D-B522-45F9-BDA1-12C45D357490}">
          <x15:cacheHierarchy aggregatedColumn="65"/>
        </ext>
      </extLst>
    </cacheHierarchy>
    <cacheHierarchy uniqueName="[Measures].[Count of encounter_id 3]" caption="Count of encounter_id 3" measure="1" displayFolder="" measureGroup="Procedures" count="0" hidden="1">
      <extLst>
        <ext xmlns:x15="http://schemas.microsoft.com/office/spreadsheetml/2010/11/main" uri="{B97F6D7D-B522-45F9-BDA1-12C45D357490}">
          <x15:cacheHierarchy aggregatedColumn="133"/>
        </ext>
      </extLst>
    </cacheHierarchy>
    <cacheHierarchy uniqueName="[Measures].[Count of or_room]" caption="Count of or_room" measure="1" displayFolder="" measureGroup="Procedures" count="0" hidden="1">
      <extLst>
        <ext xmlns:x15="http://schemas.microsoft.com/office/spreadsheetml/2010/11/main" uri="{B97F6D7D-B522-45F9-BDA1-12C45D357490}">
          <x15:cacheHierarchy aggregatedColumn="138"/>
        </ext>
      </extLst>
    </cacheHierarchy>
    <cacheHierarchy uniqueName="[Measures].[Sum of proc_seq]" caption="Sum of proc_seq" measure="1" displayFolder="" measureGroup="Procedures" count="0" hidden="1">
      <extLst>
        <ext xmlns:x15="http://schemas.microsoft.com/office/spreadsheetml/2010/11/main" uri="{B97F6D7D-B522-45F9-BDA1-12C45D357490}">
          <x15:cacheHierarchy aggregatedColumn="134"/>
        </ext>
      </extLst>
    </cacheHierarchy>
    <cacheHierarchy uniqueName="[Measures].[Count of encounter_id 5]" caption="Count of encounter_id 5" measure="1" displayFolder="" measureGroup="Encounters" count="0" hidden="1">
      <extLst>
        <ext xmlns:x15="http://schemas.microsoft.com/office/spreadsheetml/2010/11/main" uri="{B97F6D7D-B522-45F9-BDA1-12C45D357490}">
          <x15:cacheHierarchy aggregatedColumn="51"/>
        </ext>
      </extLst>
    </cacheHierarchy>
    <cacheHierarchy uniqueName="[Measures].[Sum of readmission_flag]" caption="Sum of readmission_flag" measure="1" displayFolder="" measureGroup="Encounters" count="0" hidden="1">
      <extLst>
        <ext xmlns:x15="http://schemas.microsoft.com/office/spreadsheetml/2010/11/main" uri="{B97F6D7D-B522-45F9-BDA1-12C45D357490}">
          <x15:cacheHierarchy aggregatedColumn="66"/>
        </ext>
      </extLst>
    </cacheHierarchy>
    <cacheHierarchy uniqueName="[Measures].[Sum of allowed_amount]" caption="Sum of allowed_amount" measure="1" displayFolder="" measureGroup="Claims" count="0" hidden="1">
      <extLst>
        <ext xmlns:x15="http://schemas.microsoft.com/office/spreadsheetml/2010/11/main" uri="{B97F6D7D-B522-45F9-BDA1-12C45D357490}">
          <x15:cacheHierarchy aggregatedColumn="20"/>
        </ext>
      </extLst>
    </cacheHierarchy>
    <cacheHierarchy uniqueName="[Measures].[Average of payments]" caption="Average of payments" measure="1" displayFolder="" measureGroup="Claims"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Patients" count="0" hidden="1">
      <extLst>
        <ext xmlns:x15="http://schemas.microsoft.com/office/spreadsheetml/2010/11/main" uri="{B97F6D7D-B522-45F9-BDA1-12C45D357490}">
          <x15:cacheHierarchy aggregatedColumn="124"/>
        </ext>
      </extLst>
    </cacheHierarchy>
    <cacheHierarchy uniqueName="[Measures].[Count of patient_id 2]" caption="Count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Sum of mrn]" caption="Sum of mrn" measure="1" displayFolder="" measureGroup="Patients" count="0" hidden="1">
      <extLst>
        <ext xmlns:x15="http://schemas.microsoft.com/office/spreadsheetml/2010/11/main" uri="{B97F6D7D-B522-45F9-BDA1-12C45D357490}">
          <x15:cacheHierarchy aggregatedColumn="107"/>
        </ext>
      </extLst>
    </cacheHierarchy>
    <cacheHierarchy uniqueName="[Measures].[Count of medication_id]" caption="Count of medication_id" measure="1" displayFolder="" measureGroup="Medications" count="0" hidden="1">
      <extLst>
        <ext xmlns:x15="http://schemas.microsoft.com/office/spreadsheetml/2010/11/main" uri="{B97F6D7D-B522-45F9-BDA1-12C45D357490}">
          <x15:cacheHierarchy aggregatedColumn="98"/>
        </ext>
      </extLst>
    </cacheHierarchy>
    <cacheHierarchy uniqueName="[Measures].[Count of lab_result_id]" caption="Count of lab_result_id" measure="1" displayFolder="" measureGroup="Labs" count="0" hidden="1">
      <extLst>
        <ext xmlns:x15="http://schemas.microsoft.com/office/spreadsheetml/2010/11/main" uri="{B97F6D7D-B522-45F9-BDA1-12C45D357490}">
          <x15:cacheHierarchy aggregatedColumn="88"/>
        </ext>
      </extLst>
    </cacheHierarchy>
    <cacheHierarchy uniqueName="[Measures].[Sum of cleanliness]" caption="Sum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Average of cleanliness]" caption="Average of cleanliness" measure="1" displayFolder="" measureGroup="Satisfaction" count="0" hidden="1">
      <extLst>
        <ext xmlns:x15="http://schemas.microsoft.com/office/spreadsheetml/2010/11/main" uri="{B97F6D7D-B522-45F9-BDA1-12C45D357490}">
          <x15:cacheHierarchy aggregatedColumn="148"/>
        </ext>
      </extLst>
    </cacheHierarchy>
    <cacheHierarchy uniqueName="[Measures].[Sum of dx_seq]" caption="Sum of dx_seq" measure="1" displayFolder="" measureGroup="Diagnoses" count="0" hidden="1">
      <extLst>
        <ext xmlns:x15="http://schemas.microsoft.com/office/spreadsheetml/2010/11/main" uri="{B97F6D7D-B522-45F9-BDA1-12C45D357490}">
          <x15:cacheHierarchy aggregatedColumn="44"/>
        </ext>
      </extLst>
    </cacheHierarchy>
    <cacheHierarchy uniqueName="[Measures].[Average of patient_id]" caption="Average of patient_id" measure="1" displayFolder="" measureGroup="Encounters" count="0" hidden="1">
      <extLst>
        <ext xmlns:x15="http://schemas.microsoft.com/office/spreadsheetml/2010/11/main" uri="{B97F6D7D-B522-45F9-BDA1-12C45D357490}">
          <x15:cacheHierarchy aggregatedColumn="52"/>
        </ext>
      </extLst>
    </cacheHierarchy>
    <cacheHierarchy uniqueName="[Measures].[Sum of triage_to_md_min]" caption="Sum of triage_to_md_min" measure="1" displayFolder="" measureGroup="Encounters" count="0" hidden="1">
      <extLst>
        <ext xmlns:x15="http://schemas.microsoft.com/office/spreadsheetml/2010/11/main" uri="{B97F6D7D-B522-45F9-BDA1-12C45D357490}">
          <x15:cacheHierarchy aggregatedColumn="63"/>
        </ext>
      </extLst>
    </cacheHierarchy>
    <cacheHierarchy uniqueName="[Measures].[Sum of npi]" caption="Sum of npi" measure="1" displayFolder="" measureGroup="Providers" count="0" hidden="1">
      <extLst>
        <ext xmlns:x15="http://schemas.microsoft.com/office/spreadsheetml/2010/11/main" uri="{B97F6D7D-B522-45F9-BDA1-12C45D357490}">
          <x15:cacheHierarchy aggregatedColumn="140"/>
        </ext>
      </extLst>
    </cacheHierarchy>
    <cacheHierarchy uniqueName="[Measures].[Count of provider_id]" caption="Count of provider_id" measure="1" displayFolder="" measureGroup="Providers" count="0" hidden="1">
      <extLst>
        <ext xmlns:x15="http://schemas.microsoft.com/office/spreadsheetml/2010/11/main" uri="{B97F6D7D-B522-45F9-BDA1-12C45D357490}">
          <x15:cacheHierarchy aggregatedColumn="139"/>
        </ext>
      </extLst>
    </cacheHierarchy>
    <cacheHierarchy uniqueName="[Measures].[Count of patient_id 3]" caption="Count of patient_id 3" measure="1" displayFolder="" measureGroup="Appointments" count="0" hidden="1">
      <extLst>
        <ext xmlns:x15="http://schemas.microsoft.com/office/spreadsheetml/2010/11/main" uri="{B97F6D7D-B522-45F9-BDA1-12C45D357490}">
          <x15:cacheHierarchy aggregatedColumn="1"/>
        </ext>
      </extLst>
    </cacheHierarchy>
    <cacheHierarchy uniqueName="[Measures].[Count of appointment_id]" caption="Count of appointment_id" measure="1" displayFolder="" measureGroup="Appointments" count="0" hidden="1">
      <extLst>
        <ext xmlns:x15="http://schemas.microsoft.com/office/spreadsheetml/2010/11/main" uri="{B97F6D7D-B522-45F9-BDA1-12C45D357490}">
          <x15:cacheHierarchy aggregatedColumn="0"/>
        </ext>
      </extLst>
    </cacheHierarchy>
    <cacheHierarchy uniqueName="[Measures].[Sum of Wait Time]" caption="Sum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Wait Time]" caption="Average of Wait Time" measure="1" displayFolder="" measureGroup="Appointments" count="0" hidden="1">
      <extLst>
        <ext xmlns:x15="http://schemas.microsoft.com/office/spreadsheetml/2010/11/main" uri="{B97F6D7D-B522-45F9-BDA1-12C45D357490}">
          <x15:cacheHierarchy aggregatedColumn="10"/>
        </ext>
      </extLst>
    </cacheHierarchy>
    <cacheHierarchy uniqueName="[Measures].[Average of patient_id 2]" caption="Average of patient_id 2" measure="1" displayFolder="" measureGroup="Patients" count="0" hidden="1">
      <extLst>
        <ext xmlns:x15="http://schemas.microsoft.com/office/spreadsheetml/2010/11/main" uri="{B97F6D7D-B522-45F9-BDA1-12C45D357490}">
          <x15:cacheHierarchy aggregatedColumn="106"/>
        </ext>
      </extLst>
    </cacheHierarchy>
    <cacheHierarchy uniqueName="[Measures].[Average of Age]" caption="Average of Age" measure="1" displayFolder="" measureGroup="Patients" count="0" hidden="1">
      <extLst>
        <ext xmlns:x15="http://schemas.microsoft.com/office/spreadsheetml/2010/11/main" uri="{B97F6D7D-B522-45F9-BDA1-12C45D357490}">
          <x15:cacheHierarchy aggregatedColumn="124"/>
        </ext>
      </extLst>
    </cacheHierarchy>
  </cacheHierarchies>
  <kpis count="0"/>
  <extLst>
    <ext xmlns:x14="http://schemas.microsoft.com/office/spreadsheetml/2009/9/main" uri="{725AE2AE-9491-48be-B2B4-4EB974FC3084}">
      <x14:pivotCacheDefinition slicerData="1" pivotCacheId="3558262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9C76F1-A08C-4082-9838-20C18DCC7BBC}" name="PivotTable17" cacheId="3" applyNumberFormats="0" applyBorderFormats="0" applyFontFormats="0" applyPatternFormats="0" applyAlignmentFormats="0" applyWidthHeightFormats="1" dataCaption="Values" tag="f0c515e2-4918-4671-9e55-e2f731d3ae6f" updatedVersion="7" minRefreshableVersion="3" useAutoFormatting="1" subtotalHiddenItems="1" itemPrintTitles="1" createdVersion="7" indent="0" outline="1" outlineData="1" multipleFieldFilters="0">
  <location ref="I3:J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vital_id" fld="1" subtotal="count" showDataAs="percentOfTotal" baseField="0" baseItem="0" numFmtId="9"/>
  </dataFields>
  <formats count="2">
    <format dxfId="60">
      <pivotArea outline="0" fieldPosition="0">
        <references count="1">
          <reference field="4294967294" count="1">
            <x v="0"/>
          </reference>
        </references>
      </pivotArea>
    </format>
    <format dxfId="59">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dications]"/>
        <x15:activeTabTopLevelEntity name="[Vitals]"/>
        <x15:activeTabTopLevelEntity name="[Pati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A861F1-E311-4A45-954F-1ABF08309EAC}" name="PivotTable6" cacheId="24" applyNumberFormats="0" applyBorderFormats="0" applyFontFormats="0" applyPatternFormats="0" applyAlignmentFormats="0" applyWidthHeightFormats="1" dataCaption="Values" tag="cf0e457c-162f-4a00-86e2-f810639f27b5" updatedVersion="7" minRefreshableVersion="3" useAutoFormatting="1" subtotalHiddenItems="1" itemPrintTitles="1" createdVersion="7" indent="0" outline="1" outlineData="1" multipleFieldFilters="0" chartFormat="6" rowHeaderCaption="DIABETIC">
  <location ref="B21:C2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TOTAL PATIENTS" fld="0" subtotal="count" showDataAs="percentOfTotal" baseField="0" baseItem="0" numFmtId="166"/>
  </dataFields>
  <formats count="1">
    <format dxfId="61">
      <pivotArea outline="0" collapsedLevelsAreSubtotals="1" fieldPosition="0"/>
    </format>
  </formats>
  <chartFormats count="3">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dications]"/>
        <x15:activeTabTopLevelEntity name="[Patients]"/>
        <x15:activeTabTopLevelEntity name="[Diagno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9814C1-F9F3-4C8B-8622-68297EADA3F2}" name="No of Patients" cacheId="55" applyNumberFormats="0" applyBorderFormats="0" applyFontFormats="0" applyPatternFormats="0" applyAlignmentFormats="0" applyWidthHeightFormats="1" dataCaption="Values" tag="8dfd3d9f-5879-4567-8021-bb53ee9dd551" updatedVersion="7" minRefreshableVersion="3" useAutoFormatting="1" subtotalHiddenItems="1" itemPrintTitles="1" createdVersion="7"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7"/>
  </dataFields>
  <formats count="1">
    <format dxfId="62">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124566-7F30-44F0-A3DA-BF8F0AB05507}" name="PivotTable13" cacheId="5" applyNumberFormats="0" applyBorderFormats="0" applyFontFormats="0" applyPatternFormats="0" applyAlignmentFormats="0" applyWidthHeightFormats="1" dataCaption="Values" tag="58eb3404-1624-4b95-9b10-7dfaa31167cd" updatedVersion="7" minRefreshableVersion="3" useAutoFormatting="1" subtotalHiddenItems="1" itemPrintTitles="1" createdVersion="7" indent="0" outline="1" outlineData="1" multipleFieldFilters="0" chartFormat="1">
  <location ref="F27:F28"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6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E70B02-8F1E-4699-AE0F-2DBCAAF8BC61}" name="PivotTable7" cacheId="23" applyNumberFormats="0" applyBorderFormats="0" applyFontFormats="0" applyPatternFormats="0" applyAlignmentFormats="0" applyWidthHeightFormats="1" dataCaption="Values" tag="36830941-586c-426c-92f8-1632ffd665c7" updatedVersion="7" minRefreshableVersion="3" useAutoFormatting="1" subtotalHiddenItems="1" itemPrintTitles="1" createdVersion="7" indent="0" outline="1" outlineData="1" multipleFieldFilters="0" chartFormat="4" rowHeaderCaption="HYPERTENSIVE">
  <location ref="B27:C30"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TOTAL PATIENTS" fld="0" subtotal="count" showDataAs="percentOfTotal" baseField="0" baseItem="0" numFmtId="166"/>
  </dataFields>
  <formats count="1">
    <format dxfId="64">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dications]"/>
        <x15:activeTabTopLevelEntity name="[Patients]"/>
        <x15:activeTabTopLevelEntity name="[Diagno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D4B341-8000-4885-A519-8FD79C682E06}" name="PivotTable12" cacheId="1" applyNumberFormats="0" applyBorderFormats="0" applyFontFormats="0" applyPatternFormats="0" applyAlignmentFormats="0" applyWidthHeightFormats="1" dataCaption="Values" tag="a4a4e100-133e-47c0-a464-21087a0458bf" updatedVersion="7" minRefreshableVersion="3" useAutoFormatting="1" subtotalHiddenItems="1" itemPrintTitles="1" createdVersion="7" indent="0" outline="1" outlineData="1" multipleFieldFilters="0">
  <location ref="G24:G25"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7A7A17-C939-4820-98CE-56C242AB09CE}" name="PivotTable9" cacheId="8" applyNumberFormats="0" applyBorderFormats="0" applyFontFormats="0" applyPatternFormats="0" applyAlignmentFormats="0" applyWidthHeightFormats="1" dataCaption="Values" tag="d7094abf-e44b-40a5-8736-f3d97f3bdb16" updatedVersion="7" minRefreshableVersion="3" useAutoFormatting="1" subtotalHiddenItems="1" itemPrintTitles="1" createdVersion="7" indent="0" outline="1" outlineData="1" multipleFieldFilters="0">
  <location ref="F21:F22" firstHeaderRow="1" firstDataRow="1" firstDataCol="0"/>
  <pivotFields count="1">
    <pivotField dataField="1" subtotalTop="0" showAll="0" defaultSubtotal="0"/>
  </pivotFields>
  <rowItems count="1">
    <i/>
  </rowItems>
  <colItems count="1">
    <i/>
  </colItems>
  <dataFields count="1">
    <dataField fld="0" subtotal="count" baseField="0" baseItem="0" numFmtId="169"/>
  </dataFields>
  <formats count="1">
    <format dxfId="65">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591404-3FCD-4FB6-B593-0C4D453DF3D9}" name="PivotTable19" cacheId="5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I27:J3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atient_id" fld="1" subtotal="count" baseField="0" baseItem="0" numFmtId="167"/>
  </dataFields>
  <formats count="1">
    <format dxfId="66">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CE55DC-EEF3-4CB0-A58C-C66A1E88E471}" name="GENDER DISTRIBUTION" cacheId="54" applyNumberFormats="0" applyBorderFormats="0" applyFontFormats="0" applyPatternFormats="0" applyAlignmentFormats="0" applyWidthHeightFormats="1" dataCaption="Values" tag="054b30b8-58de-4c3d-a999-e95b9b2d31ce" updatedVersion="7" minRefreshableVersion="3" useAutoFormatting="1" subtotalHiddenItems="1" itemPrintTitles="1" createdVersion="7" indent="0" outline="1" outlineData="1" multipleFieldFilters="0">
  <location ref="B9:C12" firstHeaderRow="1" firstDataRow="1" firstDataCol="1"/>
  <pivotFields count="3">
    <pivotField axis="axisRow" allDrilled="1" subtotalTop="0" showAll="0" defaultSubtotal="0" defaultAttributeDrillState="1">
      <items count="2">
        <item x="1"/>
        <item x="0"/>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atient_id"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2540D1-522E-4A4E-BE98-8159DFE6531C}" name="AVERAGE LOS" cacheId="52" applyNumberFormats="0" applyBorderFormats="0" applyFontFormats="0" applyPatternFormats="0" applyAlignmentFormats="0" applyWidthHeightFormats="1" dataCaption="Values" tag="665d0084-7fc5-4a4f-888e-34b89201ffed" updatedVersion="7" minRefreshableVersion="3" useAutoFormatting="1" subtotalHiddenItems="1" itemPrintTitles="1" createdVersion="7" indent="0" outline="1" outlineData="1" multipleFieldFilters="0">
  <location ref="M38:N4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length_of_stay_hours" fld="0" subtotal="average" baseField="0" baseItem="0" numFmtId="1"/>
  </dataFields>
  <formats count="1">
    <format dxfId="67">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ngth_of_stay_hou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ncounter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F4489C-BAA5-487D-918A-727465ECD96A}" name="SMOKERS" cacheId="18" applyNumberFormats="0" applyBorderFormats="0" applyFontFormats="0" applyPatternFormats="0" applyAlignmentFormats="0" applyWidthHeightFormats="1" dataCaption="Values" tag="9cc4193d-7180-43e0-8210-654bc923c826" updatedVersion="7" minRefreshableVersion="3" useAutoFormatting="1" subtotalHiddenItems="1" itemPrintTitles="1" createdVersion="7" indent="0" outline="1" outlineData="1" multipleFieldFilters="0" chartFormat="4" rowHeaderCaption="SMOKERS ">
  <location ref="B15:C18"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TOTAL PATIENTS" fld="1" subtotal="count" showDataAs="percentOfTotal" baseField="0" baseItem="0" numFmtId="166"/>
  </dataFields>
  <formats count="1">
    <format dxfId="68">
      <pivotArea outline="0" collapsedLevelsAreSubtotals="1" fieldPosition="0"/>
    </format>
  </formats>
  <chartFormats count="9">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dications]"/>
        <x15:activeTabTopLevelEntity name="[Patients]"/>
        <x15:activeTabTopLevelEntity name="[Diagno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98A013-61CD-46D7-AE66-B9718027953D}" name="PivotTable21" cacheId="2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M22:M23" firstHeaderRow="1" firstDataRow="1" firstDataCol="0"/>
  <pivotFields count="1">
    <pivotField dataField="1" subtotalTop="0" showAll="0" defaultSubtotal="0"/>
  </pivotFields>
  <rowItems count="1">
    <i/>
  </rowItems>
  <colItems count="1">
    <i/>
  </colItems>
  <dataFields count="1">
    <dataField name="AVG wait time (Minutes) " fld="0" subtotal="average" baseField="0" baseItem="0" numFmtId="169"/>
  </dataFields>
  <formats count="1">
    <format dxfId="69">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wait time (Minutes) "/>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oin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FF735C-9AF5-49BB-A5E9-B4518B230CFD}" name="PivotTable2" cacheId="22" applyNumberFormats="0" applyBorderFormats="0" applyFontFormats="0" applyPatternFormats="0" applyAlignmentFormats="0" applyWidthHeightFormats="1" dataCaption="Values" tag="c67fd859-a74f-4c5d-8206-8ac76319fe95" updatedVersion="7" minRefreshableVersion="3" useAutoFormatting="1" subtotalHiddenItems="1" itemPrintTitles="1" createdVersion="7" indent="0" outline="1" outlineData="1" multipleFieldFilters="0">
  <location ref="B6:B7" firstHeaderRow="1" firstDataRow="1" firstDataCol="0"/>
  <pivotFields count="1">
    <pivotField dataField="1" subtotalTop="0" showAll="0" defaultSubtotal="0"/>
  </pivotFields>
  <rowItems count="1">
    <i/>
  </rowItems>
  <colItems count="1">
    <i/>
  </colItems>
  <dataFields count="1">
    <dataField fld="0" subtotal="count" baseField="0" baseItem="0" numFmtId="1"/>
  </dataFields>
  <formats count="1">
    <format dxfId="70">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CD0BA1D-06F9-4054-B922-C552626EB3D2}" name="PivotTable10" cacheId="7" applyNumberFormats="0" applyBorderFormats="0" applyFontFormats="0" applyPatternFormats="0" applyAlignmentFormats="0" applyWidthHeightFormats="1" dataCaption="Values" tag="9b397dff-7fda-4d83-b310-ee36830da367" updatedVersion="7" minRefreshableVersion="3" useAutoFormatting="1" subtotalHiddenItems="1" itemPrintTitles="1" createdVersion="7" indent="0" outline="1" outlineData="1" multipleFieldFilters="0">
  <location ref="G21:G22"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71">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C4CAD1E-13C9-4D9F-BED4-D04D5879521E}" name="PivotTable14" cacheId="2" applyNumberFormats="0" applyBorderFormats="0" applyFontFormats="0" applyPatternFormats="0" applyAlignmentFormats="0" applyWidthHeightFormats="1" dataCaption="Values" tag="751a1077-cd77-4105-b8cf-ec0e35a0e865" updatedVersion="7" minRefreshableVersion="3" useAutoFormatting="1" subtotalHiddenItems="1" itemPrintTitles="1" createdVersion="7" indent="0" outline="1" outlineData="1" multipleFieldFilters="0">
  <location ref="G27:G28"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
    <format dxfId="73">
      <pivotArea outline="0" collapsedLevelsAreSubtotals="1" fieldPosition="0">
        <references count="1">
          <reference field="4294967294" count="1" selected="0">
            <x v="0"/>
          </reference>
        </references>
      </pivotArea>
    </format>
    <format dxfId="72">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C20C1F2-2813-4CBB-9EDA-B4C0EF97D815}" name="PivotTable3" cacheId="21" applyNumberFormats="0" applyBorderFormats="0" applyFontFormats="0" applyPatternFormats="0" applyAlignmentFormats="0" applyWidthHeightFormats="1" dataCaption="Values" tag="d6408531-ac49-4c9b-a72b-f626c61d2ffc" updatedVersion="7" minRefreshableVersion="3" useAutoFormatting="1" subtotalHiddenItems="1" itemPrintTitles="1" createdVersion="7" indent="0" outline="1" outlineData="1" multipleFieldFilters="0">
  <location ref="M6:N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patient_id"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gnoses]"/>
        <x15:activeTabTopLevelEntity name="[Encounters]"/>
        <x15:activeTabTopLevelEntity name="[Appoin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971875B-A7A6-421A-BCC7-1F8C30D82BDB}" name="PivotTable16" cacheId="0" applyNumberFormats="0" applyBorderFormats="0" applyFontFormats="0" applyPatternFormats="0" applyAlignmentFormats="0" applyWidthHeightFormats="1" dataCaption="Values" tag="99690a95-18bd-4487-a45f-46365c0ef190" updatedVersion="7" minRefreshableVersion="3" useAutoFormatting="1" subtotalHiddenItems="1" itemPrintTitles="1" createdVersion="7" indent="0" outline="1" outlineData="1" multipleFieldFilters="0">
  <location ref="G30:G31"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3">
    <format dxfId="76">
      <pivotArea type="all" dataOnly="0" outline="0" fieldPosition="0"/>
    </format>
    <format dxfId="75">
      <pivotArea dataOnly="0" labelOnly="1" outline="0" axis="axisValues" fieldPosition="0"/>
    </format>
    <format dxfId="74">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7721E1-52DC-4F7F-B730-29A2DF7D324E}" name="BMI DISTRIBUTION" cacheId="4" applyNumberFormats="0" applyBorderFormats="0" applyFontFormats="0" applyPatternFormats="0" applyAlignmentFormats="0" applyWidthHeightFormats="1" dataCaption="Values" tag="72371f7b-cc97-4409-89f6-0b9bcbd8fd52" updatedVersion="7" minRefreshableVersion="3" useAutoFormatting="1" subtotalHiddenItems="1" itemPrintTitles="1" createdVersion="7" indent="0" outline="1" outlineData="1" multipleFieldFilters="0">
  <location ref="F13:G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Total patients" fld="1" subtotal="count" showDataAs="percentOfTotal" baseField="0" baseItem="0" numFmtId="9"/>
  </dataFields>
  <formats count="1">
    <format dxfId="77">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bmi"/>
    <pivotHierarchy dragToData="1" caption="Total pati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activeTabTopLevelEntity name="[Encou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9ED5E20-5C46-46E7-86F9-28D3CFE726E5}" name="PivotTable15" cacheId="6" applyNumberFormats="0" applyBorderFormats="0" applyFontFormats="0" applyPatternFormats="0" applyAlignmentFormats="0" applyWidthHeightFormats="1" dataCaption="Values" tag="5ddd71e6-3c96-43fb-813d-c651c9f132e7" updatedVersion="7" minRefreshableVersion="3" useAutoFormatting="1" subtotalHiddenItems="1" itemPrintTitles="1" createdVersion="7" indent="0" outline="1" outlineData="1" multipleFieldFilters="0">
  <location ref="F30:F31"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3">
    <format dxfId="80">
      <pivotArea type="all" dataOnly="0" outline="0" fieldPosition="0"/>
    </format>
    <format dxfId="79">
      <pivotArea dataOnly="0" labelOnly="1" outline="0" axis="axisValues" fieldPosition="0"/>
    </format>
    <format dxfId="78">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5E08048-2B28-41F8-8A86-664DE9132A35}" name="AGE GROUP" cacheId="51" applyNumberFormats="0" applyBorderFormats="0" applyFontFormats="0" applyPatternFormats="0" applyAlignmentFormats="0" applyWidthHeightFormats="1" dataCaption="Values" tag="c0a02101-0b38-4175-b350-3aad7f8ab4fd" updatedVersion="7" minRefreshableVersion="3" useAutoFormatting="1" subtotalHiddenItems="1" itemPrintTitles="1" createdVersion="7" indent="0" outline="1" outlineData="1" multipleFieldFilters="0" chartFormat="5" rowHeaderCaption="AGE GROUP">
  <location ref="F3:G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TOTAL PATIENTS"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tals]"/>
        <x15:activeTabTopLevelEntity name="[Pati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66A3CF1-C6D7-47CC-8808-CDED4065B899}" name="TOP DIAGNOSIS" cacheId="56" applyNumberFormats="0" applyBorderFormats="0" applyFontFormats="0" applyPatternFormats="0" applyAlignmentFormats="0" applyWidthHeightFormats="1" dataCaption="Values" tag="caa27764-4a81-4c32-90b9-8cb3387fc554" updatedVersion="7" minRefreshableVersion="3" useAutoFormatting="1" subtotalHiddenItems="1" itemPrintTitles="1" createdVersion="7" indent="0" outline="1" outlineData="1" multipleFieldFilters="0" rowHeaderCaption="TOP 5 DIAGNOSIS BY ENCOUNTER">
  <location ref="I11:J17" firstHeaderRow="1" firstDataRow="1" firstDataCol="1"/>
  <pivotFields count="3">
    <pivotField axis="axisRow" allDrilled="1" subtotalTop="0" showAll="0" measureFilter="1" defaultSubtotal="0" defaultAttributeDrillState="1">
      <items count="12">
        <item n="Primary hypertension" x="0"/>
        <item n="Hyperlipidemia " x="1"/>
        <item n="Pneumonia " x="3"/>
        <item n="Type 2 diabetes mellitus " x="4"/>
        <item n="Chest pain" x="7"/>
        <item n="General adult medical examination " x="5"/>
        <item n="Immunization" x="8"/>
        <item n="GERD without esophagitis" x="9"/>
        <item n="Heart failure" x="10"/>
        <item n="Asthma" x="6"/>
        <item n="Urinary tract infection" x="11"/>
        <item x="2"/>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11"/>
    </i>
    <i t="grand">
      <x/>
    </i>
  </rowItems>
  <colItems count="1">
    <i/>
  </colItems>
  <dataFields count="1">
    <dataField name="Count of encounter_id" fld="1" subtotal="count" baseField="0" baseItem="0" numFmtId="167"/>
  </dataFields>
  <formats count="2">
    <format dxfId="82">
      <pivotArea collapsedLevelsAreSubtotals="1" fieldPosition="0">
        <references count="1">
          <reference field="0" count="0"/>
        </references>
      </pivotArea>
    </format>
    <format dxfId="81">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leanlines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219">
      <autoFilter ref="A1">
        <filterColumn colId="0">
          <top10 val="5" filterVal="5"/>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tals]"/>
        <x15:activeTabTopLevelEntity name="[Patients]"/>
        <x15:activeTabTopLevelEntity name="[Medications]"/>
        <x15:activeTabTopLevelEntity name="[Labs]"/>
        <x15:activeTabTopLevelEntity name="[Satisfaction]"/>
        <x15:activeTabTopLevelEntity name="[Diagno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93769A1-3D4D-4A14-9B2A-4D3718BA3125}" name="Deceased or alive" cacheId="5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M26:N2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atient_id2" fld="1" subtotal="count" baseField="0" baseItem="0"/>
  </dataFields>
  <formats count="1">
    <format dxfId="83">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wait time (Minutes) "/>
    <pivotHierarchy dragToData="1"/>
    <pivotHierarchy dragToData="1"/>
  </pivotHierarchies>
  <pivotTableStyleInfo name="PivotStyleLight16" showRowHeaders="1" showColHeaders="1" showRowStripes="0" showColStripes="0" showLastColumn="1"/>
  <rowHierarchiesUsage count="1">
    <rowHierarchyUsage hierarchyUsage="1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ointments]"/>
        <x15:activeTabTopLevelEntity name="[Pati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AC9914C-5499-493C-B2B0-A63756DC8FBC}" name="PivotTable11" cacheId="9" applyNumberFormats="0" applyBorderFormats="0" applyFontFormats="0" applyPatternFormats="0" applyAlignmentFormats="0" applyWidthHeightFormats="1" dataCaption="Values" tag="9c666915-6bbc-494f-ab7c-aa603fa01f06" updatedVersion="7" minRefreshableVersion="3" useAutoFormatting="1" subtotalHiddenItems="1" itemPrintTitles="1" createdVersion="7" indent="0" outline="1" outlineData="1" multipleFieldFilters="0">
  <location ref="F24:F25" firstHeaderRow="1" firstDataRow="1" firstDataCol="0"/>
  <pivotFields count="1">
    <pivotField dataField="1" subtotalTop="0" showAll="0" defaultSubtotal="0"/>
  </pivotFields>
  <rowItems count="1">
    <i/>
  </rowItems>
  <colItems count="1">
    <i/>
  </colItems>
  <dataFields count="1">
    <dataField fld="0" subtotal="count" baseField="0" baseItem="0" numFmtId="169"/>
  </dataFields>
  <formats count="1">
    <format dxfId="84">
      <pivotArea outline="0" collapsedLevelsAreSubtotals="1" fieldPosition="0"/>
    </format>
  </formats>
  <pivotHierarchies count="2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t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3B8F740-5BEB-4976-8453-DEBAAEF47DEE}" name="PivotTable18" cacheId="19" applyNumberFormats="0" applyBorderFormats="0" applyFontFormats="0" applyPatternFormats="0" applyAlignmentFormats="0" applyWidthHeightFormats="1" dataCaption="Values" tag="eae6356c-550c-4464-a7b6-9a25001b216f" updatedVersion="7" minRefreshableVersion="3" useAutoFormatting="1" subtotalHiddenItems="1" itemPrintTitles="1" createdVersion="7" indent="0" outline="1" outlineData="1" multipleFieldFilters="0">
  <location ref="M14:N1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length_of_stay_hours" fld="0" subtotal="average" baseField="0" baseItem="0"/>
  </dataFields>
  <formats count="1">
    <format dxfId="85">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ngth_of_stay_hou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atient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ncounters]"/>
        <x15:activeTabTopLevelEntity name="[Patient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D1642E7-68BF-4177-A780-AB82A23E97AE}" name="PivotTable2" cacheId="46" applyNumberFormats="0" applyBorderFormats="0" applyFontFormats="0" applyPatternFormats="0" applyAlignmentFormats="0" applyWidthHeightFormats="1" dataCaption="Values" tag="8c27b953-183e-4a0a-ae2a-4dcbe4f4f14f" updatedVersion="7" minRefreshableVersion="3" useAutoFormatting="1" subtotalHiddenItems="1" itemPrintTitles="1" createdVersion="7" indent="0" outline="1" outlineData="1" multipleFieldFilters="0">
  <location ref="AT5:AV16"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total_charges" fld="0" baseField="0" baseItem="0"/>
    <dataField name="Sum of payments" fld="1" baseField="0" baseItem="0"/>
  </dataFields>
  <formats count="1">
    <format dxfId="4">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gnoses]"/>
        <x15:activeTabTopLevelEntity name="[Claims]"/>
        <x15:activeTabTopLevelEntity name="[Encou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FAF66BC-B737-45C0-BF83-DDA2E4A1ABE1}" name="TTL PAYMENTS" cacheId="34" applyNumberFormats="0" applyBorderFormats="0" applyFontFormats="0" applyPatternFormats="0" applyAlignmentFormats="0" applyWidthHeightFormats="1" dataCaption="Values" tag="53fbf013-0fca-4d8a-8de9-b88d5e42a795" updatedVersion="7" minRefreshableVersion="3" useAutoFormatting="1" subtotalHiddenItems="1" itemPrintTitles="1" createdVersion="7" indent="0" outline="1" outlineData="1" multipleFieldFilters="0">
  <location ref="D39:E40" firstHeaderRow="0" firstDataRow="1" firstDataCol="0"/>
  <pivotFields count="5">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Sum of payments" fld="1" baseField="0" baseItem="0"/>
    <dataField fld="0" subtotal="count" baseField="0" baseItem="0" numFmtId="165"/>
  </dataFields>
  <formats count="1">
    <format dxfId="5">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15D580-276A-445E-8033-97F93E071B38}" name="MONTH/YEAR GROWTH" cacheId="39" applyNumberFormats="0" applyBorderFormats="0" applyFontFormats="0" applyPatternFormats="0" applyAlignmentFormats="0" applyWidthHeightFormats="1" dataCaption="Values" tag="52bc0c19-b4a1-49fb-82f2-f3a7c3f87db0" updatedVersion="7" minRefreshableVersion="3" useAutoFormatting="1" subtotalHiddenItems="1" colGrandTotals="0" itemPrintTitles="1" createdVersion="7" indent="0" outline="1" outlineData="1" multipleFieldFilters="0" chartFormat="10">
  <location ref="C69:E83" firstHeaderRow="1" firstDataRow="2" firstDataCol="1"/>
  <pivotFields count="4">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2">
    <i>
      <x/>
    </i>
    <i>
      <x v="1"/>
    </i>
  </colItems>
  <dataFields count="1">
    <dataField name="Sum of payments" fld="2" baseField="0" baseItem="0" numFmtId="164"/>
  </dataFields>
  <formats count="1">
    <format dxfId="6">
      <pivotArea outline="0" collapsedLevelsAreSubtotals="1" fieldPosition="0"/>
    </format>
  </formats>
  <chartFormats count="56">
    <chartFormat chart="2" format="14" series="1">
      <pivotArea type="data" outline="0" fieldPosition="0">
        <references count="2">
          <reference field="4294967294" count="1" selected="0">
            <x v="0"/>
          </reference>
          <reference field="0" count="1" selected="0">
            <x v="0"/>
          </reference>
        </references>
      </pivotArea>
    </chartFormat>
    <chartFormat chart="2" format="15">
      <pivotArea type="data" outline="0" fieldPosition="0">
        <references count="3">
          <reference field="4294967294" count="1" selected="0">
            <x v="0"/>
          </reference>
          <reference field="0" count="1" selected="0">
            <x v="0"/>
          </reference>
          <reference field="1" count="1" selected="0">
            <x v="0"/>
          </reference>
        </references>
      </pivotArea>
    </chartFormat>
    <chartFormat chart="2" format="16">
      <pivotArea type="data" outline="0" fieldPosition="0">
        <references count="3">
          <reference field="4294967294" count="1" selected="0">
            <x v="0"/>
          </reference>
          <reference field="0" count="1" selected="0">
            <x v="0"/>
          </reference>
          <reference field="1" count="1" selected="0">
            <x v="1"/>
          </reference>
        </references>
      </pivotArea>
    </chartFormat>
    <chartFormat chart="2" format="17">
      <pivotArea type="data" outline="0" fieldPosition="0">
        <references count="3">
          <reference field="4294967294" count="1" selected="0">
            <x v="0"/>
          </reference>
          <reference field="0" count="1" selected="0">
            <x v="0"/>
          </reference>
          <reference field="1" count="1" selected="0">
            <x v="2"/>
          </reference>
        </references>
      </pivotArea>
    </chartFormat>
    <chartFormat chart="2" format="18">
      <pivotArea type="data" outline="0" fieldPosition="0">
        <references count="3">
          <reference field="4294967294" count="1" selected="0">
            <x v="0"/>
          </reference>
          <reference field="0" count="1" selected="0">
            <x v="0"/>
          </reference>
          <reference field="1" count="1" selected="0">
            <x v="3"/>
          </reference>
        </references>
      </pivotArea>
    </chartFormat>
    <chartFormat chart="2" format="19">
      <pivotArea type="data" outline="0" fieldPosition="0">
        <references count="3">
          <reference field="4294967294" count="1" selected="0">
            <x v="0"/>
          </reference>
          <reference field="0" count="1" selected="0">
            <x v="0"/>
          </reference>
          <reference field="1" count="1" selected="0">
            <x v="4"/>
          </reference>
        </references>
      </pivotArea>
    </chartFormat>
    <chartFormat chart="2" format="20">
      <pivotArea type="data" outline="0" fieldPosition="0">
        <references count="3">
          <reference field="4294967294" count="1" selected="0">
            <x v="0"/>
          </reference>
          <reference field="0" count="1" selected="0">
            <x v="0"/>
          </reference>
          <reference field="1" count="1" selected="0">
            <x v="5"/>
          </reference>
        </references>
      </pivotArea>
    </chartFormat>
    <chartFormat chart="2" format="21">
      <pivotArea type="data" outline="0" fieldPosition="0">
        <references count="3">
          <reference field="4294967294" count="1" selected="0">
            <x v="0"/>
          </reference>
          <reference field="0" count="1" selected="0">
            <x v="0"/>
          </reference>
          <reference field="1" count="1" selected="0">
            <x v="6"/>
          </reference>
        </references>
      </pivotArea>
    </chartFormat>
    <chartFormat chart="2" format="22">
      <pivotArea type="data" outline="0" fieldPosition="0">
        <references count="3">
          <reference field="4294967294" count="1" selected="0">
            <x v="0"/>
          </reference>
          <reference field="0" count="1" selected="0">
            <x v="0"/>
          </reference>
          <reference field="1" count="1" selected="0">
            <x v="7"/>
          </reference>
        </references>
      </pivotArea>
    </chartFormat>
    <chartFormat chart="2" format="23">
      <pivotArea type="data" outline="0" fieldPosition="0">
        <references count="3">
          <reference field="4294967294" count="1" selected="0">
            <x v="0"/>
          </reference>
          <reference field="0" count="1" selected="0">
            <x v="0"/>
          </reference>
          <reference field="1" count="1" selected="0">
            <x v="8"/>
          </reference>
        </references>
      </pivotArea>
    </chartFormat>
    <chartFormat chart="2" format="24">
      <pivotArea type="data" outline="0" fieldPosition="0">
        <references count="3">
          <reference field="4294967294" count="1" selected="0">
            <x v="0"/>
          </reference>
          <reference field="0" count="1" selected="0">
            <x v="0"/>
          </reference>
          <reference field="1" count="1" selected="0">
            <x v="9"/>
          </reference>
        </references>
      </pivotArea>
    </chartFormat>
    <chartFormat chart="2" format="25">
      <pivotArea type="data" outline="0" fieldPosition="0">
        <references count="3">
          <reference field="4294967294" count="1" selected="0">
            <x v="0"/>
          </reference>
          <reference field="0" count="1" selected="0">
            <x v="0"/>
          </reference>
          <reference field="1" count="1" selected="0">
            <x v="10"/>
          </reference>
        </references>
      </pivotArea>
    </chartFormat>
    <chartFormat chart="2" format="26">
      <pivotArea type="data" outline="0" fieldPosition="0">
        <references count="3">
          <reference field="4294967294" count="1" selected="0">
            <x v="0"/>
          </reference>
          <reference field="0" count="1" selected="0">
            <x v="0"/>
          </reference>
          <reference field="1" count="1" selected="0">
            <x v="11"/>
          </reference>
        </references>
      </pivotArea>
    </chartFormat>
    <chartFormat chart="2" format="27" series="1">
      <pivotArea type="data" outline="0" fieldPosition="0">
        <references count="2">
          <reference field="4294967294" count="1" selected="0">
            <x v="0"/>
          </reference>
          <reference field="0" count="1" selected="0">
            <x v="1"/>
          </reference>
        </references>
      </pivotArea>
    </chartFormat>
    <chartFormat chart="3" format="28" series="1">
      <pivotArea type="data" outline="0" fieldPosition="0">
        <references count="2">
          <reference field="4294967294" count="1" selected="0">
            <x v="0"/>
          </reference>
          <reference field="0" count="1" selected="0">
            <x v="0"/>
          </reference>
        </references>
      </pivotArea>
    </chartFormat>
    <chartFormat chart="3" format="29">
      <pivotArea type="data" outline="0" fieldPosition="0">
        <references count="3">
          <reference field="4294967294" count="1" selected="0">
            <x v="0"/>
          </reference>
          <reference field="0" count="1" selected="0">
            <x v="0"/>
          </reference>
          <reference field="1" count="1" selected="0">
            <x v="0"/>
          </reference>
        </references>
      </pivotArea>
    </chartFormat>
    <chartFormat chart="3" format="30">
      <pivotArea type="data" outline="0" fieldPosition="0">
        <references count="3">
          <reference field="4294967294" count="1" selected="0">
            <x v="0"/>
          </reference>
          <reference field="0" count="1" selected="0">
            <x v="0"/>
          </reference>
          <reference field="1" count="1" selected="0">
            <x v="1"/>
          </reference>
        </references>
      </pivotArea>
    </chartFormat>
    <chartFormat chart="3" format="31">
      <pivotArea type="data" outline="0" fieldPosition="0">
        <references count="3">
          <reference field="4294967294" count="1" selected="0">
            <x v="0"/>
          </reference>
          <reference field="0" count="1" selected="0">
            <x v="0"/>
          </reference>
          <reference field="1" count="1" selected="0">
            <x v="2"/>
          </reference>
        </references>
      </pivotArea>
    </chartFormat>
    <chartFormat chart="3" format="32">
      <pivotArea type="data" outline="0" fieldPosition="0">
        <references count="3">
          <reference field="4294967294" count="1" selected="0">
            <x v="0"/>
          </reference>
          <reference field="0" count="1" selected="0">
            <x v="0"/>
          </reference>
          <reference field="1" count="1" selected="0">
            <x v="3"/>
          </reference>
        </references>
      </pivotArea>
    </chartFormat>
    <chartFormat chart="3" format="33">
      <pivotArea type="data" outline="0" fieldPosition="0">
        <references count="3">
          <reference field="4294967294" count="1" selected="0">
            <x v="0"/>
          </reference>
          <reference field="0" count="1" selected="0">
            <x v="0"/>
          </reference>
          <reference field="1" count="1" selected="0">
            <x v="4"/>
          </reference>
        </references>
      </pivotArea>
    </chartFormat>
    <chartFormat chart="3" format="34">
      <pivotArea type="data" outline="0" fieldPosition="0">
        <references count="3">
          <reference field="4294967294" count="1" selected="0">
            <x v="0"/>
          </reference>
          <reference field="0" count="1" selected="0">
            <x v="0"/>
          </reference>
          <reference field="1" count="1" selected="0">
            <x v="5"/>
          </reference>
        </references>
      </pivotArea>
    </chartFormat>
    <chartFormat chart="3" format="35">
      <pivotArea type="data" outline="0" fieldPosition="0">
        <references count="3">
          <reference field="4294967294" count="1" selected="0">
            <x v="0"/>
          </reference>
          <reference field="0" count="1" selected="0">
            <x v="0"/>
          </reference>
          <reference field="1" count="1" selected="0">
            <x v="6"/>
          </reference>
        </references>
      </pivotArea>
    </chartFormat>
    <chartFormat chart="3" format="36">
      <pivotArea type="data" outline="0" fieldPosition="0">
        <references count="3">
          <reference field="4294967294" count="1" selected="0">
            <x v="0"/>
          </reference>
          <reference field="0" count="1" selected="0">
            <x v="0"/>
          </reference>
          <reference field="1" count="1" selected="0">
            <x v="7"/>
          </reference>
        </references>
      </pivotArea>
    </chartFormat>
    <chartFormat chart="3" format="37">
      <pivotArea type="data" outline="0" fieldPosition="0">
        <references count="3">
          <reference field="4294967294" count="1" selected="0">
            <x v="0"/>
          </reference>
          <reference field="0" count="1" selected="0">
            <x v="0"/>
          </reference>
          <reference field="1" count="1" selected="0">
            <x v="8"/>
          </reference>
        </references>
      </pivotArea>
    </chartFormat>
    <chartFormat chart="3" format="38">
      <pivotArea type="data" outline="0" fieldPosition="0">
        <references count="3">
          <reference field="4294967294" count="1" selected="0">
            <x v="0"/>
          </reference>
          <reference field="0" count="1" selected="0">
            <x v="0"/>
          </reference>
          <reference field="1" count="1" selected="0">
            <x v="9"/>
          </reference>
        </references>
      </pivotArea>
    </chartFormat>
    <chartFormat chart="3" format="39">
      <pivotArea type="data" outline="0" fieldPosition="0">
        <references count="3">
          <reference field="4294967294" count="1" selected="0">
            <x v="0"/>
          </reference>
          <reference field="0" count="1" selected="0">
            <x v="0"/>
          </reference>
          <reference field="1" count="1" selected="0">
            <x v="10"/>
          </reference>
        </references>
      </pivotArea>
    </chartFormat>
    <chartFormat chart="3" format="40">
      <pivotArea type="data" outline="0" fieldPosition="0">
        <references count="3">
          <reference field="4294967294" count="1" selected="0">
            <x v="0"/>
          </reference>
          <reference field="0" count="1" selected="0">
            <x v="0"/>
          </reference>
          <reference field="1" count="1" selected="0">
            <x v="11"/>
          </reference>
        </references>
      </pivotArea>
    </chartFormat>
    <chartFormat chart="3" format="41" series="1">
      <pivotArea type="data" outline="0" fieldPosition="0">
        <references count="2">
          <reference field="4294967294" count="1" selected="0">
            <x v="0"/>
          </reference>
          <reference field="0" count="1" selected="0">
            <x v="1"/>
          </reference>
        </references>
      </pivotArea>
    </chartFormat>
    <chartFormat chart="4" format="28" series="1">
      <pivotArea type="data" outline="0" fieldPosition="0">
        <references count="2">
          <reference field="4294967294" count="1" selected="0">
            <x v="0"/>
          </reference>
          <reference field="0" count="1" selected="0">
            <x v="0"/>
          </reference>
        </references>
      </pivotArea>
    </chartFormat>
    <chartFormat chart="4" format="29">
      <pivotArea type="data" outline="0" fieldPosition="0">
        <references count="3">
          <reference field="4294967294" count="1" selected="0">
            <x v="0"/>
          </reference>
          <reference field="0" count="1" selected="0">
            <x v="0"/>
          </reference>
          <reference field="1" count="1" selected="0">
            <x v="0"/>
          </reference>
        </references>
      </pivotArea>
    </chartFormat>
    <chartFormat chart="4" format="30">
      <pivotArea type="data" outline="0" fieldPosition="0">
        <references count="3">
          <reference field="4294967294" count="1" selected="0">
            <x v="0"/>
          </reference>
          <reference field="0" count="1" selected="0">
            <x v="0"/>
          </reference>
          <reference field="1" count="1" selected="0">
            <x v="1"/>
          </reference>
        </references>
      </pivotArea>
    </chartFormat>
    <chartFormat chart="4" format="31">
      <pivotArea type="data" outline="0" fieldPosition="0">
        <references count="3">
          <reference field="4294967294" count="1" selected="0">
            <x v="0"/>
          </reference>
          <reference field="0" count="1" selected="0">
            <x v="0"/>
          </reference>
          <reference field="1" count="1" selected="0">
            <x v="2"/>
          </reference>
        </references>
      </pivotArea>
    </chartFormat>
    <chartFormat chart="4" format="32">
      <pivotArea type="data" outline="0" fieldPosition="0">
        <references count="3">
          <reference field="4294967294" count="1" selected="0">
            <x v="0"/>
          </reference>
          <reference field="0" count="1" selected="0">
            <x v="0"/>
          </reference>
          <reference field="1" count="1" selected="0">
            <x v="3"/>
          </reference>
        </references>
      </pivotArea>
    </chartFormat>
    <chartFormat chart="4" format="33">
      <pivotArea type="data" outline="0" fieldPosition="0">
        <references count="3">
          <reference field="4294967294" count="1" selected="0">
            <x v="0"/>
          </reference>
          <reference field="0" count="1" selected="0">
            <x v="0"/>
          </reference>
          <reference field="1" count="1" selected="0">
            <x v="4"/>
          </reference>
        </references>
      </pivotArea>
    </chartFormat>
    <chartFormat chart="4" format="34">
      <pivotArea type="data" outline="0" fieldPosition="0">
        <references count="3">
          <reference field="4294967294" count="1" selected="0">
            <x v="0"/>
          </reference>
          <reference field="0" count="1" selected="0">
            <x v="0"/>
          </reference>
          <reference field="1" count="1" selected="0">
            <x v="5"/>
          </reference>
        </references>
      </pivotArea>
    </chartFormat>
    <chartFormat chart="4" format="35">
      <pivotArea type="data" outline="0" fieldPosition="0">
        <references count="3">
          <reference field="4294967294" count="1" selected="0">
            <x v="0"/>
          </reference>
          <reference field="0" count="1" selected="0">
            <x v="0"/>
          </reference>
          <reference field="1" count="1" selected="0">
            <x v="6"/>
          </reference>
        </references>
      </pivotArea>
    </chartFormat>
    <chartFormat chart="4" format="36">
      <pivotArea type="data" outline="0" fieldPosition="0">
        <references count="3">
          <reference field="4294967294" count="1" selected="0">
            <x v="0"/>
          </reference>
          <reference field="0" count="1" selected="0">
            <x v="0"/>
          </reference>
          <reference field="1" count="1" selected="0">
            <x v="7"/>
          </reference>
        </references>
      </pivotArea>
    </chartFormat>
    <chartFormat chart="4" format="37">
      <pivotArea type="data" outline="0" fieldPosition="0">
        <references count="3">
          <reference field="4294967294" count="1" selected="0">
            <x v="0"/>
          </reference>
          <reference field="0" count="1" selected="0">
            <x v="0"/>
          </reference>
          <reference field="1" count="1" selected="0">
            <x v="8"/>
          </reference>
        </references>
      </pivotArea>
    </chartFormat>
    <chartFormat chart="4" format="38">
      <pivotArea type="data" outline="0" fieldPosition="0">
        <references count="3">
          <reference field="4294967294" count="1" selected="0">
            <x v="0"/>
          </reference>
          <reference field="0" count="1" selected="0">
            <x v="0"/>
          </reference>
          <reference field="1" count="1" selected="0">
            <x v="9"/>
          </reference>
        </references>
      </pivotArea>
    </chartFormat>
    <chartFormat chart="4" format="39">
      <pivotArea type="data" outline="0" fieldPosition="0">
        <references count="3">
          <reference field="4294967294" count="1" selected="0">
            <x v="0"/>
          </reference>
          <reference field="0" count="1" selected="0">
            <x v="0"/>
          </reference>
          <reference field="1" count="1" selected="0">
            <x v="10"/>
          </reference>
        </references>
      </pivotArea>
    </chartFormat>
    <chartFormat chart="4" format="40">
      <pivotArea type="data" outline="0" fieldPosition="0">
        <references count="3">
          <reference field="4294967294" count="1" selected="0">
            <x v="0"/>
          </reference>
          <reference field="0" count="1" selected="0">
            <x v="0"/>
          </reference>
          <reference field="1" count="1" selected="0">
            <x v="11"/>
          </reference>
        </references>
      </pivotArea>
    </chartFormat>
    <chartFormat chart="4" format="41" series="1">
      <pivotArea type="data" outline="0" fieldPosition="0">
        <references count="2">
          <reference field="4294967294" count="1" selected="0">
            <x v="0"/>
          </reference>
          <reference field="0" count="1" selected="0">
            <x v="1"/>
          </reference>
        </references>
      </pivotArea>
    </chartFormat>
    <chartFormat chart="5" format="42" series="1">
      <pivotArea type="data" outline="0" fieldPosition="0">
        <references count="2">
          <reference field="4294967294" count="1" selected="0">
            <x v="0"/>
          </reference>
          <reference field="0" count="1" selected="0">
            <x v="0"/>
          </reference>
        </references>
      </pivotArea>
    </chartFormat>
    <chartFormat chart="5" format="43">
      <pivotArea type="data" outline="0" fieldPosition="0">
        <references count="3">
          <reference field="4294967294" count="1" selected="0">
            <x v="0"/>
          </reference>
          <reference field="0" count="1" selected="0">
            <x v="0"/>
          </reference>
          <reference field="1" count="1" selected="0">
            <x v="0"/>
          </reference>
        </references>
      </pivotArea>
    </chartFormat>
    <chartFormat chart="5" format="44">
      <pivotArea type="data" outline="0" fieldPosition="0">
        <references count="3">
          <reference field="4294967294" count="1" selected="0">
            <x v="0"/>
          </reference>
          <reference field="0" count="1" selected="0">
            <x v="0"/>
          </reference>
          <reference field="1" count="1" selected="0">
            <x v="1"/>
          </reference>
        </references>
      </pivotArea>
    </chartFormat>
    <chartFormat chart="5" format="45">
      <pivotArea type="data" outline="0" fieldPosition="0">
        <references count="3">
          <reference field="4294967294" count="1" selected="0">
            <x v="0"/>
          </reference>
          <reference field="0" count="1" selected="0">
            <x v="0"/>
          </reference>
          <reference field="1" count="1" selected="0">
            <x v="2"/>
          </reference>
        </references>
      </pivotArea>
    </chartFormat>
    <chartFormat chart="5" format="46">
      <pivotArea type="data" outline="0" fieldPosition="0">
        <references count="3">
          <reference field="4294967294" count="1" selected="0">
            <x v="0"/>
          </reference>
          <reference field="0" count="1" selected="0">
            <x v="0"/>
          </reference>
          <reference field="1" count="1" selected="0">
            <x v="3"/>
          </reference>
        </references>
      </pivotArea>
    </chartFormat>
    <chartFormat chart="5" format="47">
      <pivotArea type="data" outline="0" fieldPosition="0">
        <references count="3">
          <reference field="4294967294" count="1" selected="0">
            <x v="0"/>
          </reference>
          <reference field="0" count="1" selected="0">
            <x v="0"/>
          </reference>
          <reference field="1" count="1" selected="0">
            <x v="4"/>
          </reference>
        </references>
      </pivotArea>
    </chartFormat>
    <chartFormat chart="5" format="48">
      <pivotArea type="data" outline="0" fieldPosition="0">
        <references count="3">
          <reference field="4294967294" count="1" selected="0">
            <x v="0"/>
          </reference>
          <reference field="0" count="1" selected="0">
            <x v="0"/>
          </reference>
          <reference field="1" count="1" selected="0">
            <x v="5"/>
          </reference>
        </references>
      </pivotArea>
    </chartFormat>
    <chartFormat chart="5" format="49">
      <pivotArea type="data" outline="0" fieldPosition="0">
        <references count="3">
          <reference field="4294967294" count="1" selected="0">
            <x v="0"/>
          </reference>
          <reference field="0" count="1" selected="0">
            <x v="0"/>
          </reference>
          <reference field="1" count="1" selected="0">
            <x v="6"/>
          </reference>
        </references>
      </pivotArea>
    </chartFormat>
    <chartFormat chart="5" format="50">
      <pivotArea type="data" outline="0" fieldPosition="0">
        <references count="3">
          <reference field="4294967294" count="1" selected="0">
            <x v="0"/>
          </reference>
          <reference field="0" count="1" selected="0">
            <x v="0"/>
          </reference>
          <reference field="1" count="1" selected="0">
            <x v="7"/>
          </reference>
        </references>
      </pivotArea>
    </chartFormat>
    <chartFormat chart="5" format="51">
      <pivotArea type="data" outline="0" fieldPosition="0">
        <references count="3">
          <reference field="4294967294" count="1" selected="0">
            <x v="0"/>
          </reference>
          <reference field="0" count="1" selected="0">
            <x v="0"/>
          </reference>
          <reference field="1" count="1" selected="0">
            <x v="8"/>
          </reference>
        </references>
      </pivotArea>
    </chartFormat>
    <chartFormat chart="5" format="52">
      <pivotArea type="data" outline="0" fieldPosition="0">
        <references count="3">
          <reference field="4294967294" count="1" selected="0">
            <x v="0"/>
          </reference>
          <reference field="0" count="1" selected="0">
            <x v="0"/>
          </reference>
          <reference field="1" count="1" selected="0">
            <x v="9"/>
          </reference>
        </references>
      </pivotArea>
    </chartFormat>
    <chartFormat chart="5" format="53">
      <pivotArea type="data" outline="0" fieldPosition="0">
        <references count="3">
          <reference field="4294967294" count="1" selected="0">
            <x v="0"/>
          </reference>
          <reference field="0" count="1" selected="0">
            <x v="0"/>
          </reference>
          <reference field="1" count="1" selected="0">
            <x v="10"/>
          </reference>
        </references>
      </pivotArea>
    </chartFormat>
    <chartFormat chart="5" format="54">
      <pivotArea type="data" outline="0" fieldPosition="0">
        <references count="3">
          <reference field="4294967294" count="1" selected="0">
            <x v="0"/>
          </reference>
          <reference field="0" count="1" selected="0">
            <x v="0"/>
          </reference>
          <reference field="1" count="1" selected="0">
            <x v="11"/>
          </reference>
        </references>
      </pivotArea>
    </chartFormat>
    <chartFormat chart="5" format="55" series="1">
      <pivotArea type="data" outline="0" fieldPosition="0">
        <references count="2">
          <reference field="4294967294" count="1" selected="0">
            <x v="0"/>
          </reference>
          <reference field="0" count="1" selected="0">
            <x v="1"/>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BCD2357-10FB-4303-AF6F-55D2B8C0E1A0}" name="PivotTable1" cacheId="15" applyNumberFormats="0" applyBorderFormats="0" applyFontFormats="0" applyPatternFormats="0" applyAlignmentFormats="0" applyWidthHeightFormats="1" dataCaption="Values" tag="d9b485f7-0cf1-4a95-9a83-4af6bf8c81ce" updatedVersion="7" minRefreshableVersion="3" useAutoFormatting="1" subtotalHiddenItems="1" itemPrintTitles="1" createdVersion="7" indent="0" outline="1" outlineData="1" multipleFieldFilters="0">
  <location ref="AK52:AL5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length_of_stay_hours" fld="1" subtotal="average" baseField="0" baseItem="0"/>
  </dataFields>
  <formats count="1">
    <format dxfId="7">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ngth_of_stay_hou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Encou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BB6EC33-387D-4B5C-BC9C-B4AF0C5DA10B}" name="PivotTable32" cacheId="49" applyNumberFormats="0" applyBorderFormats="0" applyFontFormats="0" applyPatternFormats="0" applyAlignmentFormats="0" applyWidthHeightFormats="1" dataCaption="Values" tag="d4ef6f70-04c9-4abf-86aa-9d32ba066c32" updatedVersion="7" minRefreshableVersion="3" useAutoFormatting="1" subtotalHiddenItems="1" itemPrintTitles="1" createdVersion="7" indent="0" outline="1" outlineData="1" multipleFieldFilters="0">
  <location ref="G61:K63" firstHeaderRow="1" firstDataRow="2" firstDataCol="1"/>
  <pivotFields count="2">
    <pivotField axis="axisCol" allDrilled="1" subtotalTop="0" showAll="0" dataSourceSort="1" defaultSubtotal="0" defaultAttributeDrillState="1">
      <items count="3">
        <item x="0"/>
        <item x="1"/>
        <item x="2"/>
      </items>
    </pivotField>
    <pivotField dataField="1" subtotalTop="0" showAll="0" defaultSubtotal="0"/>
  </pivotFields>
  <rowItems count="1">
    <i/>
  </rowItems>
  <colFields count="1">
    <field x="0"/>
  </colFields>
  <colItems count="4">
    <i>
      <x/>
    </i>
    <i>
      <x v="1"/>
    </i>
    <i>
      <x v="2"/>
    </i>
    <i t="grand">
      <x/>
    </i>
  </colItems>
  <dataFields count="1">
    <dataField name="Sum of total_charges" fld="1" baseField="0" baseItem="0"/>
  </dataFields>
  <formats count="1">
    <format dxfId="8">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441AB48-645C-4EF4-841C-C8DB5035889E}" name="AGE GROUP" cacheId="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Z63:BA70" firstHeaderRow="1"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payments" fld="0" baseField="0" baseItem="0" numFmtId="168"/>
  </dataFields>
  <formats count="1">
    <format dxfId="9">
      <pivotArea outline="0" collapsedLevelsAreSubtotals="1" fieldPosition="0"/>
    </format>
  </formats>
  <chartFormats count="2">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2"/>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Claim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542CB46-3287-4BC5-812D-7354E8CC7184}" name="PivotTable25" cacheId="40" applyNumberFormats="0" applyBorderFormats="0" applyFontFormats="0" applyPatternFormats="0" applyAlignmentFormats="0" applyWidthHeightFormats="1" dataCaption="Values" tag="6f29bc00-c7cd-43dc-9287-50b4325675cf" updatedVersion="7" minRefreshableVersion="3" useAutoFormatting="1" subtotalHiddenItems="1" itemPrintTitles="1" createdVersion="7" indent="0" outline="1" outlineData="1" multipleFieldFilters="0">
  <location ref="D46:E5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numFmtId="164"/>
  </dataFields>
  <formats count="1">
    <format dxfId="10">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E2BE2F8-9E6F-41C8-8F47-6565101DD54E}" name="TOP REV BY SPECIALTY" cacheId="31" applyNumberFormats="0" applyBorderFormats="0" applyFontFormats="0" applyPatternFormats="0" applyAlignmentFormats="0" applyWidthHeightFormats="1" dataCaption="Values" tag="2dcd9fd7-8d91-4908-a40a-d0f0f2a1d1ab" updatedVersion="7" minRefreshableVersion="3" useAutoFormatting="1" subtotalHiddenItems="1" itemPrintTitles="1" createdVersion="7" indent="0" outline="1" outlineData="1" multipleFieldFilters="0" chartFormat="8" rowHeaderCaption="Specialty">
  <location ref="AU58:AV71"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ayments" fld="1" baseField="0" baseItem="0" numFmtId="168"/>
  </dataFields>
  <formats count="1">
    <format dxfId="11">
      <pivotArea outline="0" collapsedLevelsAreSubtotals="1" fieldPosition="0">
        <references count="1">
          <reference field="4294967294" count="1" selected="0">
            <x v="0"/>
          </reference>
        </references>
      </pivotArea>
    </format>
  </formats>
  <chartFormats count="6">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11"/>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ngth_of_stay_hours"/>
    <pivotHierarchy dragToData="1"/>
    <pivotHierarchy dragToData="1"/>
    <pivotHierarchy dragToData="1"/>
    <pivotHierarchy dragToData="1" caption="No of encount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viders]"/>
        <x15:activeTabTopLevelEntity name="[Claims]"/>
        <x15:activeTabTopLevelEntity name="[Departments]"/>
        <x15:activeTabTopLevelEntity name="[Encou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8E8BEB4-1538-4581-9AE1-7EBDE01CF0E9}" name="PivotTable6" cacheId="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M19:O36" firstHeaderRow="1" firstDataRow="1" firstDataCol="0"/>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F2036BD-079C-4C97-95DC-146990AF13A7}" name="Revenue trends over time" cacheId="30" applyNumberFormats="0" applyBorderFormats="0" applyFontFormats="0" applyPatternFormats="0" applyAlignmentFormats="0" applyWidthHeightFormats="1" dataCaption="Values" tag="b235171b-0fe4-4ab1-8e7c-cd15ed4956de" updatedVersion="7" minRefreshableVersion="3" useAutoFormatting="1" subtotalHiddenItems="1" itemPrintTitles="1" createdVersion="7" indent="0" outline="1" outlineData="1" multipleFieldFilters="0">
  <location ref="D11:F24" firstHeaderRow="0" firstDataRow="1" firstDataCol="1"/>
  <pivotFields count="6">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payments" fld="0" baseField="0" baseItem="0"/>
    <dataField name="Sum of total_charges" fld="2" baseField="0" baseItem="0"/>
  </dataFields>
  <formats count="6">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grandRow="1" outline="0" fieldPosition="0"/>
    </format>
    <format dxfId="12">
      <pivotArea dataOnly="0" labelOnly="1" outline="0" fieldPosition="0">
        <references count="1">
          <reference field="4294967294" count="2">
            <x v="0"/>
            <x v="1"/>
          </reference>
        </references>
      </pivotArea>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ate Table]"/>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B326A65-D9CB-4E75-8F8B-FECA3EDD983D}" name="PivotTable15" cacheId="12" applyNumberFormats="0" applyBorderFormats="0" applyFontFormats="0" applyPatternFormats="0" applyAlignmentFormats="0" applyWidthHeightFormats="1" dataCaption="Values" tag="6a2e7843-1c0a-4966-888f-abe5d50dc689" updatedVersion="7" minRefreshableVersion="3" useAutoFormatting="1" subtotalHiddenItems="1" itemPrintTitles="1" createdVersion="7" indent="0" outline="1" outlineData="1" multipleFieldFilters="0">
  <location ref="AK18:AL21"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patient_id"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ncou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9AA8C953-FBDC-4118-840E-EB1D2F788774}" name="PivotTable11" cacheId="4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Risk Factor">
  <location ref="AT35:AW38"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3">
    <i>
      <x/>
    </i>
    <i>
      <x v="1"/>
    </i>
    <i t="grand">
      <x/>
    </i>
  </rowItems>
  <colFields count="1">
    <field x="-2"/>
  </colFields>
  <colItems count="3">
    <i>
      <x/>
    </i>
    <i i="1">
      <x v="1"/>
    </i>
    <i i="2">
      <x v="2"/>
    </i>
  </colItems>
  <dataFields count="3">
    <dataField name="Sum of total_charges" fld="0" baseField="0" baseItem="0"/>
    <dataField name="Sum of payments" fld="1" baseField="0" baseItem="0"/>
    <dataField name="Percentage Total Charge" fld="3" showDataAs="percentOfTotal" baseField="2" baseItem="0" numFmtId="9">
      <extLst>
        <ext xmlns:x14="http://schemas.microsoft.com/office/spreadsheetml/2009/9/main" uri="{E15A36E0-9728-4e99-A89B-3F7291B0FE68}">
          <x14:dataField sourceField="0" uniqueName="[__Xl2].[Measures].[Sum of total_charges]"/>
        </ext>
      </extLst>
    </dataField>
  </dataFields>
  <formats count="3">
    <format dxfId="20">
      <pivotArea outline="0" collapsedLevelsAreSubtotals="1" fieldPosition="0"/>
    </format>
    <format dxfId="19">
      <pivotArea outline="0" fieldPosition="0">
        <references count="1">
          <reference field="4294967294" count="1">
            <x v="2"/>
          </reference>
        </references>
      </pivotArea>
    </format>
    <format dxfId="18">
      <pivotArea outline="0" collapsedLevelsAreSubtotals="1" fieldPosition="0">
        <references count="1">
          <reference field="4294967294" count="1" selected="0">
            <x v="2"/>
          </reference>
        </references>
      </pivotArea>
    </format>
  </formats>
  <pivotHierarchies count="2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5B74EEE-9C7F-4113-A257-2B34842E151D}" name="Total number of claims" cacheId="28" applyNumberFormats="0" applyBorderFormats="0" applyFontFormats="0" applyPatternFormats="0" applyAlignmentFormats="0" applyWidthHeightFormats="1" dataCaption="Values" tag="e81bc3ce-cf43-44ef-abdb-47c7b778d2c5" updatedVersion="7" minRefreshableVersion="3" useAutoFormatting="1" subtotalHiddenItems="1" itemPrintTitles="1" createdVersion="7" indent="0" outline="1" outlineData="1" multipleFieldFilters="0" chartFormat="6">
  <location ref="D27:E31" firstHeaderRow="1" firstDataRow="1" firstDataCol="1"/>
  <pivotFields count="4">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laim_id" fld="1" subtotal="count" baseField="0" baseItem="0"/>
  </dataFields>
  <formats count="1">
    <format dxfId="21">
      <pivotArea outline="0" collapsedLevelsAreSubtotals="1" fieldPosition="0"/>
    </format>
  </formats>
  <chartFormats count="4">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0" count="1" selected="0">
            <x v="1"/>
          </reference>
        </references>
      </pivotArea>
    </chartFormat>
    <chartFormat chart="3" format="23">
      <pivotArea type="data" outline="0" fieldPosition="0">
        <references count="2">
          <reference field="4294967294" count="1" selected="0">
            <x v="0"/>
          </reference>
          <reference field="0" count="1" selected="0">
            <x v="2"/>
          </reference>
        </references>
      </pivotArea>
    </chartFormat>
    <chartFormat chart="3" format="24">
      <pivotArea type="data" outline="0" fieldPosition="0">
        <references count="2">
          <reference field="4294967294" count="1" selected="0">
            <x v="0"/>
          </reference>
          <reference field="0" count="1" selected="0">
            <x v="0"/>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denials_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ay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E00D1E58-FF15-4B4D-A40A-6F99AB544064}" name="PivotTable13" cacheId="47" applyNumberFormats="0" applyBorderFormats="0" applyFontFormats="0" applyPatternFormats="0" applyAlignmentFormats="0" applyWidthHeightFormats="1" dataCaption="Values" tag="06fa598e-d40d-4638-ab1f-d0a226e27e1f" updatedVersion="7" minRefreshableVersion="3" useAutoFormatting="1" subtotalHiddenItems="1" itemPrintTitles="1" createdVersion="7" indent="0" outline="1" outlineData="1" multipleFieldFilters="0">
  <location ref="AE4:AI12" firstHeaderRow="1" firstDataRow="2"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s>
  <rowFields count="1">
    <field x="1"/>
  </rowFields>
  <rowItems count="7">
    <i>
      <x/>
    </i>
    <i>
      <x v="1"/>
    </i>
    <i>
      <x v="2"/>
    </i>
    <i>
      <x v="3"/>
    </i>
    <i>
      <x v="4"/>
    </i>
    <i>
      <x v="5"/>
    </i>
    <i t="grand">
      <x/>
    </i>
  </rowItems>
  <colFields count="1">
    <field x="2"/>
  </colFields>
  <colItems count="4">
    <i>
      <x/>
    </i>
    <i>
      <x v="1"/>
    </i>
    <i>
      <x v="2"/>
    </i>
    <i t="grand">
      <x/>
    </i>
  </colItems>
  <dataFields count="1">
    <dataField name="Count of claim_id" fld="0" subtotal="count" baseField="0" baseItem="0"/>
  </dataFields>
  <formats count="2">
    <format dxfId="23">
      <pivotArea collapsedLevelsAreSubtotals="1" fieldPosition="0">
        <references count="1">
          <reference field="1" count="1">
            <x v="3"/>
          </reference>
        </references>
      </pivotArea>
    </format>
    <format dxfId="22">
      <pivotArea dataOnly="0" labelOnly="1" fieldPosition="0">
        <references count="1">
          <reference field="1" count="1">
            <x v="3"/>
          </reference>
        </references>
      </pivotArea>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ncounters]"/>
        <x15:activeTabTopLevelEntity name="[Claims]"/>
        <x15:activeTabTopLevelEntity name="[Departments]"/>
        <x15:activeTabTopLevelEntity name="[P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BEE0376-020F-4892-B4E0-54D79ABA16DD}" name="total claims" cacheId="3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I70:I7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laim_id" fld="0" subtotal="count" baseField="0" baseItem="0" numFmtId="167"/>
  </dataFields>
  <formats count="1">
    <format dxfId="24">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656F9D52-9B59-4C21-8AFF-137F150AAFE2}" name="Revenue by claim stastus" cacheId="14" applyNumberFormats="0" applyBorderFormats="0" applyFontFormats="0" applyPatternFormats="0" applyAlignmentFormats="0" applyWidthHeightFormats="1" dataCaption="Values" tag="d54c217f-2921-48ee-b5a5-c67b0bc7644e" updatedVersion="7" minRefreshableVersion="3" useAutoFormatting="1" subtotalHiddenItems="1" itemPrintTitles="1" createdVersion="7" indent="0" outline="1" outlineData="1" multipleFieldFilters="0">
  <location ref="I34:L38"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name="Count of claim_id" fld="2" subtotal="count" baseField="0" baseItem="0" numFmtId="1"/>
    <dataField name="Sum of total_charges" fld="1" baseField="0" baseItem="0" numFmtId="164"/>
    <dataField name="Average of total_charges2" fld="3" subtotal="average" baseField="0" baseItem="0"/>
  </dataFields>
  <formats count="3">
    <format dxfId="27">
      <pivotArea outline="0" collapsedLevelsAreSubtotals="1" fieldPosition="0"/>
    </format>
    <format dxfId="26">
      <pivotArea dataOnly="0" labelOnly="1" outline="0" axis="axisValues" fieldPosition="0"/>
    </format>
    <format dxfId="25">
      <pivotArea outline="0" collapsedLevelsAreSubtotals="1" fieldPosition="0">
        <references count="1">
          <reference field="4294967294" count="1" selected="0">
            <x v="0"/>
          </reference>
        </references>
      </pivotArea>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denials_count"/>
    <pivotHierarchy dragToData="1"/>
    <pivotHierarchy dragToData="1"/>
    <pivotHierarchy dragToData="1" caption="Average of total_charge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DA500F76-736C-4270-9D68-A61D313F20DE}" name="AVG A/R" cacheId="37" applyNumberFormats="0" applyBorderFormats="0" applyFontFormats="0" applyPatternFormats="0" applyAlignmentFormats="0" applyWidthHeightFormats="1" dataCaption="Values" tag="19b6de5b-213e-4f3f-afae-7e10c9e35a9c" updatedVersion="7" minRefreshableVersion="3" useAutoFormatting="1" subtotalHiddenItems="1" itemPrintTitles="1" createdVersion="7" indent="0" outline="1" outlineData="1" multipleFieldFilters="0">
  <location ref="L3:L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1">
    <format dxfId="28">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denials_count"/>
    <pivotHierarchy dragToData="1"/>
    <pivotHierarchy dragToData="1" caption="Count of adjust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B0CE8D09-87BA-407B-BEAC-B1C182D7AD8C}" name="PivotTable19" cacheId="11" applyNumberFormats="0" applyBorderFormats="0" applyFontFormats="0" applyPatternFormats="0" applyAlignmentFormats="0" applyWidthHeightFormats="1" dataCaption="Values" tag="7efa1eb5-ccc6-4b82-b725-a80dc6ab8347" updatedVersion="7" minRefreshableVersion="3" useAutoFormatting="1" subtotalHiddenItems="1" itemPrintTitles="1" createdVersion="7" indent="0" outline="1" outlineData="1" multipleFieldFilters="0">
  <location ref="CC43:CE60" firstHeaderRow="1" firstDataRow="1" firstDataCol="0"/>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E04C65C0-071E-4C6E-9A5B-6E3DB179A58F}" name="PivotTable4" cacheId="4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Risk Factor">
  <location ref="AT27:AW30"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3">
    <i>
      <x/>
    </i>
    <i i="1">
      <x v="1"/>
    </i>
    <i i="2">
      <x v="2"/>
    </i>
  </colItems>
  <dataFields count="3">
    <dataField name="Sum of total_charges" fld="1" baseField="0" baseItem="0"/>
    <dataField name="Sum of payments" fld="2" baseField="0" baseItem="0"/>
    <dataField name="Percentage Total Charge" fld="3" showDataAs="percentOfTotal" baseField="0" baseItem="0" numFmtId="9">
      <extLst>
        <ext xmlns:x14="http://schemas.microsoft.com/office/spreadsheetml/2009/9/main" uri="{E15A36E0-9728-4e99-A89B-3F7291B0FE68}">
          <x14:dataField sourceField="1" uniqueName="[__Xl2].[Measures].[Sum of total_charges]"/>
        </ext>
      </extLst>
    </dataField>
  </dataFields>
  <formats count="3">
    <format dxfId="31">
      <pivotArea outline="0" collapsedLevelsAreSubtotals="1" fieldPosition="0"/>
    </format>
    <format dxfId="30">
      <pivotArea outline="0" fieldPosition="0">
        <references count="1">
          <reference field="4294967294" count="1">
            <x v="2"/>
          </reference>
        </references>
      </pivotArea>
    </format>
    <format dxfId="29">
      <pivotArea outline="0" collapsedLevelsAreSubtotals="1" fieldPosition="0">
        <references count="1">
          <reference field="4294967294" count="1" selected="0">
            <x v="2"/>
          </reference>
        </references>
      </pivotArea>
    </format>
  </formats>
  <pivotHierarchies count="2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813A48A-CA8E-4A96-9653-6F90F931340A}" name="TTL CHARGES" cacheId="35" applyNumberFormats="0" applyBorderFormats="0" applyFontFormats="0" applyPatternFormats="0" applyAlignmentFormats="0" applyWidthHeightFormats="1" dataCaption="Values" tag="27e9c1de-0901-4722-b726-d6def99badc3" updatedVersion="7" minRefreshableVersion="3" useAutoFormatting="1" subtotalHiddenItems="1" itemPrintTitles="1" createdVersion="7" indent="0" outline="1" outlineData="1" multipleFieldFilters="0">
  <location ref="D36:E37" firstHeaderRow="0" firstDataRow="1" firstDataCol="0"/>
  <pivotFields count="5">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Sum of total_charges" fld="1" baseField="0" baseItem="0"/>
    <dataField fld="0" subtotal="count" baseField="0" baseItem="0" numFmtId="165"/>
  </dataFields>
  <formats count="3">
    <format dxfId="34">
      <pivotArea type="all" dataOnly="0" outline="0" fieldPosition="0"/>
    </format>
    <format dxfId="33">
      <pivotArea dataOnly="0" labelOnly="1" outline="0" axis="axisValues" fieldPosition="0"/>
    </format>
    <format dxfId="32">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60A859D-38A2-4C8D-B03F-DB98FB789826}" name="collection rate" cacheId="36" applyNumberFormats="0" applyBorderFormats="0" applyFontFormats="0" applyPatternFormats="0" applyAlignmentFormats="0" applyWidthHeightFormats="1" dataCaption="Values" tag="143da6d0-5de7-4f05-97e2-197ef0cc738e" updatedVersion="7" minRefreshableVersion="3" useAutoFormatting="1" subtotalHiddenItems="1" itemPrintTitles="1" createdVersion="7" indent="0" outline="1" outlineData="1" multipleFieldFilters="0">
  <location ref="L9:M10"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9" numFmtId="166"/>
    <dataField fld="1" subtotal="count" baseField="0" baseItem="0" numFmtId="9"/>
  </dataFields>
  <formats count="3">
    <format dxfId="37">
      <pivotArea outline="0" collapsedLevelsAreSubtotals="1" fieldPosition="0"/>
    </format>
    <format dxfId="36">
      <pivotArea outline="0" collapsedLevelsAreSubtotals="1" fieldPosition="0">
        <references count="1">
          <reference field="4294967294" count="1" selected="0">
            <x v="1"/>
          </reference>
        </references>
      </pivotArea>
    </format>
    <format dxfId="35">
      <pivotArea outline="0" collapsedLevelsAreSubtotals="1" fieldPosition="0">
        <references count="1">
          <reference field="4294967294" count="1" selected="0">
            <x v="0"/>
          </reference>
        </references>
      </pivotArea>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partments].[type].&amp;[Inpati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denials_count"/>
    <pivotHierarchy dragToData="1"/>
    <pivotHierarchy dragToData="1" caption="Count of adjust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D8AA0D6-3516-426E-BBB5-A16FA8DC1F96}" name="PivotTable21" cacheId="17" applyNumberFormats="0" applyBorderFormats="0" applyFontFormats="0" applyPatternFormats="0" applyAlignmentFormats="0" applyWidthHeightFormats="1" dataCaption="Values" tag="c0078a3d-1f87-4f7d-b91d-c2cb169ca276" updatedVersion="7" minRefreshableVersion="3" useAutoFormatting="1" subtotalHiddenItems="1" itemPrintTitles="1" createdVersion="7" indent="0" outline="1" outlineData="1" multipleFieldFilters="0" rowHeaderCaption="Procedures">
  <location ref="AZ44:BA56"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2">
    <i>
      <x/>
    </i>
    <i>
      <x v="1"/>
    </i>
    <i>
      <x v="2"/>
    </i>
    <i>
      <x v="3"/>
    </i>
    <i>
      <x v="4"/>
    </i>
    <i>
      <x v="5"/>
    </i>
    <i>
      <x v="6"/>
    </i>
    <i>
      <x v="7"/>
    </i>
    <i>
      <x v="8"/>
    </i>
    <i>
      <x v="9"/>
    </i>
    <i>
      <x v="10"/>
    </i>
    <i t="grand">
      <x/>
    </i>
  </rowItems>
  <colItems count="1">
    <i/>
  </colItems>
  <dataFields count="1">
    <dataField name="Count of encounter_id"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cedures]"/>
        <x15:activeTabTopLevelEntity name="[Claims]"/>
        <x15:activeTabTopLevelEntity name="[Encount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4210364D-2ABE-422C-BA6D-DFD586CBEC15}" name="PivotTable22" cacheId="48" applyNumberFormats="0" applyBorderFormats="0" applyFontFormats="0" applyPatternFormats="0" applyAlignmentFormats="0" applyWidthHeightFormats="1" dataCaption="Values" tag="f14a241e-8582-47a4-bd33-f5b93b9d180f" updatedVersion="7" minRefreshableVersion="3" useAutoFormatting="1" subtotalHiddenItems="1" itemPrintTitles="1" createdVersion="7" indent="0" outline="1" outlineData="1" multipleFieldFilters="0" rowHeaderCaption="Department">
  <location ref="AY8:BD13"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5">
    <i>
      <x/>
    </i>
    <i>
      <x v="1"/>
    </i>
    <i>
      <x v="2"/>
    </i>
    <i>
      <x v="3"/>
    </i>
    <i t="grand">
      <x/>
    </i>
  </rowItems>
  <colFields count="1">
    <field x="-2"/>
  </colFields>
  <colItems count="5">
    <i>
      <x/>
    </i>
    <i i="1">
      <x v="1"/>
    </i>
    <i i="2">
      <x v="2"/>
    </i>
    <i i="3">
      <x v="3"/>
    </i>
    <i i="4">
      <x v="4"/>
    </i>
  </colItems>
  <dataFields count="5">
    <dataField name="Count of encounter_id" fld="0" subtotal="count" baseField="0" baseItem="0"/>
    <dataField name="Sum of total_charges" fld="1" baseField="0" baseItem="0" numFmtId="164"/>
    <dataField name="Percentage of charges by Dept" fld="5" showDataAs="percentOfCol" baseField="4" baseItem="0" numFmtId="9">
      <extLst>
        <ext xmlns:x14="http://schemas.microsoft.com/office/spreadsheetml/2009/9/main" uri="{E15A36E0-9728-4e99-A89B-3F7291B0FE68}">
          <x14:dataField sourceField="1" uniqueName="[__Xl2].[Measures].[Sum of total_charges]"/>
        </ext>
      </extLst>
    </dataField>
    <dataField name="Sum of payments" fld="2" baseField="0" baseItem="0" numFmtId="164"/>
    <dataField name="Avg Length of Stay" fld="3" subtotal="average" baseField="4" baseItem="0" numFmtId="1"/>
  </dataFields>
  <formats count="5">
    <format dxfId="42">
      <pivotArea outline="0" collapsedLevelsAreSubtotals="1" fieldPosition="0">
        <references count="1">
          <reference field="4294967294" count="1" selected="0">
            <x v="1"/>
          </reference>
        </references>
      </pivotArea>
    </format>
    <format dxfId="41">
      <pivotArea outline="0" collapsedLevelsAreSubtotals="1" fieldPosition="0">
        <references count="1">
          <reference field="4294967294" count="1" selected="0">
            <x v="3"/>
          </reference>
        </references>
      </pivotArea>
    </format>
    <format dxfId="40">
      <pivotArea outline="0" collapsedLevelsAreSubtotals="1" fieldPosition="0">
        <references count="1">
          <reference field="4294967294" count="1" selected="0">
            <x v="4"/>
          </reference>
        </references>
      </pivotArea>
    </format>
    <format dxfId="39">
      <pivotArea outline="0" fieldPosition="0">
        <references count="1">
          <reference field="4294967294" count="1">
            <x v="2"/>
          </reference>
        </references>
      </pivotArea>
    </format>
    <format dxfId="38">
      <pivotArea outline="0" collapsedLevelsAreSubtotals="1" fieldPosition="0">
        <references count="1">
          <reference field="4294967294" count="1" selected="0">
            <x v="2"/>
          </reference>
        </references>
      </pivotArea>
    </format>
  </formats>
  <pivotHierarchies count="2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charges by Dept"/>
    <pivotHierarchy dragToData="1"/>
    <pivotHierarchy dragToData="1"/>
    <pivotHierarchy dragToData="1"/>
    <pivotHierarchy dragToData="1"/>
    <pivotHierarchy dragToData="1"/>
    <pivotHierarchy dragToData="1"/>
    <pivotHierarchy dragToData="1" caption="Percentage of Revenue by Department"/>
    <pivotHierarchy dragToData="1"/>
    <pivotHierarchy dragToData="1"/>
    <pivotHierarchy dragToData="1"/>
    <pivotHierarchy dragToData="1"/>
    <pivotHierarchy dragToData="1"/>
    <pivotHierarchy dragToData="1"/>
    <pivotHierarchy dragToData="1"/>
    <pivotHierarchy dragToData="1"/>
    <pivotHierarchy dragToData="1" caption="Avg Length of St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ncounters]"/>
        <x15:activeTabTopLevelEntity name="[Claim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69D2ACA0-CC27-4D11-9F19-3A0C8121D526}" name="PivotTable18" cacheId="13" applyNumberFormats="0" applyBorderFormats="0" applyFontFormats="0" applyPatternFormats="0" applyAlignmentFormats="0" applyWidthHeightFormats="1" dataCaption="Values" tag="d02c0a9d-7a7a-4e76-a48f-ebe3947a22b7" updatedVersion="7" minRefreshableVersion="3" useAutoFormatting="1" subtotalHiddenItems="1" itemPrintTitles="1" createdVersion="7" indent="0" outline="1" outlineData="1" multipleFieldFilters="0" rowHeaderCaption="No of diagnosis">
  <location ref="AU44:AV4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encounter_id"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total_charges"/>
    <pivotHierarchy dragToData="1"/>
    <pivotHierarchy dragToData="1"/>
    <pivotHierarchy dragToData="1"/>
    <pivotHierarchy dragToData="1"/>
    <pivotHierarchy dragToData="1"/>
    <pivotHierarchy dragToData="1" caption="Count of Encount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gnoses]"/>
        <x15:activeTabTopLevelEntity name="[Encounters]"/>
        <x15:activeTabTopLevelEntity name="[Diagnosis count]"/>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912590BE-9D10-4CF2-9459-EC7D7DDE4255}" name="PivotTable14" cacheId="41" applyNumberFormats="0" applyBorderFormats="0" applyFontFormats="0" applyPatternFormats="0" applyAlignmentFormats="0" applyWidthHeightFormats="1" dataCaption="Values" tag="d9b273fb-9fa1-4eb3-b89e-c946a31fcf0c" updatedVersion="7" minRefreshableVersion="3" useAutoFormatting="1" subtotalHiddenItems="1" itemPrintTitles="1" createdVersion="7" indent="0" outline="1" outlineData="1" multipleFieldFilters="0">
  <location ref="AK9:AO12"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3">
    <i>
      <x/>
    </i>
    <i>
      <x v="1"/>
    </i>
    <i t="grand">
      <x/>
    </i>
  </rowItems>
  <colFields count="1">
    <field x="-2"/>
  </colFields>
  <colItems count="4">
    <i>
      <x/>
    </i>
    <i i="1">
      <x v="1"/>
    </i>
    <i i="2">
      <x v="2"/>
    </i>
    <i i="3">
      <x v="3"/>
    </i>
  </colItems>
  <dataFields count="4">
    <dataField name="Sum of total_charges" fld="0" baseField="0" baseItem="0"/>
    <dataField name="Sum of payments" fld="1" baseField="0" baseItem="0"/>
    <dataField name="Average of total_charges2" fld="2" subtotal="average" baseField="0" baseItem="0"/>
    <dataField name="Percentage Total charges" fld="4" showDataAs="percentOfTotal" baseField="0" baseItem="0" numFmtId="10">
      <extLst>
        <ext xmlns:x14="http://schemas.microsoft.com/office/spreadsheetml/2009/9/main" uri="{E15A36E0-9728-4e99-A89B-3F7291B0FE68}">
          <x14:dataField sourceField="0" uniqueName="[__Xl2].[Measures].[Sum of total_charges]"/>
        </ext>
      </extLst>
    </dataField>
  </dataFields>
  <formats count="3">
    <format dxfId="45">
      <pivotArea outline="0" collapsedLevelsAreSubtotals="1" fieldPosition="0"/>
    </format>
    <format dxfId="44">
      <pivotArea dataOnly="0" labelOnly="1" outline="0" fieldPosition="0">
        <references count="1">
          <reference field="4294967294" count="1">
            <x v="3"/>
          </reference>
        </references>
      </pivotArea>
    </format>
    <format dxfId="43">
      <pivotArea outline="0" fieldPosition="0">
        <references count="1">
          <reference field="4294967294" count="1">
            <x v="3"/>
          </reference>
        </references>
      </pivotArea>
    </format>
  </formats>
  <pivotHierarchies count="2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Total charges"/>
    <pivotHierarchy dragToData="1"/>
    <pivotHierarchy dragToData="1"/>
    <pivotHierarchy dragToData="1"/>
    <pivotHierarchy dragToData="1"/>
    <pivotHierarchy dragToData="1"/>
    <pivotHierarchy dragToData="1"/>
    <pivotHierarchy dragToData="1" caption="Average of total_charge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6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ncounter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68208662-3B17-4FA3-AF88-F9C731C20ED3}" name="PivotTable12" cacheId="25" applyNumberFormats="0" applyBorderFormats="0" applyFontFormats="0" applyPatternFormats="0" applyAlignmentFormats="0" applyWidthHeightFormats="1" dataCaption="Values" tag="dac1eee9-ca61-45c5-a3a6-826bf75e8033" updatedVersion="7" minRefreshableVersion="3" useAutoFormatting="1" subtotalHiddenItems="1" itemPrintTitles="1" createdVersion="7" indent="0" outline="1" outlineData="1" multipleFieldFilters="0">
  <location ref="AE15:AI23" firstHeaderRow="1" firstDataRow="4" firstDataCol="1"/>
  <pivotFields count="5">
    <pivotField axis="axisCol" allDrilled="1" subtotalTop="0" showAll="0" dataSourceSort="1" defaultSubtotal="0" defaultAttributeDrillState="1">
      <items count="1">
        <item s="1" x="0"/>
      </items>
    </pivotField>
    <pivotField axis="axisCol"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3"/>
  </rowFields>
  <rowItems count="5">
    <i>
      <x/>
    </i>
    <i>
      <x v="1"/>
    </i>
    <i>
      <x v="2"/>
    </i>
    <i>
      <x v="3"/>
    </i>
    <i t="grand">
      <x/>
    </i>
  </rowItems>
  <colFields count="3">
    <field x="0"/>
    <field x="1"/>
    <field x="-2"/>
  </colFields>
  <colItems count="4">
    <i>
      <x/>
      <x/>
      <x/>
    </i>
    <i r="2" i="1">
      <x v="1"/>
    </i>
    <i t="grand">
      <x/>
    </i>
    <i t="grand" i="1">
      <x/>
    </i>
  </colItems>
  <dataFields count="2">
    <dataField name="Count of claim_id" fld="2" subtotal="count" baseField="3" baseItem="0"/>
    <dataField name="Sum of total_charges" fld="4" baseField="3" baseItem="1"/>
  </dataFields>
  <formats count="1">
    <format dxfId="46">
      <pivotArea outline="0" collapsedLevelsAreSubtotals="1" fieldPosition="0">
        <references count="3">
          <reference field="4294967294" count="1" selected="0">
            <x v="1"/>
          </reference>
          <reference field="0" count="0" selected="0"/>
          <reference field="1" count="0" selected="0"/>
        </references>
      </pivotArea>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3">
    <colHierarchyUsage hierarchyUsage="24"/>
    <colHierarchyUsage hierarchyUsage="13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epartments]"/>
        <x15:activeTabTopLevelEntity name="[P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86421731-B804-49F8-B186-B45AFE998671}" name="MOM Growth" cacheId="32" applyNumberFormats="0" applyBorderFormats="0" applyFontFormats="0" applyPatternFormats="0" applyAlignmentFormats="0" applyWidthHeightFormats="1" dataCaption="Values" grandTotalCaption="Jan to Dec Total " tag="bb906312-dc8b-4306-80e3-9f5f7185f950" updatedVersion="7" minRefreshableVersion="3" useAutoFormatting="1" subtotalHiddenItems="1" colGrandTotals="0" itemPrintTitles="1" createdVersion="7" indent="0" outline="1" outlineData="1" multipleFieldFilters="0" chartFormat="5" rowHeaderCaption="Month">
  <location ref="L44:M57"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Payments" fld="1" baseField="0" baseItem="0" numFmtId="168"/>
  </dataFields>
  <formats count="1">
    <format dxfId="47">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0"/>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Charges"/>
    <pivotHierarchy dragToData="1" caption="Payments"/>
    <pivotHierarchy dragToData="1"/>
    <pivotHierarchy dragToData="1"/>
    <pivotHierarchy dragToData="1" caption="Count of denials_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Date Table]"/>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F3840ACB-72EB-4D90-BF89-D9A3B6C36C35}" name="PivotTable16" cacheId="45" applyNumberFormats="0" applyBorderFormats="0" applyFontFormats="0" applyPatternFormats="0" applyAlignmentFormats="0" applyWidthHeightFormats="1" dataCaption="Values" tag="63ee0b24-8739-4264-8150-79cfb22822b4" updatedVersion="7" minRefreshableVersion="3" useAutoFormatting="1" subtotalHiddenItems="1" itemPrintTitles="1" createdVersion="7" indent="0" outline="1" outlineData="1" multipleFieldFilters="0">
  <location ref="AK29:AN43"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13">
    <i>
      <x/>
    </i>
    <i>
      <x v="1"/>
    </i>
    <i>
      <x v="2"/>
    </i>
    <i>
      <x v="3"/>
    </i>
    <i>
      <x v="4"/>
    </i>
    <i>
      <x v="5"/>
    </i>
    <i>
      <x v="6"/>
    </i>
    <i>
      <x v="7"/>
    </i>
    <i>
      <x v="8"/>
    </i>
    <i>
      <x v="9"/>
    </i>
    <i>
      <x v="10"/>
    </i>
    <i>
      <x v="11"/>
    </i>
    <i t="grand">
      <x/>
    </i>
  </rowItems>
  <colFields count="1">
    <field x="2"/>
  </colFields>
  <colItems count="3">
    <i>
      <x/>
    </i>
    <i>
      <x v="1"/>
    </i>
    <i t="grand">
      <x/>
    </i>
  </colItems>
  <dataFields count="1">
    <dataField name="Count of encounter_id" fld="1" subtotal="count" baseField="0" baseItem="0"/>
  </dataField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6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gnoses]"/>
        <x15:activeTabTopLevelEntity name="[Encounter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A659F45-962B-4FA8-8264-EEB7C4669125}" name="Revenue by Payers" cacheId="29" applyNumberFormats="0" applyBorderFormats="0" applyFontFormats="0" applyPatternFormats="0" applyAlignmentFormats="0" applyWidthHeightFormats="1" dataCaption="Values" tag="bd146ea9-b5cf-4db3-bad5-c1454f2bb702" updatedVersion="7" minRefreshableVersion="3" useAutoFormatting="1" subtotalHiddenItems="1" itemPrintTitles="1" createdVersion="7" indent="0" outline="1" outlineData="1" multipleFieldFilters="0" chartFormat="31">
  <location ref="H3:I10" firstHeaderRow="1"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payments" fld="1" baseField="0" baseItem="0" numFmtId="168"/>
  </dataFields>
  <formats count="4">
    <format dxfId="51">
      <pivotArea type="all" dataOnly="0" outline="0" fieldPosition="0"/>
    </format>
    <format dxfId="50">
      <pivotArea dataOnly="0" labelOnly="1" grandRow="1" outline="0" fieldPosition="0"/>
    </format>
    <format dxfId="49">
      <pivotArea dataOnly="0" labelOnly="1" outline="0" axis="axisValues" fieldPosition="0"/>
    </format>
    <format dxfId="48">
      <pivotArea outline="0" collapsedLevelsAreSubtotals="1" fieldPosition="0"/>
    </format>
  </formats>
  <chartFormats count="6">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0" count="1" selected="0">
            <x v="2"/>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0" count="1" selected="0">
            <x v="2"/>
          </reference>
        </references>
      </pivotArea>
    </chartFormat>
    <chartFormat chart="30" format="14" series="1">
      <pivotArea type="data" outline="0" fieldPosition="0">
        <references count="1">
          <reference field="4294967294" count="1" selected="0">
            <x v="0"/>
          </reference>
        </references>
      </pivotArea>
    </chartFormat>
    <chartFormat chart="30" format="15">
      <pivotArea type="data" outline="0" fieldPosition="0">
        <references count="2">
          <reference field="4294967294" count="1" selected="0">
            <x v="0"/>
          </reference>
          <reference field="0" count="1" selected="0">
            <x v="2"/>
          </reference>
        </references>
      </pivotArea>
    </chartFormat>
  </chart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ayers]"/>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0536B50-A1B2-42A3-9BBF-F3CE0DE6A22E}" name="Claim status" cacheId="27" applyNumberFormats="0" applyBorderFormats="0" applyFontFormats="0" applyPatternFormats="0" applyAlignmentFormats="0" applyWidthHeightFormats="1" dataCaption="Values" tag="3f8114b0-1c48-4ffc-8cae-169768236d4b" updatedVersion="7" minRefreshableVersion="3" useAutoFormatting="1" subtotalHiddenItems="1" itemPrintTitles="1" createdVersion="7" indent="0" outline="1" outlineData="1" multipleFieldFilters="0">
  <location ref="D4:F8"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total_charges" fld="1" baseField="0" baseItem="0"/>
    <dataField name="Sum of payments" fld="2" baseField="0" baseItem="0"/>
  </dataFields>
  <formats count="2">
    <format dxfId="53">
      <pivotArea outline="0" collapsedLevelsAreSubtotals="1" fieldPosition="0"/>
    </format>
    <format dxfId="52">
      <pivotArea dataOnly="0" labelOnly="1" outline="0" fieldPosition="0">
        <references count="1">
          <reference field="4294967294" count="2">
            <x v="0"/>
            <x v="1"/>
          </reference>
        </references>
      </pivotArea>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partments].[type].&amp;[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89B1E01-F43C-49CA-A9A2-7198CFD7168B}" name="PivotTable8" cacheId="16" applyNumberFormats="0" applyBorderFormats="0" applyFontFormats="0" applyPatternFormats="0" applyAlignmentFormats="0" applyWidthHeightFormats="1" dataCaption="Values" tag="015a1c2a-7436-45d9-9734-a76185febdb6" updatedVersion="7" minRefreshableVersion="3" useAutoFormatting="1" subtotalHiddenItems="1" itemPrintTitles="1" createdVersion="7" indent="0" outline="1" outlineData="1" multipleFieldFilters="0">
  <location ref="L6:L7" firstHeaderRow="1" firstDataRow="1" firstDataCol="0"/>
  <pivotFields count="1">
    <pivotField dataField="1" subtotalTop="0" showAll="0" defaultSubtotal="0"/>
  </pivotFields>
  <rowItems count="1">
    <i/>
  </rowItems>
  <colItems count="1">
    <i/>
  </colItems>
  <dataFields count="1">
    <dataField fld="0" subtotal="count" baseField="0" baseItem="0" numFmtId="164"/>
  </dataFields>
  <formats count="1">
    <format dxfId="54">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denials_count"/>
    <pivotHierarchy dragToData="1"/>
    <pivotHierarchy dragToData="1" caption="Count of adjust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D261D99F-089B-4B7A-8745-505FE8291DDC}" name="PivotTable5" cacheId="4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Risk Factor">
  <location ref="AY27:BB30"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3">
    <i>
      <x/>
    </i>
    <i>
      <x v="1"/>
    </i>
    <i t="grand">
      <x/>
    </i>
  </rowItems>
  <colFields count="1">
    <field x="-2"/>
  </colFields>
  <colItems count="3">
    <i>
      <x/>
    </i>
    <i i="1">
      <x v="1"/>
    </i>
    <i i="2">
      <x v="2"/>
    </i>
  </colItems>
  <dataFields count="3">
    <dataField name="Sum of total_charges" fld="0" baseField="0" baseItem="0"/>
    <dataField name="Sum of payments" fld="1" baseField="0" baseItem="0"/>
    <dataField name="Percentage Total charge" fld="3" showDataAs="percentOfTotal" baseField="2" baseItem="1" numFmtId="9">
      <extLst>
        <ext xmlns:x14="http://schemas.microsoft.com/office/spreadsheetml/2009/9/main" uri="{E15A36E0-9728-4e99-A89B-3F7291B0FE68}">
          <x14:dataField sourceField="0" uniqueName="[__Xl2].[Measures].[Sum of total_charges]"/>
        </ext>
      </extLst>
    </dataField>
  </dataFields>
  <formats count="3">
    <format dxfId="57">
      <pivotArea outline="0" collapsedLevelsAreSubtotals="1" fieldPosition="0"/>
    </format>
    <format dxfId="56">
      <pivotArea outline="0" fieldPosition="0">
        <references count="1">
          <reference field="4294967294" count="1">
            <x v="2"/>
          </reference>
        </references>
      </pivotArea>
    </format>
    <format dxfId="55">
      <pivotArea outline="0" collapsedLevelsAreSubtotals="1" fieldPosition="0">
        <references count="1">
          <reference field="4294967294" count="1" selected="0">
            <x v="2"/>
          </reference>
        </references>
      </pivotArea>
    </format>
  </formats>
  <pivotHierarchies count="2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Total char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B4E64294-194A-47F8-8DB1-C45DCDAE81BD}" name="NEW YOY CALC" cacheId="26" applyNumberFormats="0" applyBorderFormats="0" applyFontFormats="0" applyPatternFormats="0" applyAlignmentFormats="0" applyWidthHeightFormats="1" dataCaption="Values" tag="eb10af15-57c9-4fb1-9e8a-39019853e9b0" updatedVersion="7" minRefreshableVersion="3" useAutoFormatting="1" subtotalHiddenItems="1" itemPrintTitles="1" createdVersion="7" indent="0" outline="1" outlineData="1" multipleFieldFilters="0" chartFormat="1">
  <location ref="G52:K54" firstHeaderRow="1" firstDataRow="2" firstDataCol="1"/>
  <pivotFields count="2">
    <pivotField axis="axisCol" allDrilled="1" subtotalTop="0" showAll="0" dataSourceSort="1" defaultSubtotal="0" defaultAttributeDrillState="1">
      <items count="3">
        <item x="0"/>
        <item x="1"/>
        <item x="2"/>
      </items>
    </pivotField>
    <pivotField dataField="1" subtotalTop="0" showAll="0" defaultSubtotal="0"/>
  </pivotFields>
  <rowItems count="1">
    <i/>
  </rowItems>
  <colFields count="1">
    <field x="0"/>
  </colFields>
  <colItems count="4">
    <i>
      <x/>
    </i>
    <i>
      <x v="1"/>
    </i>
    <i>
      <x v="2"/>
    </i>
    <i t="grand">
      <x/>
    </i>
  </colItems>
  <dataFields count="1">
    <dataField name="Sum of payments" fld="1" baseField="0" baseItem="0" numFmtId="165"/>
  </dataFields>
  <formats count="1">
    <format dxfId="58">
      <pivotArea outline="0" collapsedLevelsAreSubtotals="1" fieldPosition="0"/>
    </format>
  </formats>
  <pivotHierarchies count="2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9192194-63FA-462F-B172-51C5F35BF8DE}"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ssion_date__Year" xr10:uid="{F54A20E0-E3DD-44D9-BDA1-A9280808BB83}" sourceName="[Claims].[submission_date (Year)]">
  <pivotTables>
    <pivotTable tabId="1" name="PivotTable25"/>
    <pivotTable tabId="1" name="Claim status"/>
    <pivotTable tabId="1" name="Total number of claims"/>
    <pivotTable tabId="1" name="Revenue by Payers"/>
    <pivotTable tabId="1" name="Revenue trends over time"/>
    <pivotTable tabId="1" name="TOP REV BY SPECIALTY"/>
    <pivotTable tabId="1" name="MOM Growth"/>
    <pivotTable tabId="1" name="AGE GROUP"/>
    <pivotTable tabId="1" name="TTL PAYMENTS"/>
    <pivotTable tabId="1" name="TTL CHARGES"/>
    <pivotTable tabId="1" name="collection rate"/>
    <pivotTable tabId="1" name="AVG A/R"/>
    <pivotTable tabId="1" name="total claims"/>
  </pivotTables>
  <data>
    <olap pivotCacheId="464324189">
      <levels count="2">
        <level uniqueName="[Claims].[submission_date (Year)].[(All)]" sourceCaption="(All)" count="0"/>
        <level uniqueName="[Claims].[submission_date (Year)].[submission_date (Year)]" sourceCaption="submission_date (Year)" count="3">
          <ranges>
            <range startItem="0">
              <i n="[Claims].[submission_date (Year)].&amp;[2023]" c="2023"/>
              <i n="[Claims].[submission_date (Year)].&amp;[2024]" c="2024"/>
              <i n="[Claims].[submission_date (Year)].&amp;[2025]" c="2025"/>
            </range>
          </ranges>
        </level>
      </levels>
      <selections count="1">
        <selection n="[Claims].[submission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E367F33E-1797-4C01-BA9B-343BF8BA1511}" sourceName="[Departments].[type]">
  <pivotTables>
    <pivotTable tabId="1" name="TOP REV BY SPECIALTY"/>
    <pivotTable tabId="1" name="AGE GROUP"/>
    <pivotTable tabId="1" name="AVG A/R"/>
    <pivotTable tabId="1" name="MONTH/YEAR GROWTH"/>
    <pivotTable tabId="1" name="Total number of claims"/>
    <pivotTable tabId="1" name="TTL CHARGES"/>
    <pivotTable tabId="1" name="TTL PAYMENTS"/>
    <pivotTable tabId="1" name="total claims"/>
    <pivotTable tabId="1" name="MOM Growth"/>
    <pivotTable tabId="1" name="Revenue by Payers"/>
    <pivotTable tabId="1" name="Revenue trends over time"/>
  </pivotTables>
  <data>
    <olap pivotCacheId="464324189">
      <levels count="2">
        <level uniqueName="[Departments].[type].[(All)]" sourceCaption="(All)" count="0"/>
        <level uniqueName="[Departments].[type].[type]" sourceCaption="type" count="7">
          <ranges>
            <range startItem="0">
              <i n="[Departments].[type].&amp;[ED]" c="ED"/>
              <i n="[Departments].[type].&amp;[Inpatient]" c="Inpatient"/>
              <i n="[Departments].[type].&amp;[Outpatient]" c="Outpatient"/>
              <i n="[Departments].[type].&amp;[Surgery]" c="Surgery"/>
              <i n="[Departments].[type].&amp;[Imaging]" c="Imaging" nd="1"/>
              <i n="[Departments].[type].&amp;[Lab]" c="Lab" nd="1"/>
              <i n="[Departments].[type].&amp;[Pharmacy]" c="Pharmacy" nd="1"/>
            </range>
          </ranges>
        </level>
      </levels>
      <selections count="1">
        <selection n="[Departments].[type].[All]"/>
      </selections>
    </olap>
  </data>
  <extLst>
    <x:ext xmlns:x15="http://schemas.microsoft.com/office/spreadsheetml/2010/11/main" uri="{470722E0-AACD-4C17-9CDC-17EF765DBC7E}">
      <x15:slicerCacheHideItemsWithNoData count="1">
        <x15:slicerCacheOlapLevelName uniqueName="[Departments].[type].[type]" count="3"/>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 xr10:uid="{F4E72F00-B2C5-4286-B53F-A349716273F0}" sourceName="[Claims].[claim_status]">
  <pivotTables>
    <pivotTable tabId="1" name="Revenue trends over time"/>
    <pivotTable tabId="1" name="TTL CHARGES"/>
    <pivotTable tabId="1" name="TTL PAYMENTS"/>
    <pivotTable tabId="1" name="Revenue by Payers"/>
  </pivotTables>
  <data>
    <olap pivotCacheId="464324189">
      <levels count="2">
        <level uniqueName="[Claims].[claim_status].[(All)]" sourceCaption="(All)" count="0"/>
        <level uniqueName="[Claims].[claim_status].[claim_status]" sourceCaption="claim_status" count="3">
          <ranges>
            <range startItem="0">
              <i n="[Claims].[claim_status].&amp;[Denied]" c="Denied"/>
              <i n="[Claims].[claim_status].&amp;[Paid]" c="Paid"/>
              <i n="[Claims].[claim_status].&amp;[Pending]" c="Pending"/>
            </range>
          </ranges>
        </level>
      </levels>
      <selections count="1">
        <selection n="[Claims].[claim_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1BB593D-4CB6-45C6-8D62-0F070D998BD8}" sourceName="[Patients].[gender]">
  <pivotTables>
    <pivotTable tabId="16" name="TOP DIAGNOSIS"/>
    <pivotTable tabId="16" name="AGE GROUP"/>
    <pivotTable tabId="16" name="AVERAGE LOS"/>
    <pivotTable tabId="16" name="Deceased or alive"/>
  </pivotTables>
  <data>
    <olap pivotCacheId="344049758">
      <levels count="2">
        <level uniqueName="[Patients].[gender].[(All)]" sourceCaption="(All)" count="0"/>
        <level uniqueName="[Patients].[gender].[gender]" sourceCaption="gender" count="2">
          <ranges>
            <range startItem="0">
              <i n="[Patients].[gender].&amp;[Female]" c="Female"/>
              <i n="[Patients].[gender].&amp;[Male]" c="Male"/>
            </range>
          </ranges>
        </level>
      </levels>
      <selections count="1">
        <selection n="[Patients].[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ity" xr10:uid="{8EF6CC3E-3529-4048-A921-165CE100D4E7}" sourceName="[Patients].[ethnicity]">
  <pivotTables>
    <pivotTable tabId="16" name="AGE GROUP"/>
    <pivotTable tabId="16" name="AVERAGE LOS"/>
    <pivotTable tabId="16" name="Deceased or alive"/>
    <pivotTable tabId="16" name="GENDER DISTRIBUTION"/>
    <pivotTable tabId="16" name="No of Patients"/>
    <pivotTable tabId="16" name="TOP DIAGNOSIS"/>
  </pivotTables>
  <data>
    <olap pivotCacheId="355826248">
      <levels count="2">
        <level uniqueName="[Patients].[ethnicity].[(All)]" sourceCaption="(All)" count="0"/>
        <level uniqueName="[Patients].[ethnicity].[ethnicity]" sourceCaption="ethnicity" count="3">
          <ranges>
            <range startItem="0">
              <i n="[Patients].[ethnicity].&amp;[Hispanic/Latino]" c="Hispanic/Latino"/>
              <i n="[Patients].[ethnicity].&amp;[Not Hispanic/Latino]" c="Not Hispanic/Latino"/>
              <i n="[Patients].[ethnicity].&amp;[Unknown]" c="Unknown"/>
            </range>
          </ranges>
        </level>
      </levels>
      <selections count="1">
        <selection n="[Patients].[ethni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2C335F-3DC3-4718-9790-B88B189DA87C}" cache="Slicer_submission_date__Year" caption="YEAR" level="1" style="Slicer Style 1" rowHeight="241300"/>
  <slicer name="Department" xr10:uid="{D12F6031-3BB7-4CFA-A792-4AE8EE8CCD90}" cache="Slicer_type" caption="DEPARTMENT" level="1" style="Slicer Style 1" rowHeight="241300"/>
  <slicer name="claim_status" xr10:uid="{13BD2931-CBCB-4610-8286-67E7A272B8ED}" cache="Slicer_claim_status" caption="PAYMENT STATUS" level="1"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7084E7F-04EE-4958-AC92-0505FB7713A9}" cache="Slicer_gender" caption="GENDER" level="1" style="Slicer Style 1" rowHeight="241300"/>
  <slicer name="ethnicity" xr10:uid="{BD061CE7-BC19-4831-9696-EE275E522D5F}" cache="Slicer_ethnicity" caption="ETHNICITY"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672C23-A92D-46D1-9FE0-9158C441E794}" name="DataDictionary" displayName="DataDictionary" ref="A1:D133" tableType="queryTable" totalsRowShown="0">
  <autoFilter ref="A1:D133" xr:uid="{08672C23-A92D-46D1-9FE0-9158C441E794}"/>
  <tableColumns count="4">
    <tableColumn id="1" xr3:uid="{D08B1E21-DC86-44CE-9879-0144A87F11CE}" uniqueName="1" name="Column1" queryTableFieldId="1" dataDxfId="3"/>
    <tableColumn id="2" xr3:uid="{ED4417E1-F089-46B8-BCB0-AA6C15CE5DC9}" uniqueName="2" name="Column2" queryTableFieldId="2" dataDxfId="2"/>
    <tableColumn id="3" xr3:uid="{496BB47F-85F1-4A4A-AC93-25AB1D9CD9B1}" uniqueName="3" name="Column3" queryTableFieldId="3" dataDxfId="1"/>
    <tableColumn id="4" xr3:uid="{CC128A65-ACA6-4BF8-9ACB-C18861F30BC4}" uniqueName="4" name="Column4"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rinterSettings" Target="../printerSettings/printerSettings3.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13" Type="http://schemas.openxmlformats.org/officeDocument/2006/relationships/pivotTable" Target="../pivotTables/pivotTable37.xml"/><Relationship Id="rId18" Type="http://schemas.openxmlformats.org/officeDocument/2006/relationships/pivotTable" Target="../pivotTables/pivotTable42.xml"/><Relationship Id="rId26" Type="http://schemas.openxmlformats.org/officeDocument/2006/relationships/pivotTable" Target="../pivotTables/pivotTable50.xml"/><Relationship Id="rId3" Type="http://schemas.openxmlformats.org/officeDocument/2006/relationships/pivotTable" Target="../pivotTables/pivotTable27.xml"/><Relationship Id="rId21" Type="http://schemas.openxmlformats.org/officeDocument/2006/relationships/pivotTable" Target="../pivotTables/pivotTable45.xml"/><Relationship Id="rId34" Type="http://schemas.openxmlformats.org/officeDocument/2006/relationships/printerSettings" Target="../printerSettings/printerSettings4.bin"/><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5" Type="http://schemas.openxmlformats.org/officeDocument/2006/relationships/pivotTable" Target="../pivotTables/pivotTable49.xml"/><Relationship Id="rId33" Type="http://schemas.openxmlformats.org/officeDocument/2006/relationships/pivotTable" Target="../pivotTables/pivotTable57.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29" Type="http://schemas.openxmlformats.org/officeDocument/2006/relationships/pivotTable" Target="../pivotTables/pivotTable53.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24" Type="http://schemas.openxmlformats.org/officeDocument/2006/relationships/pivotTable" Target="../pivotTables/pivotTable48.xml"/><Relationship Id="rId32" Type="http://schemas.openxmlformats.org/officeDocument/2006/relationships/pivotTable" Target="../pivotTables/pivotTable56.xml"/><Relationship Id="rId5" Type="http://schemas.openxmlformats.org/officeDocument/2006/relationships/pivotTable" Target="../pivotTables/pivotTable29.xml"/><Relationship Id="rId15" Type="http://schemas.openxmlformats.org/officeDocument/2006/relationships/pivotTable" Target="../pivotTables/pivotTable39.xml"/><Relationship Id="rId23" Type="http://schemas.openxmlformats.org/officeDocument/2006/relationships/pivotTable" Target="../pivotTables/pivotTable47.xml"/><Relationship Id="rId28" Type="http://schemas.openxmlformats.org/officeDocument/2006/relationships/pivotTable" Target="../pivotTables/pivotTable52.xml"/><Relationship Id="rId10" Type="http://schemas.openxmlformats.org/officeDocument/2006/relationships/pivotTable" Target="../pivotTables/pivotTable34.xml"/><Relationship Id="rId19" Type="http://schemas.openxmlformats.org/officeDocument/2006/relationships/pivotTable" Target="../pivotTables/pivotTable43.xml"/><Relationship Id="rId31" Type="http://schemas.openxmlformats.org/officeDocument/2006/relationships/pivotTable" Target="../pivotTables/pivotTable55.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pivotTable" Target="../pivotTables/pivotTable46.xml"/><Relationship Id="rId27" Type="http://schemas.openxmlformats.org/officeDocument/2006/relationships/pivotTable" Target="../pivotTables/pivotTable51.xml"/><Relationship Id="rId30" Type="http://schemas.openxmlformats.org/officeDocument/2006/relationships/pivotTable" Target="../pivotTables/pivotTable54.xml"/><Relationship Id="rId8" Type="http://schemas.openxmlformats.org/officeDocument/2006/relationships/pivotTable" Target="../pivotTables/pivotTable3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7C0B-D980-4C60-BC1E-7327E08D11C2}">
  <dimension ref="A1:Y37"/>
  <sheetViews>
    <sheetView showGridLines="0" zoomScale="80" zoomScaleNormal="80" workbookViewId="0">
      <selection activeCell="W36" sqref="W36"/>
    </sheetView>
  </sheetViews>
  <sheetFormatPr defaultRowHeight="15" x14ac:dyDescent="0.25"/>
  <cols>
    <col min="1" max="16384" width="9.140625" style="42"/>
  </cols>
  <sheetData>
    <row r="1" spans="1:23" x14ac:dyDescent="0.25">
      <c r="A1" s="43"/>
      <c r="B1" s="43"/>
      <c r="C1" s="43"/>
      <c r="D1" s="43"/>
      <c r="E1" s="43"/>
      <c r="F1" s="43"/>
      <c r="G1" s="43"/>
      <c r="H1" s="43"/>
      <c r="I1" s="43"/>
      <c r="J1" s="43"/>
      <c r="K1" s="43"/>
      <c r="L1" s="43"/>
      <c r="M1" s="43"/>
      <c r="N1" s="43"/>
      <c r="O1" s="43"/>
      <c r="P1" s="43"/>
      <c r="Q1" s="43"/>
      <c r="R1" s="43"/>
      <c r="S1" s="43"/>
      <c r="T1" s="43"/>
      <c r="U1" s="43"/>
      <c r="V1" s="43"/>
      <c r="W1" s="43"/>
    </row>
    <row r="2" spans="1:23" x14ac:dyDescent="0.25">
      <c r="A2" s="43"/>
      <c r="B2" s="43"/>
      <c r="C2" s="43"/>
      <c r="D2" s="43"/>
      <c r="E2" s="43"/>
      <c r="F2" s="43"/>
      <c r="G2" s="43"/>
      <c r="H2" s="43"/>
      <c r="I2" s="43"/>
      <c r="J2" s="43"/>
      <c r="K2" s="43"/>
      <c r="L2" s="43"/>
      <c r="M2" s="43"/>
      <c r="N2" s="43"/>
      <c r="O2" s="43"/>
      <c r="P2" s="43"/>
      <c r="Q2" s="43"/>
      <c r="R2" s="43"/>
      <c r="S2" s="43"/>
      <c r="T2" s="43"/>
      <c r="U2" s="43"/>
      <c r="V2" s="43"/>
      <c r="W2" s="43"/>
    </row>
    <row r="3" spans="1:23" x14ac:dyDescent="0.25">
      <c r="A3" s="43"/>
      <c r="B3" s="43"/>
      <c r="C3" s="43"/>
      <c r="D3" s="43"/>
      <c r="E3" s="43"/>
      <c r="F3" s="43"/>
      <c r="G3" s="43"/>
      <c r="H3" s="43"/>
      <c r="I3" s="43"/>
      <c r="J3" s="43"/>
      <c r="K3" s="43"/>
      <c r="L3" s="43"/>
      <c r="M3" s="43"/>
      <c r="N3" s="43"/>
      <c r="O3" s="43"/>
      <c r="P3" s="43"/>
      <c r="Q3" s="43"/>
      <c r="R3" s="43"/>
      <c r="S3" s="43"/>
      <c r="T3" s="43"/>
      <c r="U3" s="43"/>
      <c r="V3" s="43"/>
      <c r="W3" s="43"/>
    </row>
    <row r="4" spans="1:23" x14ac:dyDescent="0.25">
      <c r="A4" s="43"/>
      <c r="B4" s="43"/>
      <c r="C4" s="43"/>
      <c r="D4" s="43"/>
      <c r="E4" s="43"/>
      <c r="F4" s="43"/>
      <c r="G4" s="43"/>
      <c r="H4" s="43"/>
      <c r="I4" s="43"/>
      <c r="J4" s="43"/>
      <c r="K4" s="43"/>
      <c r="L4" s="43"/>
      <c r="M4" s="43"/>
      <c r="N4" s="43"/>
      <c r="O4" s="43"/>
      <c r="P4" s="43"/>
      <c r="Q4" s="43"/>
      <c r="R4" s="43"/>
      <c r="S4" s="43"/>
      <c r="T4" s="43"/>
      <c r="U4" s="43"/>
      <c r="V4" s="43"/>
      <c r="W4" s="43"/>
    </row>
    <row r="5" spans="1:23" x14ac:dyDescent="0.25">
      <c r="A5" s="43"/>
      <c r="B5" s="43"/>
      <c r="C5" s="43"/>
      <c r="D5" s="43"/>
      <c r="E5" s="43"/>
      <c r="F5" s="43"/>
      <c r="G5" s="43"/>
      <c r="H5" s="43"/>
      <c r="I5" s="43"/>
      <c r="J5" s="43"/>
      <c r="K5" s="43"/>
      <c r="L5" s="43"/>
      <c r="M5" s="43"/>
      <c r="N5" s="43"/>
      <c r="O5" s="43"/>
      <c r="P5" s="43"/>
      <c r="Q5" s="43"/>
      <c r="R5" s="43"/>
      <c r="S5" s="43"/>
      <c r="T5" s="43"/>
      <c r="U5" s="43"/>
      <c r="V5" s="43"/>
      <c r="W5" s="43"/>
    </row>
    <row r="6" spans="1:23" x14ac:dyDescent="0.25">
      <c r="A6" s="43"/>
      <c r="B6" s="43"/>
      <c r="C6" s="43"/>
      <c r="D6" s="43"/>
      <c r="E6" s="43"/>
      <c r="F6" s="43"/>
      <c r="G6" s="43"/>
      <c r="H6" s="43"/>
      <c r="I6" s="43"/>
      <c r="J6" s="43"/>
      <c r="K6" s="43"/>
      <c r="L6" s="43"/>
      <c r="M6" s="43"/>
      <c r="N6" s="43"/>
      <c r="O6" s="43"/>
      <c r="P6" s="43"/>
      <c r="Q6" s="43"/>
      <c r="R6" s="43"/>
      <c r="S6" s="43"/>
      <c r="T6" s="43"/>
      <c r="U6" s="43"/>
      <c r="V6" s="43"/>
      <c r="W6" s="43"/>
    </row>
    <row r="7" spans="1:23" x14ac:dyDescent="0.25">
      <c r="A7" s="43"/>
      <c r="B7" s="43"/>
      <c r="C7" s="43"/>
      <c r="D7" s="43"/>
      <c r="E7" s="43"/>
      <c r="F7" s="43"/>
      <c r="G7" s="43"/>
      <c r="H7" s="43"/>
      <c r="I7" s="43"/>
      <c r="J7" s="43"/>
      <c r="K7" s="43"/>
      <c r="L7" s="43"/>
      <c r="M7" s="43"/>
      <c r="N7" s="43"/>
      <c r="O7" s="43"/>
      <c r="P7" s="43"/>
      <c r="Q7" s="43"/>
      <c r="R7" s="43"/>
      <c r="S7" s="43"/>
      <c r="T7" s="43"/>
      <c r="U7" s="43"/>
      <c r="V7" s="43"/>
      <c r="W7" s="43"/>
    </row>
    <row r="8" spans="1:23" x14ac:dyDescent="0.25">
      <c r="A8" s="43"/>
      <c r="B8" s="43"/>
      <c r="C8" s="43"/>
      <c r="D8" s="43"/>
      <c r="E8" s="43"/>
      <c r="F8" s="43"/>
      <c r="G8" s="43"/>
      <c r="H8" s="43"/>
      <c r="I8" s="43"/>
      <c r="J8" s="43"/>
      <c r="K8" s="43"/>
      <c r="L8" s="43"/>
      <c r="M8" s="43"/>
      <c r="N8" s="43"/>
      <c r="O8" s="43"/>
      <c r="P8" s="43"/>
      <c r="Q8" s="43"/>
      <c r="R8" s="43"/>
      <c r="S8" s="43"/>
      <c r="T8" s="43"/>
      <c r="U8" s="43"/>
      <c r="V8" s="43"/>
      <c r="W8" s="43"/>
    </row>
    <row r="9" spans="1:23" x14ac:dyDescent="0.25">
      <c r="A9" s="43"/>
      <c r="B9" s="43"/>
      <c r="C9" s="43"/>
      <c r="D9" s="43"/>
      <c r="E9" s="43"/>
      <c r="F9" s="43"/>
      <c r="G9" s="43"/>
      <c r="H9" s="43"/>
      <c r="I9" s="43"/>
      <c r="J9" s="43"/>
      <c r="K9" s="43"/>
      <c r="L9" s="43"/>
      <c r="M9" s="43"/>
      <c r="N9" s="43"/>
      <c r="O9" s="43"/>
      <c r="P9" s="43"/>
      <c r="Q9" s="43"/>
      <c r="R9" s="43"/>
      <c r="S9" s="43"/>
      <c r="T9" s="43"/>
      <c r="U9" s="43"/>
      <c r="V9" s="43"/>
      <c r="W9" s="43"/>
    </row>
    <row r="10" spans="1:23" x14ac:dyDescent="0.25">
      <c r="A10" s="43"/>
      <c r="B10" s="43"/>
      <c r="C10" s="43"/>
      <c r="D10" s="43"/>
      <c r="E10" s="43"/>
      <c r="F10" s="43"/>
      <c r="G10" s="43"/>
      <c r="H10" s="43"/>
      <c r="I10" s="43"/>
      <c r="J10" s="43"/>
      <c r="K10" s="43"/>
      <c r="L10" s="43"/>
      <c r="M10" s="43"/>
      <c r="N10" s="43"/>
      <c r="O10" s="43"/>
      <c r="P10" s="43"/>
      <c r="Q10" s="43"/>
      <c r="R10" s="43"/>
      <c r="S10" s="43"/>
      <c r="T10" s="43"/>
      <c r="U10" s="43"/>
      <c r="V10" s="43"/>
      <c r="W10" s="43"/>
    </row>
    <row r="11" spans="1:23" x14ac:dyDescent="0.25">
      <c r="A11" s="43"/>
      <c r="B11" s="43"/>
      <c r="C11" s="43"/>
      <c r="D11" s="43"/>
      <c r="E11" s="43"/>
      <c r="F11" s="43"/>
      <c r="G11" s="43"/>
      <c r="H11" s="43"/>
      <c r="I11" s="43"/>
      <c r="J11" s="43"/>
      <c r="K11" s="43"/>
      <c r="L11" s="43"/>
      <c r="M11" s="43"/>
      <c r="N11" s="43"/>
      <c r="O11" s="43"/>
      <c r="P11" s="43"/>
      <c r="Q11" s="43"/>
      <c r="R11" s="43"/>
      <c r="S11" s="43"/>
      <c r="T11" s="43"/>
      <c r="U11" s="43"/>
      <c r="V11" s="43"/>
      <c r="W11" s="43"/>
    </row>
    <row r="12" spans="1:23" x14ac:dyDescent="0.25">
      <c r="A12" s="43"/>
      <c r="B12" s="43"/>
      <c r="C12" s="43"/>
      <c r="D12" s="43"/>
      <c r="E12" s="43"/>
      <c r="F12" s="43"/>
      <c r="G12" s="43"/>
      <c r="H12" s="43"/>
      <c r="I12" s="43"/>
      <c r="J12" s="43"/>
      <c r="K12" s="43"/>
      <c r="L12" s="43"/>
      <c r="M12" s="43"/>
      <c r="N12" s="43"/>
      <c r="O12" s="43"/>
      <c r="P12" s="43"/>
      <c r="Q12" s="43"/>
      <c r="R12" s="43"/>
      <c r="S12" s="43"/>
      <c r="T12" s="43"/>
      <c r="U12" s="43"/>
      <c r="V12" s="43"/>
      <c r="W12" s="43"/>
    </row>
    <row r="13" spans="1:23" x14ac:dyDescent="0.25">
      <c r="A13" s="43"/>
      <c r="B13" s="43"/>
      <c r="C13" s="43"/>
      <c r="D13" s="43"/>
      <c r="E13" s="43"/>
      <c r="F13" s="43"/>
      <c r="G13" s="43"/>
      <c r="H13" s="43"/>
      <c r="I13" s="43"/>
      <c r="J13" s="43"/>
      <c r="K13" s="43"/>
      <c r="L13" s="43"/>
      <c r="M13" s="43"/>
      <c r="N13" s="43"/>
      <c r="O13" s="43"/>
      <c r="P13" s="43"/>
      <c r="Q13" s="43"/>
      <c r="R13" s="43"/>
      <c r="S13" s="43"/>
      <c r="T13" s="43"/>
      <c r="U13" s="43"/>
      <c r="V13" s="43"/>
      <c r="W13" s="43"/>
    </row>
    <row r="14" spans="1:23" x14ac:dyDescent="0.25">
      <c r="A14" s="43"/>
      <c r="B14" s="43"/>
      <c r="C14" s="43"/>
      <c r="D14" s="43"/>
      <c r="E14" s="43"/>
      <c r="F14" s="43"/>
      <c r="G14" s="43"/>
      <c r="H14" s="43"/>
      <c r="I14" s="43"/>
      <c r="J14" s="43"/>
      <c r="K14" s="43"/>
      <c r="L14" s="43"/>
      <c r="M14" s="43"/>
      <c r="N14" s="43"/>
      <c r="O14" s="43"/>
      <c r="P14" s="43"/>
      <c r="Q14" s="43"/>
      <c r="R14" s="43"/>
      <c r="S14" s="43"/>
      <c r="T14" s="43"/>
      <c r="U14" s="43"/>
      <c r="V14" s="43"/>
      <c r="W14" s="43"/>
    </row>
    <row r="15" spans="1:23" x14ac:dyDescent="0.25">
      <c r="A15" s="43"/>
      <c r="B15" s="43"/>
      <c r="C15" s="43"/>
      <c r="D15" s="43"/>
      <c r="E15" s="43"/>
      <c r="F15" s="43"/>
      <c r="G15" s="43"/>
      <c r="H15" s="43"/>
      <c r="I15" s="43"/>
      <c r="J15" s="43"/>
      <c r="K15" s="43"/>
      <c r="L15" s="43"/>
      <c r="M15" s="43"/>
      <c r="N15" s="43"/>
      <c r="O15" s="43"/>
      <c r="P15" s="43"/>
      <c r="Q15" s="43"/>
      <c r="R15" s="43"/>
      <c r="S15" s="43"/>
      <c r="T15" s="43"/>
      <c r="U15" s="43"/>
      <c r="V15" s="43"/>
      <c r="W15" s="43"/>
    </row>
    <row r="16" spans="1:23" x14ac:dyDescent="0.25">
      <c r="A16" s="43"/>
      <c r="B16" s="43"/>
      <c r="C16" s="43"/>
      <c r="D16" s="43"/>
      <c r="E16" s="43"/>
      <c r="F16" s="43"/>
      <c r="G16" s="43"/>
      <c r="H16" s="43"/>
      <c r="I16" s="43"/>
      <c r="J16" s="43"/>
      <c r="K16" s="43"/>
      <c r="L16" s="43"/>
      <c r="M16" s="43"/>
      <c r="N16" s="43"/>
      <c r="O16" s="43"/>
      <c r="P16" s="43"/>
      <c r="Q16" s="43"/>
      <c r="R16" s="43"/>
      <c r="S16" s="43"/>
      <c r="T16" s="43"/>
      <c r="U16" s="43"/>
      <c r="V16" s="43"/>
      <c r="W16" s="43"/>
    </row>
    <row r="17" spans="1:25" x14ac:dyDescent="0.25">
      <c r="A17" s="43"/>
      <c r="B17" s="43"/>
      <c r="C17" s="43"/>
      <c r="D17" s="43"/>
      <c r="E17" s="43"/>
      <c r="F17" s="43"/>
      <c r="G17" s="43"/>
      <c r="H17" s="43"/>
      <c r="I17" s="43"/>
      <c r="J17" s="43"/>
      <c r="K17" s="43"/>
      <c r="L17" s="43"/>
      <c r="M17" s="43"/>
      <c r="N17" s="43"/>
      <c r="O17" s="43"/>
      <c r="P17" s="43"/>
      <c r="Q17" s="43"/>
      <c r="R17" s="43"/>
      <c r="S17" s="43"/>
      <c r="T17" s="43"/>
      <c r="U17" s="43"/>
      <c r="V17" s="43"/>
      <c r="W17" s="43"/>
    </row>
    <row r="18" spans="1:25" x14ac:dyDescent="0.25">
      <c r="A18" s="43"/>
      <c r="B18" s="43"/>
      <c r="C18" s="43"/>
      <c r="D18" s="43"/>
      <c r="E18" s="43"/>
      <c r="F18" s="43"/>
      <c r="G18" s="43"/>
      <c r="H18" s="43"/>
      <c r="I18" s="43"/>
      <c r="J18" s="43"/>
      <c r="K18" s="43"/>
      <c r="L18" s="43"/>
      <c r="M18" s="43"/>
      <c r="N18" s="43"/>
      <c r="O18" s="43"/>
      <c r="P18" s="43"/>
      <c r="Q18" s="43"/>
      <c r="R18" s="43"/>
      <c r="S18" s="43"/>
      <c r="T18" s="43"/>
      <c r="U18" s="43"/>
      <c r="V18" s="43"/>
      <c r="W18" s="43"/>
    </row>
    <row r="19" spans="1:25" x14ac:dyDescent="0.25">
      <c r="A19" s="43"/>
      <c r="B19" s="43"/>
      <c r="C19" s="43"/>
      <c r="D19" s="43"/>
      <c r="E19" s="43"/>
      <c r="F19" s="43"/>
      <c r="G19" s="43"/>
      <c r="H19" s="43"/>
      <c r="I19" s="43"/>
      <c r="J19" s="43"/>
      <c r="K19" s="43"/>
      <c r="L19" s="43"/>
      <c r="M19" s="43"/>
      <c r="N19" s="43"/>
      <c r="O19" s="43"/>
      <c r="P19" s="43"/>
      <c r="Q19" s="43"/>
      <c r="R19" s="43"/>
      <c r="S19" s="43"/>
      <c r="T19" s="43"/>
      <c r="U19" s="43"/>
      <c r="V19" s="43"/>
      <c r="W19" s="43"/>
    </row>
    <row r="20" spans="1:25" x14ac:dyDescent="0.25">
      <c r="A20" s="43"/>
      <c r="B20" s="43"/>
      <c r="C20" s="43"/>
      <c r="D20" s="43"/>
      <c r="E20" s="43"/>
      <c r="F20" s="43"/>
      <c r="G20" s="43"/>
      <c r="H20" s="43"/>
      <c r="I20" s="43"/>
      <c r="J20" s="43"/>
      <c r="K20" s="43"/>
      <c r="L20" s="43"/>
      <c r="M20" s="43"/>
      <c r="N20" s="43"/>
      <c r="O20" s="43"/>
      <c r="P20" s="43"/>
      <c r="Q20" s="43"/>
      <c r="R20" s="43"/>
      <c r="S20" s="43"/>
      <c r="T20" s="43"/>
      <c r="U20" s="43"/>
      <c r="V20" s="43"/>
      <c r="W20" s="43"/>
    </row>
    <row r="21" spans="1:25" x14ac:dyDescent="0.25">
      <c r="A21" s="43"/>
      <c r="B21" s="43"/>
      <c r="C21" s="43"/>
      <c r="D21" s="43"/>
      <c r="E21" s="43"/>
      <c r="F21" s="43"/>
      <c r="G21" s="43"/>
      <c r="H21" s="43"/>
      <c r="I21" s="43"/>
      <c r="J21" s="43"/>
      <c r="K21" s="43"/>
      <c r="L21" s="43"/>
      <c r="M21" s="43"/>
      <c r="N21" s="43"/>
      <c r="O21" s="43"/>
      <c r="P21" s="43"/>
      <c r="Q21" s="43"/>
      <c r="R21" s="43"/>
      <c r="S21" s="43"/>
      <c r="T21" s="43"/>
      <c r="U21" s="43"/>
      <c r="V21" s="43"/>
      <c r="W21" s="43"/>
    </row>
    <row r="22" spans="1:25" x14ac:dyDescent="0.25">
      <c r="A22" s="43"/>
      <c r="B22" s="43"/>
      <c r="C22" s="43"/>
      <c r="D22" s="43"/>
      <c r="E22" s="43"/>
      <c r="F22" s="43"/>
      <c r="G22" s="43"/>
      <c r="H22" s="43"/>
      <c r="I22" s="43"/>
      <c r="J22" s="43"/>
      <c r="K22" s="43"/>
      <c r="L22" s="43"/>
      <c r="M22" s="43"/>
      <c r="N22" s="43"/>
      <c r="O22" s="43"/>
      <c r="P22" s="43"/>
      <c r="Q22" s="43"/>
      <c r="R22" s="43"/>
      <c r="S22" s="43"/>
      <c r="T22" s="43"/>
      <c r="U22" s="43"/>
      <c r="V22" s="43"/>
      <c r="W22" s="43"/>
    </row>
    <row r="23" spans="1:25" x14ac:dyDescent="0.25">
      <c r="A23" s="43"/>
      <c r="B23" s="43"/>
      <c r="C23" s="43"/>
      <c r="D23" s="43"/>
      <c r="E23" s="43"/>
      <c r="F23" s="43"/>
      <c r="G23" s="43"/>
      <c r="H23" s="43"/>
      <c r="I23" s="43"/>
      <c r="J23" s="43"/>
      <c r="K23" s="43"/>
      <c r="L23" s="43"/>
      <c r="M23" s="43"/>
      <c r="N23" s="43"/>
      <c r="O23" s="43"/>
      <c r="P23" s="43"/>
      <c r="Q23" s="43"/>
      <c r="R23" s="43"/>
      <c r="S23" s="43"/>
      <c r="T23" s="43"/>
      <c r="U23" s="43"/>
      <c r="V23" s="43"/>
      <c r="W23" s="43"/>
    </row>
    <row r="24" spans="1:25" x14ac:dyDescent="0.25">
      <c r="A24" s="43"/>
      <c r="B24" s="43"/>
      <c r="C24" s="43"/>
      <c r="D24" s="43"/>
      <c r="E24" s="43"/>
      <c r="F24" s="43"/>
      <c r="G24" s="43"/>
      <c r="H24" s="43"/>
      <c r="I24" s="43"/>
      <c r="J24" s="43"/>
      <c r="K24" s="43"/>
      <c r="L24" s="43"/>
      <c r="M24" s="43"/>
      <c r="N24" s="43"/>
      <c r="O24" s="43"/>
      <c r="P24" s="43"/>
      <c r="Q24" s="43"/>
      <c r="R24" s="43"/>
      <c r="S24" s="43"/>
      <c r="T24" s="43"/>
      <c r="U24" s="43"/>
      <c r="V24" s="43"/>
      <c r="W24" s="43"/>
      <c r="Y24" s="42" t="s">
        <v>196</v>
      </c>
    </row>
    <row r="25" spans="1:25" x14ac:dyDescent="0.25">
      <c r="A25" s="43"/>
      <c r="B25" s="43"/>
      <c r="C25" s="43"/>
      <c r="D25" s="43"/>
      <c r="E25" s="43"/>
      <c r="F25" s="43"/>
      <c r="G25" s="43"/>
      <c r="H25" s="43"/>
      <c r="I25" s="43"/>
      <c r="J25" s="43"/>
      <c r="K25" s="43"/>
      <c r="L25" s="43"/>
      <c r="M25" s="43"/>
      <c r="N25" s="43"/>
      <c r="O25" s="43"/>
      <c r="P25" s="43"/>
      <c r="Q25" s="43"/>
      <c r="R25" s="43"/>
      <c r="S25" s="43"/>
      <c r="T25" s="43"/>
      <c r="U25" s="43"/>
      <c r="V25" s="43"/>
      <c r="W25" s="43"/>
    </row>
    <row r="26" spans="1:25" x14ac:dyDescent="0.25">
      <c r="A26" s="43"/>
      <c r="B26" s="43"/>
      <c r="C26" s="43"/>
      <c r="D26" s="43"/>
      <c r="E26" s="43"/>
      <c r="F26" s="43"/>
      <c r="G26" s="43"/>
      <c r="H26" s="43"/>
      <c r="I26" s="43"/>
      <c r="J26" s="43"/>
      <c r="K26" s="43"/>
      <c r="L26" s="43"/>
      <c r="M26" s="43"/>
      <c r="N26" s="43"/>
      <c r="O26" s="43"/>
      <c r="P26" s="43"/>
      <c r="Q26" s="43"/>
      <c r="R26" s="43"/>
      <c r="S26" s="43"/>
      <c r="T26" s="43"/>
      <c r="U26" s="43"/>
      <c r="V26" s="43"/>
      <c r="W26" s="43"/>
    </row>
    <row r="27" spans="1:25" x14ac:dyDescent="0.25">
      <c r="A27" s="43"/>
      <c r="B27" s="43"/>
      <c r="C27" s="43"/>
      <c r="D27" s="43"/>
      <c r="E27" s="43"/>
      <c r="F27" s="43"/>
      <c r="G27" s="43"/>
      <c r="H27" s="43"/>
      <c r="I27" s="43"/>
      <c r="J27" s="43"/>
      <c r="K27" s="43"/>
      <c r="L27" s="43"/>
      <c r="M27" s="43"/>
      <c r="N27" s="43"/>
      <c r="O27" s="43"/>
      <c r="P27" s="43"/>
      <c r="Q27" s="43"/>
      <c r="R27" s="43"/>
      <c r="S27" s="43"/>
      <c r="T27" s="43"/>
      <c r="U27" s="43"/>
      <c r="V27" s="43"/>
      <c r="W27" s="43"/>
    </row>
    <row r="33" spans="22:24" x14ac:dyDescent="0.25">
      <c r="X33"/>
    </row>
    <row r="34" spans="22:24" x14ac:dyDescent="0.25">
      <c r="X34"/>
    </row>
    <row r="35" spans="22:24" x14ac:dyDescent="0.25">
      <c r="X35"/>
    </row>
    <row r="36" spans="22:24" x14ac:dyDescent="0.25">
      <c r="X36"/>
    </row>
    <row r="37" spans="22:24" x14ac:dyDescent="0.25">
      <c r="V37" s="42" t="s">
        <v>373</v>
      </c>
      <c r="X3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35BA-7382-454B-B115-E2FB06180378}">
  <dimension ref="A1"/>
  <sheetViews>
    <sheetView showGridLines="0" tabSelected="1" view="pageBreakPreview" zoomScale="80" zoomScaleNormal="90" zoomScaleSheetLayoutView="80" workbookViewId="0">
      <selection activeCell="A41" sqref="A4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89EA0-4F82-471A-BE82-3F7596AD5DAB}">
  <dimension ref="B3:R50"/>
  <sheetViews>
    <sheetView topLeftCell="A3" zoomScale="80" zoomScaleNormal="80" workbookViewId="0">
      <selection activeCell="F13" sqref="F13:G18"/>
    </sheetView>
  </sheetViews>
  <sheetFormatPr defaultRowHeight="15" x14ac:dyDescent="0.25"/>
  <cols>
    <col min="2" max="2" width="19.140625" bestFit="1" customWidth="1"/>
    <col min="3" max="3" width="18.42578125" bestFit="1" customWidth="1"/>
    <col min="5" max="5" width="18.5703125" bestFit="1" customWidth="1"/>
    <col min="6" max="6" width="15" bestFit="1" customWidth="1"/>
    <col min="7" max="7" width="16.28515625" bestFit="1" customWidth="1"/>
    <col min="8" max="8" width="18.42578125" bestFit="1" customWidth="1"/>
    <col min="9" max="9" width="35.5703125" bestFit="1" customWidth="1"/>
    <col min="10" max="10" width="21.140625" bestFit="1" customWidth="1"/>
    <col min="11" max="11" width="10.140625" bestFit="1" customWidth="1"/>
    <col min="12" max="12" width="13.28515625" bestFit="1" customWidth="1"/>
    <col min="13" max="13" width="14.140625" bestFit="1" customWidth="1"/>
    <col min="14" max="14" width="19.42578125" bestFit="1" customWidth="1"/>
    <col min="15" max="15" width="18.5703125" bestFit="1" customWidth="1"/>
    <col min="16" max="17" width="5.5703125" bestFit="1" customWidth="1"/>
    <col min="18" max="18" width="11.28515625" bestFit="1" customWidth="1"/>
    <col min="19" max="19" width="7" bestFit="1" customWidth="1"/>
    <col min="20" max="20" width="6.28515625" bestFit="1" customWidth="1"/>
    <col min="21" max="21" width="7" bestFit="1" customWidth="1"/>
    <col min="22" max="22" width="7.28515625" bestFit="1" customWidth="1"/>
    <col min="23" max="23" width="6.140625" bestFit="1" customWidth="1"/>
    <col min="24" max="24" width="7" bestFit="1" customWidth="1"/>
    <col min="25" max="25" width="6.7109375" bestFit="1" customWidth="1"/>
    <col min="26" max="26" width="5.85546875" bestFit="1" customWidth="1"/>
    <col min="27" max="27" width="7" bestFit="1" customWidth="1"/>
    <col min="28" max="28" width="6.28515625" bestFit="1" customWidth="1"/>
    <col min="29" max="29" width="6.140625" bestFit="1" customWidth="1"/>
    <col min="30" max="30" width="7" bestFit="1" customWidth="1"/>
    <col min="31" max="31" width="6.42578125" bestFit="1" customWidth="1"/>
    <col min="32" max="32" width="7.28515625" bestFit="1" customWidth="1"/>
    <col min="33" max="33" width="6.140625" bestFit="1" customWidth="1"/>
    <col min="34" max="34" width="6.42578125" bestFit="1" customWidth="1"/>
    <col min="35" max="35" width="7" bestFit="1" customWidth="1"/>
    <col min="36" max="36" width="6.7109375" bestFit="1" customWidth="1"/>
    <col min="37" max="37" width="5.85546875" bestFit="1" customWidth="1"/>
    <col min="38" max="38" width="7" bestFit="1" customWidth="1"/>
    <col min="39" max="39" width="6.28515625" bestFit="1" customWidth="1"/>
    <col min="40" max="40" width="7" bestFit="1" customWidth="1"/>
    <col min="41" max="41" width="11.28515625" bestFit="1" customWidth="1"/>
    <col min="42" max="48" width="10.7109375" bestFit="1" customWidth="1"/>
    <col min="49" max="49" width="9.7109375" bestFit="1" customWidth="1"/>
    <col min="50" max="50" width="10.7109375" bestFit="1" customWidth="1"/>
    <col min="51" max="51" width="9.7109375" bestFit="1" customWidth="1"/>
    <col min="52" max="52" width="10.7109375" bestFit="1" customWidth="1"/>
    <col min="53" max="53" width="9.7109375" bestFit="1" customWidth="1"/>
    <col min="54" max="57" width="10.7109375" bestFit="1" customWidth="1"/>
    <col min="58" max="58" width="11.85546875" bestFit="1" customWidth="1"/>
    <col min="59" max="59" width="11.28515625" bestFit="1" customWidth="1"/>
  </cols>
  <sheetData>
    <row r="3" spans="2:16" x14ac:dyDescent="0.25">
      <c r="B3" t="s">
        <v>374</v>
      </c>
      <c r="F3" s="1" t="s">
        <v>378</v>
      </c>
      <c r="G3" t="s">
        <v>379</v>
      </c>
      <c r="H3" t="s">
        <v>358</v>
      </c>
      <c r="I3" s="1" t="s">
        <v>0</v>
      </c>
      <c r="J3" t="s">
        <v>387</v>
      </c>
    </row>
    <row r="4" spans="2:16" x14ac:dyDescent="0.25">
      <c r="B4" s="44">
        <v>2000</v>
      </c>
      <c r="F4" s="2" t="s">
        <v>348</v>
      </c>
      <c r="G4" s="3">
        <v>99</v>
      </c>
      <c r="H4" t="e">
        <f>IF(G4=MAX($G$4:$G$9),G4,NA())</f>
        <v>#N/A</v>
      </c>
      <c r="I4" s="2" t="s">
        <v>383</v>
      </c>
      <c r="J4" s="8">
        <v>0.34638604729163175</v>
      </c>
    </row>
    <row r="5" spans="2:16" x14ac:dyDescent="0.25">
      <c r="F5" s="2" t="s">
        <v>349</v>
      </c>
      <c r="G5" s="3">
        <v>417</v>
      </c>
      <c r="H5" t="e">
        <f t="shared" ref="H5:H9" si="0">IF(G5=MAX($G$4:$G$9),G5,NA())</f>
        <v>#N/A</v>
      </c>
      <c r="I5" s="2" t="s">
        <v>384</v>
      </c>
      <c r="J5" s="8">
        <v>0.21499245346302198</v>
      </c>
    </row>
    <row r="6" spans="2:16" x14ac:dyDescent="0.25">
      <c r="B6" t="s">
        <v>375</v>
      </c>
      <c r="F6" s="2" t="s">
        <v>350</v>
      </c>
      <c r="G6" s="3">
        <v>842</v>
      </c>
      <c r="H6">
        <f t="shared" si="0"/>
        <v>842</v>
      </c>
      <c r="I6" s="2" t="s">
        <v>385</v>
      </c>
      <c r="J6" s="8">
        <v>0.37221197383867183</v>
      </c>
      <c r="M6" s="1" t="s">
        <v>0</v>
      </c>
      <c r="N6" t="s">
        <v>274</v>
      </c>
      <c r="P6" t="s">
        <v>196</v>
      </c>
    </row>
    <row r="7" spans="2:16" x14ac:dyDescent="0.25">
      <c r="B7" s="9">
        <v>46.106499999999997</v>
      </c>
      <c r="F7" s="2" t="s">
        <v>351</v>
      </c>
      <c r="G7" s="3">
        <v>332</v>
      </c>
      <c r="H7" t="e">
        <f t="shared" si="0"/>
        <v>#N/A</v>
      </c>
      <c r="I7" s="2" t="s">
        <v>386</v>
      </c>
      <c r="J7" s="8">
        <v>6.6409525406674497E-2</v>
      </c>
      <c r="M7" s="2" t="s">
        <v>398</v>
      </c>
      <c r="N7" s="3">
        <v>1977</v>
      </c>
    </row>
    <row r="8" spans="2:16" x14ac:dyDescent="0.25">
      <c r="F8" s="2" t="s">
        <v>352</v>
      </c>
      <c r="G8" s="3">
        <v>190</v>
      </c>
      <c r="H8" t="e">
        <f t="shared" si="0"/>
        <v>#N/A</v>
      </c>
      <c r="I8" s="2" t="s">
        <v>4</v>
      </c>
      <c r="J8" s="8">
        <v>1</v>
      </c>
      <c r="M8" s="2" t="s">
        <v>399</v>
      </c>
      <c r="N8" s="3">
        <v>1977</v>
      </c>
    </row>
    <row r="9" spans="2:16" x14ac:dyDescent="0.25">
      <c r="B9" s="1" t="s">
        <v>0</v>
      </c>
      <c r="C9" t="s">
        <v>274</v>
      </c>
      <c r="F9" s="2" t="s">
        <v>353</v>
      </c>
      <c r="G9" s="3">
        <v>120</v>
      </c>
      <c r="H9" t="e">
        <f t="shared" si="0"/>
        <v>#N/A</v>
      </c>
      <c r="M9" s="2" t="s">
        <v>400</v>
      </c>
      <c r="N9" s="3">
        <v>3378</v>
      </c>
    </row>
    <row r="10" spans="2:16" x14ac:dyDescent="0.25">
      <c r="B10" s="2" t="s">
        <v>377</v>
      </c>
      <c r="C10" s="3">
        <v>978</v>
      </c>
      <c r="F10" s="2" t="s">
        <v>4</v>
      </c>
      <c r="G10" s="3">
        <v>2000</v>
      </c>
      <c r="M10" s="2" t="s">
        <v>401</v>
      </c>
      <c r="N10" s="3">
        <v>668</v>
      </c>
    </row>
    <row r="11" spans="2:16" x14ac:dyDescent="0.25">
      <c r="B11" s="2" t="s">
        <v>376</v>
      </c>
      <c r="C11" s="3">
        <v>1022</v>
      </c>
      <c r="I11" s="1" t="s">
        <v>405</v>
      </c>
      <c r="J11" t="s">
        <v>218</v>
      </c>
      <c r="K11" t="s">
        <v>358</v>
      </c>
      <c r="M11" s="2" t="s">
        <v>4</v>
      </c>
      <c r="N11" s="3">
        <v>8000</v>
      </c>
    </row>
    <row r="12" spans="2:16" x14ac:dyDescent="0.25">
      <c r="B12" s="2" t="s">
        <v>4</v>
      </c>
      <c r="C12" s="3">
        <v>2000</v>
      </c>
      <c r="I12" s="2" t="s">
        <v>394</v>
      </c>
      <c r="J12" s="44">
        <v>1066</v>
      </c>
      <c r="K12" t="e">
        <f>IF(J12=MAX($J$12:$J$16),J12,NA())</f>
        <v>#N/A</v>
      </c>
    </row>
    <row r="13" spans="2:16" x14ac:dyDescent="0.25">
      <c r="F13" s="1" t="s">
        <v>0</v>
      </c>
      <c r="G13" t="s">
        <v>409</v>
      </c>
      <c r="H13" t="s">
        <v>358</v>
      </c>
      <c r="I13" s="2" t="s">
        <v>396</v>
      </c>
      <c r="J13" s="44">
        <v>1072</v>
      </c>
      <c r="K13" t="e">
        <f t="shared" ref="K13:K16" si="1">IF(J13=MAX($J$12:$J$16),J13,NA())</f>
        <v>#N/A</v>
      </c>
    </row>
    <row r="14" spans="2:16" x14ac:dyDescent="0.25">
      <c r="F14" s="2" t="s">
        <v>383</v>
      </c>
      <c r="G14" s="8">
        <v>0.34638604729163175</v>
      </c>
      <c r="H14" s="20" t="e">
        <f>IF(G14=MAX($G$14:$G$17),G14,NA())</f>
        <v>#N/A</v>
      </c>
      <c r="I14" s="2" t="s">
        <v>397</v>
      </c>
      <c r="J14" s="44">
        <v>1148</v>
      </c>
      <c r="K14">
        <f t="shared" si="1"/>
        <v>1148</v>
      </c>
      <c r="M14" s="1" t="s">
        <v>0</v>
      </c>
      <c r="N14" t="s">
        <v>255</v>
      </c>
    </row>
    <row r="15" spans="2:16" x14ac:dyDescent="0.25">
      <c r="B15" s="1" t="s">
        <v>380</v>
      </c>
      <c r="C15" t="s">
        <v>379</v>
      </c>
      <c r="F15" s="2" t="s">
        <v>384</v>
      </c>
      <c r="G15" s="8">
        <v>0.21499245346302198</v>
      </c>
      <c r="H15" s="20" t="e">
        <f>IF(G15=MAX($G$14:$G$17),G15,NA())</f>
        <v>#N/A</v>
      </c>
      <c r="I15" s="2" t="s">
        <v>395</v>
      </c>
      <c r="J15" s="44">
        <v>1094</v>
      </c>
      <c r="K15" t="e">
        <f t="shared" si="1"/>
        <v>#N/A</v>
      </c>
      <c r="M15" s="2" t="s">
        <v>233</v>
      </c>
      <c r="N15" s="9">
        <v>5.5295902883156298</v>
      </c>
    </row>
    <row r="16" spans="2:16" x14ac:dyDescent="0.25">
      <c r="B16" s="2">
        <v>0</v>
      </c>
      <c r="C16" s="41">
        <v>0.82</v>
      </c>
      <c r="F16" s="2" t="s">
        <v>385</v>
      </c>
      <c r="G16" s="8">
        <v>0.37221197383867183</v>
      </c>
      <c r="H16" s="20">
        <f>IF(G16=MAX($G$14:$G$17),G16,NA())</f>
        <v>0.37221197383867183</v>
      </c>
      <c r="I16" s="2" t="s">
        <v>227</v>
      </c>
      <c r="J16" s="44">
        <v>1097</v>
      </c>
      <c r="K16" t="e">
        <f t="shared" si="1"/>
        <v>#N/A</v>
      </c>
      <c r="M16" s="2" t="s">
        <v>234</v>
      </c>
      <c r="N16" s="9">
        <v>75.515427415275667</v>
      </c>
    </row>
    <row r="17" spans="2:18" x14ac:dyDescent="0.25">
      <c r="B17" s="2">
        <v>1</v>
      </c>
      <c r="C17" s="41">
        <v>0.18</v>
      </c>
      <c r="F17" s="2" t="s">
        <v>386</v>
      </c>
      <c r="G17" s="8">
        <v>6.6409525406674497E-2</v>
      </c>
      <c r="H17" s="20" t="e">
        <f>IF(G17=MAX($G$14:$G$17),G17,NA())</f>
        <v>#N/A</v>
      </c>
      <c r="I17" s="2" t="s">
        <v>4</v>
      </c>
      <c r="J17" s="44">
        <v>5477</v>
      </c>
      <c r="K17">
        <f>IF(J17=MAX(J17:J21),J17,NA())</f>
        <v>5477</v>
      </c>
      <c r="M17" s="2" t="s">
        <v>235</v>
      </c>
      <c r="N17" s="9">
        <v>1.4773287941582818</v>
      </c>
    </row>
    <row r="18" spans="2:18" x14ac:dyDescent="0.25">
      <c r="B18" s="2" t="s">
        <v>4</v>
      </c>
      <c r="C18" s="41">
        <v>1</v>
      </c>
      <c r="F18" s="2" t="s">
        <v>4</v>
      </c>
      <c r="G18" s="8">
        <v>1</v>
      </c>
      <c r="M18" s="2" t="s">
        <v>236</v>
      </c>
      <c r="N18" s="9">
        <v>9.7095808383233528</v>
      </c>
    </row>
    <row r="19" spans="2:18" x14ac:dyDescent="0.25">
      <c r="M19" s="2" t="s">
        <v>4</v>
      </c>
      <c r="N19" s="9">
        <v>21.462802083333337</v>
      </c>
    </row>
    <row r="21" spans="2:18" x14ac:dyDescent="0.25">
      <c r="B21" s="1" t="s">
        <v>381</v>
      </c>
      <c r="C21" t="s">
        <v>379</v>
      </c>
      <c r="F21" t="s">
        <v>388</v>
      </c>
      <c r="G21" t="s">
        <v>389</v>
      </c>
    </row>
    <row r="22" spans="2:18" x14ac:dyDescent="0.25">
      <c r="B22" s="2">
        <v>0</v>
      </c>
      <c r="C22" s="41">
        <v>0.8135</v>
      </c>
      <c r="F22" s="49">
        <v>36.802448431997412</v>
      </c>
      <c r="G22" s="49">
        <v>15.449941304712393</v>
      </c>
      <c r="M22" t="s">
        <v>406</v>
      </c>
    </row>
    <row r="23" spans="2:18" x14ac:dyDescent="0.25">
      <c r="B23" s="2">
        <v>1</v>
      </c>
      <c r="C23" s="41">
        <v>0.1865</v>
      </c>
      <c r="F23" t="s">
        <v>410</v>
      </c>
      <c r="G23" s="41">
        <v>0.154</v>
      </c>
      <c r="M23" s="49">
        <v>21.946969696969695</v>
      </c>
    </row>
    <row r="24" spans="2:18" x14ac:dyDescent="0.25">
      <c r="B24" s="2" t="s">
        <v>4</v>
      </c>
      <c r="C24" s="41">
        <v>1</v>
      </c>
      <c r="F24" t="s">
        <v>390</v>
      </c>
      <c r="G24" t="s">
        <v>391</v>
      </c>
      <c r="P24" t="s">
        <v>196</v>
      </c>
    </row>
    <row r="25" spans="2:18" x14ac:dyDescent="0.25">
      <c r="F25" s="49">
        <v>77.351249371121924</v>
      </c>
      <c r="G25" s="3">
        <v>96.472413214824755</v>
      </c>
      <c r="J25" s="50"/>
    </row>
    <row r="26" spans="2:18" x14ac:dyDescent="0.25">
      <c r="F26" s="49"/>
      <c r="M26" s="1" t="s">
        <v>0</v>
      </c>
      <c r="N26" t="s">
        <v>411</v>
      </c>
    </row>
    <row r="27" spans="2:18" x14ac:dyDescent="0.25">
      <c r="B27" s="1" t="s">
        <v>382</v>
      </c>
      <c r="C27" t="s">
        <v>379</v>
      </c>
      <c r="F27" t="s">
        <v>392</v>
      </c>
      <c r="G27" t="s">
        <v>393</v>
      </c>
      <c r="I27" s="1" t="s">
        <v>0</v>
      </c>
      <c r="J27" t="s">
        <v>274</v>
      </c>
      <c r="M27" s="2" t="s">
        <v>407</v>
      </c>
      <c r="N27" s="44">
        <v>1956</v>
      </c>
      <c r="R27" t="s">
        <v>196</v>
      </c>
    </row>
    <row r="28" spans="2:18" x14ac:dyDescent="0.25">
      <c r="B28" s="2">
        <v>0</v>
      </c>
      <c r="C28" s="41">
        <v>0.72699999999999998</v>
      </c>
      <c r="F28" s="3">
        <v>791</v>
      </c>
      <c r="G28" s="3">
        <v>783</v>
      </c>
      <c r="I28" s="2" t="s">
        <v>402</v>
      </c>
      <c r="J28" s="44">
        <v>696</v>
      </c>
      <c r="M28" s="2" t="s">
        <v>408</v>
      </c>
      <c r="N28" s="44">
        <v>44</v>
      </c>
    </row>
    <row r="29" spans="2:18" x14ac:dyDescent="0.25">
      <c r="B29" s="2">
        <v>1</v>
      </c>
      <c r="C29" s="41">
        <v>0.27300000000000002</v>
      </c>
      <c r="F29" s="41"/>
      <c r="G29" s="41"/>
      <c r="I29" s="2" t="s">
        <v>403</v>
      </c>
      <c r="J29" s="44">
        <v>653</v>
      </c>
      <c r="M29" s="2" t="s">
        <v>4</v>
      </c>
      <c r="N29" s="44">
        <v>2000</v>
      </c>
    </row>
    <row r="30" spans="2:18" x14ac:dyDescent="0.25">
      <c r="B30" s="2" t="s">
        <v>4</v>
      </c>
      <c r="C30" s="41">
        <v>1</v>
      </c>
      <c r="F30" s="41" t="s">
        <v>421</v>
      </c>
      <c r="G30" s="41" t="s">
        <v>419</v>
      </c>
      <c r="I30" s="2" t="s">
        <v>404</v>
      </c>
      <c r="J30" s="44">
        <v>651</v>
      </c>
    </row>
    <row r="31" spans="2:18" x14ac:dyDescent="0.25">
      <c r="F31" s="3">
        <v>1762</v>
      </c>
      <c r="G31" s="3">
        <v>1682</v>
      </c>
      <c r="I31" s="2" t="s">
        <v>4</v>
      </c>
      <c r="J31" s="44">
        <v>2000</v>
      </c>
    </row>
    <row r="33" spans="2:15" x14ac:dyDescent="0.25">
      <c r="B33" t="str" cm="1">
        <f t="array" ref="B33:D39">F3:H9</f>
        <v>AGE GROUP</v>
      </c>
      <c r="C33" t="str">
        <v>TOTAL PATIENTS</v>
      </c>
      <c r="D33" t="str">
        <v>Largest</v>
      </c>
      <c r="F33" t="str" cm="1">
        <f t="array" ref="F33:H37">F13:H17</f>
        <v>Row Labels</v>
      </c>
      <c r="G33" t="str">
        <v>Total patients</v>
      </c>
      <c r="H33" t="str">
        <v>Largest</v>
      </c>
      <c r="N33" t="s">
        <v>412</v>
      </c>
      <c r="O33" t="s">
        <v>413</v>
      </c>
    </row>
    <row r="34" spans="2:15" x14ac:dyDescent="0.25">
      <c r="B34" t="str">
        <v>0 - 17</v>
      </c>
      <c r="C34">
        <v>99</v>
      </c>
      <c r="D34" t="e">
        <v>#N/A</v>
      </c>
      <c r="F34" t="str">
        <v>Normal</v>
      </c>
      <c r="G34" s="20">
        <v>0.34638604729163175</v>
      </c>
      <c r="H34" s="20" t="e">
        <v>#N/A</v>
      </c>
      <c r="I34" s="50" t="str" cm="1">
        <f t="array" ref="I34:K39">I11:K16</f>
        <v>TOP 5 DIAGNOSIS BY ENCOUNTER</v>
      </c>
      <c r="J34" s="50" t="str">
        <v>Count of encounter_id</v>
      </c>
      <c r="K34" s="50" t="str">
        <v>Largest</v>
      </c>
      <c r="M34" t="str" cm="1">
        <f t="array" ref="M34:M35">M27:M28</f>
        <v>Alive</v>
      </c>
      <c r="N34" s="21">
        <f>N27/SUM($N$27:$N$28)</f>
        <v>0.97799999999999998</v>
      </c>
      <c r="O34" s="8">
        <v>1</v>
      </c>
    </row>
    <row r="35" spans="2:15" x14ac:dyDescent="0.25">
      <c r="B35" t="str">
        <v>18 - 35</v>
      </c>
      <c r="C35">
        <v>417</v>
      </c>
      <c r="D35" t="e">
        <v>#N/A</v>
      </c>
      <c r="F35" t="str">
        <v>Obese</v>
      </c>
      <c r="G35" s="20">
        <v>0.21499245346302198</v>
      </c>
      <c r="H35" s="20" t="e">
        <v>#N/A</v>
      </c>
      <c r="I35" s="50" t="str">
        <v>Primary hypertension</v>
      </c>
      <c r="J35" s="50">
        <v>1066</v>
      </c>
      <c r="K35" s="50" t="e">
        <v>#N/A</v>
      </c>
      <c r="M35" t="str">
        <v>Deceased</v>
      </c>
      <c r="N35" s="21">
        <f>N28/SUM($N$27:$N$28)</f>
        <v>2.1999999999999999E-2</v>
      </c>
      <c r="O35" s="8">
        <v>1</v>
      </c>
    </row>
    <row r="36" spans="2:15" x14ac:dyDescent="0.25">
      <c r="B36" t="str">
        <v>35 - 54</v>
      </c>
      <c r="C36">
        <v>842</v>
      </c>
      <c r="D36">
        <v>842</v>
      </c>
      <c r="F36" t="str">
        <v>Overweight</v>
      </c>
      <c r="G36" s="20">
        <v>0.37221197383867183</v>
      </c>
      <c r="H36" s="20">
        <v>0.37221197383867183</v>
      </c>
      <c r="I36" s="50" t="str">
        <v xml:space="preserve">Hyperlipidemia </v>
      </c>
      <c r="J36" s="50">
        <v>1072</v>
      </c>
      <c r="K36" s="50" t="e">
        <v>#N/A</v>
      </c>
      <c r="N36" s="21"/>
      <c r="O36" s="21"/>
    </row>
    <row r="37" spans="2:15" x14ac:dyDescent="0.25">
      <c r="B37" t="str">
        <v>55 - 64</v>
      </c>
      <c r="C37">
        <v>332</v>
      </c>
      <c r="D37" t="e">
        <v>#N/A</v>
      </c>
      <c r="F37" t="str">
        <v>Underweight</v>
      </c>
      <c r="G37" s="20">
        <v>6.6409525406674497E-2</v>
      </c>
      <c r="H37" s="20" t="e">
        <v>#N/A</v>
      </c>
      <c r="I37" s="50" t="str">
        <v xml:space="preserve">Pneumonia </v>
      </c>
      <c r="J37" s="50">
        <v>1148</v>
      </c>
      <c r="K37" s="50">
        <v>1148</v>
      </c>
    </row>
    <row r="38" spans="2:15" x14ac:dyDescent="0.25">
      <c r="B38" t="str">
        <v>65 - 74</v>
      </c>
      <c r="C38">
        <v>190</v>
      </c>
      <c r="D38" t="e">
        <v>#N/A</v>
      </c>
      <c r="I38" s="50" t="str">
        <v xml:space="preserve">Type 2 diabetes mellitus </v>
      </c>
      <c r="J38" s="50">
        <v>1094</v>
      </c>
      <c r="K38" s="50" t="e">
        <v>#N/A</v>
      </c>
      <c r="M38" s="1" t="s">
        <v>0</v>
      </c>
      <c r="N38" t="s">
        <v>255</v>
      </c>
    </row>
    <row r="39" spans="2:15" x14ac:dyDescent="0.25">
      <c r="B39" t="str">
        <v>75 plus</v>
      </c>
      <c r="C39">
        <v>120</v>
      </c>
      <c r="D39" t="e">
        <v>#N/A</v>
      </c>
      <c r="I39" s="50" t="str">
        <v>Low back pain</v>
      </c>
      <c r="J39" s="50">
        <v>1097</v>
      </c>
      <c r="K39" s="50" t="e">
        <v>#N/A</v>
      </c>
      <c r="M39" s="2" t="s">
        <v>233</v>
      </c>
      <c r="N39" s="9">
        <v>5.5295902883156298</v>
      </c>
    </row>
    <row r="40" spans="2:15" x14ac:dyDescent="0.25">
      <c r="F40" t="s">
        <v>414</v>
      </c>
      <c r="G40" t="s">
        <v>420</v>
      </c>
      <c r="M40" s="2" t="s">
        <v>234</v>
      </c>
      <c r="N40" s="9">
        <v>75.515427415275667</v>
      </c>
    </row>
    <row r="41" spans="2:15" x14ac:dyDescent="0.25">
      <c r="F41" t="s">
        <v>416</v>
      </c>
      <c r="G41" s="50">
        <f>F28</f>
        <v>791</v>
      </c>
      <c r="M41" s="2" t="s">
        <v>235</v>
      </c>
      <c r="N41" s="9">
        <v>1.4773287941582818</v>
      </c>
    </row>
    <row r="42" spans="2:15" x14ac:dyDescent="0.25">
      <c r="F42" t="s">
        <v>417</v>
      </c>
      <c r="G42" s="50">
        <f>G31</f>
        <v>1682</v>
      </c>
      <c r="M42" s="2" t="s">
        <v>236</v>
      </c>
      <c r="N42" s="9">
        <v>9.7095808383233528</v>
      </c>
    </row>
    <row r="43" spans="2:15" x14ac:dyDescent="0.25">
      <c r="F43" t="s">
        <v>415</v>
      </c>
      <c r="G43" s="50">
        <f>F31</f>
        <v>1762</v>
      </c>
      <c r="M43" s="2" t="s">
        <v>4</v>
      </c>
      <c r="N43" s="9">
        <v>21.462802083333337</v>
      </c>
    </row>
    <row r="44" spans="2:15" x14ac:dyDescent="0.25">
      <c r="F44" t="s">
        <v>418</v>
      </c>
      <c r="G44" s="50">
        <f>G28</f>
        <v>783</v>
      </c>
    </row>
    <row r="45" spans="2:15" x14ac:dyDescent="0.25">
      <c r="M45" t="str" cm="1">
        <f t="array" ref="M45:N50">M38:N43</f>
        <v>Row Labels</v>
      </c>
      <c r="N45" t="str">
        <v>Average of length_of_stay_hours</v>
      </c>
      <c r="O45" t="s">
        <v>422</v>
      </c>
    </row>
    <row r="46" spans="2:15" x14ac:dyDescent="0.25">
      <c r="M46" t="str">
        <v>Emergency</v>
      </c>
      <c r="N46" s="9">
        <v>5.5295902883156298</v>
      </c>
      <c r="O46" t="e">
        <f>IF(N46=MAX($N$46:$N$49),N46,NA())</f>
        <v>#N/A</v>
      </c>
    </row>
    <row r="47" spans="2:15" x14ac:dyDescent="0.25">
      <c r="M47" t="str">
        <v>Inpatient Ward</v>
      </c>
      <c r="N47" s="9">
        <v>75.515427415275667</v>
      </c>
      <c r="O47" s="9">
        <f>IF(N47=MAX($N$46:$N$49),N47,NA())</f>
        <v>75.515427415275667</v>
      </c>
    </row>
    <row r="48" spans="2:15" x14ac:dyDescent="0.25">
      <c r="M48" t="str">
        <v>Outpatient Clinic</v>
      </c>
      <c r="N48" s="9">
        <v>1.4773287941582818</v>
      </c>
      <c r="O48" t="e">
        <f t="shared" ref="O48:O49" si="2">IF(N48=MAX($N$46:$N$49),N48,NA())</f>
        <v>#N/A</v>
      </c>
    </row>
    <row r="49" spans="13:15" x14ac:dyDescent="0.25">
      <c r="M49" t="str">
        <v>Surgery/OR</v>
      </c>
      <c r="N49" s="9">
        <v>9.7095808383233528</v>
      </c>
      <c r="O49" t="e">
        <f t="shared" si="2"/>
        <v>#N/A</v>
      </c>
    </row>
    <row r="50" spans="13:15" x14ac:dyDescent="0.25">
      <c r="M50" t="str">
        <v>Grand Total</v>
      </c>
      <c r="N50" s="9">
        <v>21.462802083333337</v>
      </c>
    </row>
  </sheetData>
  <pageMargins left="0.7" right="0.7" top="0.75" bottom="0.75" header="0.3" footer="0.3"/>
  <pageSetup orientation="portrait"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D2C5A-A8F0-4932-9E37-3DF0FD106367}">
  <dimension ref="C1:CE85"/>
  <sheetViews>
    <sheetView topLeftCell="H1" zoomScale="74" zoomScaleNormal="90" workbookViewId="0">
      <selection activeCell="J20" sqref="J20"/>
    </sheetView>
  </sheetViews>
  <sheetFormatPr defaultRowHeight="15" x14ac:dyDescent="0.25"/>
  <cols>
    <col min="2" max="2" width="16.7109375" bestFit="1" customWidth="1"/>
    <col min="3" max="3" width="16.5703125" bestFit="1" customWidth="1"/>
    <col min="4" max="4" width="17" bestFit="1" customWidth="1"/>
    <col min="5" max="5" width="21.5703125" bestFit="1" customWidth="1"/>
    <col min="6" max="7" width="19.85546875" bestFit="1" customWidth="1"/>
    <col min="8" max="8" width="17.28515625" bestFit="1" customWidth="1"/>
    <col min="9" max="9" width="12.85546875" bestFit="1" customWidth="1"/>
    <col min="10" max="10" width="11.7109375" bestFit="1" customWidth="1"/>
    <col min="11" max="11" width="12.85546875" bestFit="1" customWidth="1"/>
    <col min="12" max="12" width="31" bestFit="1" customWidth="1"/>
    <col min="13" max="13" width="11.140625" bestFit="1" customWidth="1"/>
    <col min="14" max="14" width="35.28515625" bestFit="1" customWidth="1"/>
    <col min="15" max="15" width="13.7109375" style="40" bestFit="1" customWidth="1"/>
    <col min="16" max="16" width="21.42578125" bestFit="1" customWidth="1"/>
    <col min="27" max="27" width="9.140625" style="11"/>
    <col min="30" max="30" width="9.85546875" customWidth="1"/>
    <col min="31" max="31" width="25.85546875" bestFit="1" customWidth="1"/>
    <col min="32" max="32" width="17.28515625" bestFit="1" customWidth="1"/>
    <col min="33" max="33" width="6" bestFit="1" customWidth="1"/>
    <col min="34" max="34" width="8.5703125" bestFit="1" customWidth="1"/>
    <col min="35" max="35" width="11.5703125" bestFit="1" customWidth="1"/>
    <col min="36" max="36" width="25.5703125" bestFit="1" customWidth="1"/>
    <col min="37" max="37" width="72.28515625" bestFit="1" customWidth="1"/>
    <col min="38" max="38" width="17.28515625" bestFit="1" customWidth="1"/>
    <col min="39" max="39" width="6" bestFit="1" customWidth="1"/>
    <col min="40" max="40" width="11.5703125" bestFit="1" customWidth="1"/>
    <col min="41" max="41" width="23.85546875" bestFit="1" customWidth="1"/>
    <col min="42" max="42" width="13.5703125" bestFit="1" customWidth="1"/>
    <col min="43" max="43" width="7.28515625" style="34" customWidth="1"/>
    <col min="44" max="45" width="6.140625" customWidth="1"/>
    <col min="46" max="46" width="26.7109375" bestFit="1" customWidth="1"/>
    <col min="47" max="47" width="19.85546875" bestFit="1" customWidth="1"/>
    <col min="48" max="48" width="16.5703125" bestFit="1" customWidth="1"/>
    <col min="49" max="49" width="23.28515625" bestFit="1" customWidth="1"/>
    <col min="50" max="50" width="31.28515625" bestFit="1" customWidth="1"/>
    <col min="51" max="51" width="17" bestFit="1" customWidth="1"/>
    <col min="52" max="52" width="21.7109375" bestFit="1" customWidth="1"/>
    <col min="53" max="53" width="19.85546875" bestFit="1" customWidth="1"/>
    <col min="54" max="54" width="28.7109375" bestFit="1" customWidth="1"/>
    <col min="55" max="55" width="16.5703125" bestFit="1" customWidth="1"/>
    <col min="56" max="56" width="17.5703125" bestFit="1" customWidth="1"/>
    <col min="57" max="57" width="11.42578125" bestFit="1" customWidth="1"/>
    <col min="58" max="58" width="15.7109375" bestFit="1" customWidth="1"/>
    <col min="59" max="59" width="21.42578125" bestFit="1" customWidth="1"/>
    <col min="60" max="60" width="15.7109375" bestFit="1" customWidth="1"/>
    <col min="61" max="61" width="26.42578125" bestFit="1" customWidth="1"/>
    <col min="62" max="62" width="20.7109375" bestFit="1" customWidth="1"/>
    <col min="63" max="312" width="7.7109375" bestFit="1" customWidth="1"/>
    <col min="313" max="313" width="6.5703125" bestFit="1" customWidth="1"/>
    <col min="314" max="516" width="7.7109375" bestFit="1" customWidth="1"/>
    <col min="517" max="517" width="6.5703125" bestFit="1" customWidth="1"/>
    <col min="518" max="522" width="7.7109375" bestFit="1" customWidth="1"/>
    <col min="523" max="523" width="6.5703125" bestFit="1" customWidth="1"/>
    <col min="524" max="558" width="7.7109375" bestFit="1" customWidth="1"/>
    <col min="559" max="559" width="6.5703125" bestFit="1" customWidth="1"/>
    <col min="560" max="572" width="7.7109375" bestFit="1" customWidth="1"/>
    <col min="573" max="573" width="8.7109375" bestFit="1" customWidth="1"/>
    <col min="574" max="574" width="7.7109375" bestFit="1" customWidth="1"/>
    <col min="575" max="575" width="6.5703125" bestFit="1" customWidth="1"/>
    <col min="576" max="583" width="7.7109375" bestFit="1" customWidth="1"/>
    <col min="584" max="584" width="6.5703125" bestFit="1" customWidth="1"/>
    <col min="585" max="625" width="7.7109375" bestFit="1" customWidth="1"/>
    <col min="626" max="626" width="6.5703125" bestFit="1" customWidth="1"/>
    <col min="627" max="667" width="7.7109375" bestFit="1" customWidth="1"/>
    <col min="668" max="668" width="6.5703125" bestFit="1" customWidth="1"/>
    <col min="669" max="753" width="7.7109375" bestFit="1" customWidth="1"/>
    <col min="754" max="754" width="6.5703125" bestFit="1" customWidth="1"/>
    <col min="755" max="1092" width="7.7109375" bestFit="1" customWidth="1"/>
    <col min="1093" max="1093" width="8.7109375" bestFit="1" customWidth="1"/>
    <col min="1094" max="1257" width="7.7109375" bestFit="1" customWidth="1"/>
    <col min="1258" max="1258" width="8.7109375" bestFit="1" customWidth="1"/>
    <col min="1259" max="1422" width="7.7109375" bestFit="1" customWidth="1"/>
    <col min="1423" max="1423" width="6.5703125" bestFit="1" customWidth="1"/>
    <col min="1424" max="1439" width="7.7109375" bestFit="1" customWidth="1"/>
    <col min="1440" max="1440" width="8.7109375" bestFit="1" customWidth="1"/>
    <col min="1441" max="1442" width="7.7109375" bestFit="1" customWidth="1"/>
    <col min="1443" max="1443" width="6.5703125" bestFit="1" customWidth="1"/>
    <col min="1444" max="1460" width="7.7109375" bestFit="1" customWidth="1"/>
    <col min="1461" max="1461" width="6.5703125" bestFit="1" customWidth="1"/>
    <col min="1462" max="1482" width="7.7109375" bestFit="1" customWidth="1"/>
    <col min="1483" max="1483" width="6.5703125" bestFit="1" customWidth="1"/>
    <col min="1484" max="1492" width="7.7109375" bestFit="1" customWidth="1"/>
    <col min="1493" max="1493" width="8.7109375" bestFit="1" customWidth="1"/>
    <col min="1494" max="1509" width="7.7109375" bestFit="1" customWidth="1"/>
    <col min="1510" max="1510" width="8.7109375" bestFit="1" customWidth="1"/>
    <col min="1511" max="1592" width="7.7109375" bestFit="1" customWidth="1"/>
    <col min="1593" max="1593" width="6.5703125" bestFit="1" customWidth="1"/>
    <col min="1594" max="1614" width="7.7109375" bestFit="1" customWidth="1"/>
    <col min="1615" max="1615" width="6.5703125" bestFit="1" customWidth="1"/>
    <col min="1616" max="1639" width="7.7109375" bestFit="1" customWidth="1"/>
    <col min="1640" max="1640" width="8.7109375" bestFit="1" customWidth="1"/>
    <col min="1641" max="1653" width="7.7109375" bestFit="1" customWidth="1"/>
    <col min="1654" max="1654" width="8.7109375" bestFit="1" customWidth="1"/>
    <col min="1655" max="1673" width="7.7109375" bestFit="1" customWidth="1"/>
    <col min="1674" max="1674" width="6.5703125" bestFit="1" customWidth="1"/>
    <col min="1675" max="1689" width="7.7109375" bestFit="1" customWidth="1"/>
    <col min="1690" max="1690" width="6.5703125" bestFit="1" customWidth="1"/>
    <col min="1691" max="1720" width="7.7109375" bestFit="1" customWidth="1"/>
    <col min="1721" max="1721" width="6.5703125" bestFit="1" customWidth="1"/>
    <col min="1722" max="1850" width="7.7109375" bestFit="1" customWidth="1"/>
    <col min="1851" max="1851" width="6.5703125" bestFit="1" customWidth="1"/>
    <col min="1852" max="1870" width="7.7109375" bestFit="1" customWidth="1"/>
    <col min="1871" max="1871" width="8.7109375" bestFit="1" customWidth="1"/>
    <col min="1872" max="1996" width="7.7109375" bestFit="1" customWidth="1"/>
    <col min="1997" max="1997" width="8.7109375" bestFit="1" customWidth="1"/>
    <col min="1998" max="2148" width="7.7109375" bestFit="1" customWidth="1"/>
    <col min="2149" max="2149" width="6.5703125" bestFit="1" customWidth="1"/>
    <col min="2150" max="2293" width="7.7109375" bestFit="1" customWidth="1"/>
    <col min="2294" max="2294" width="6.5703125" bestFit="1" customWidth="1"/>
    <col min="2295" max="2413" width="7.7109375" bestFit="1" customWidth="1"/>
    <col min="2414" max="2414" width="8.7109375" bestFit="1" customWidth="1"/>
    <col min="2415" max="2483" width="7.7109375" bestFit="1" customWidth="1"/>
    <col min="2484" max="2484" width="6.5703125" bestFit="1" customWidth="1"/>
    <col min="2485" max="2490" width="7.7109375" bestFit="1" customWidth="1"/>
    <col min="2491" max="2491" width="6.5703125" bestFit="1" customWidth="1"/>
    <col min="2492" max="2512" width="7.7109375" bestFit="1" customWidth="1"/>
    <col min="2513" max="2513" width="8.7109375" bestFit="1" customWidth="1"/>
    <col min="2514" max="2514" width="7.7109375" bestFit="1" customWidth="1"/>
    <col min="2515" max="2515" width="8.7109375" bestFit="1" customWidth="1"/>
    <col min="2516" max="2562" width="7.7109375" bestFit="1" customWidth="1"/>
    <col min="2563" max="2563" width="8.7109375" bestFit="1" customWidth="1"/>
    <col min="2564" max="2618" width="7.7109375" bestFit="1" customWidth="1"/>
    <col min="2619" max="2619" width="6.5703125" bestFit="1" customWidth="1"/>
    <col min="2620" max="2635" width="7.7109375" bestFit="1" customWidth="1"/>
    <col min="2636" max="2636" width="6.5703125" bestFit="1" customWidth="1"/>
    <col min="2637" max="2685" width="7.7109375" bestFit="1" customWidth="1"/>
    <col min="2686" max="2686" width="6.5703125" bestFit="1" customWidth="1"/>
    <col min="2687" max="2881" width="7.7109375" bestFit="1" customWidth="1"/>
    <col min="2882" max="2882" width="6.5703125" bestFit="1" customWidth="1"/>
    <col min="2883" max="2907" width="7.7109375" bestFit="1" customWidth="1"/>
    <col min="2908" max="2908" width="6.5703125" bestFit="1" customWidth="1"/>
    <col min="2909" max="2922" width="7.7109375" bestFit="1" customWidth="1"/>
    <col min="2923" max="2923" width="8.7109375" bestFit="1" customWidth="1"/>
    <col min="2924" max="2952" width="7.7109375" bestFit="1" customWidth="1"/>
    <col min="2953" max="2953" width="8.7109375" bestFit="1" customWidth="1"/>
    <col min="2954" max="2987" width="7.7109375" bestFit="1" customWidth="1"/>
    <col min="2988" max="2988" width="8.7109375" bestFit="1" customWidth="1"/>
    <col min="2989" max="2998" width="7.7109375" bestFit="1" customWidth="1"/>
    <col min="2999" max="2999" width="8.7109375" bestFit="1" customWidth="1"/>
    <col min="3000" max="3009" width="7.7109375" bestFit="1" customWidth="1"/>
    <col min="3010" max="3010" width="8.7109375" bestFit="1" customWidth="1"/>
    <col min="3011" max="3046" width="7.7109375" bestFit="1" customWidth="1"/>
    <col min="3047" max="3047" width="8.7109375" bestFit="1" customWidth="1"/>
    <col min="3048" max="3062" width="7.7109375" bestFit="1" customWidth="1"/>
    <col min="3063" max="3063" width="8.7109375" bestFit="1" customWidth="1"/>
    <col min="3064" max="3070" width="7.7109375" bestFit="1" customWidth="1"/>
    <col min="3071" max="3071" width="8.7109375" bestFit="1" customWidth="1"/>
    <col min="3072" max="3120" width="7.7109375" bestFit="1" customWidth="1"/>
    <col min="3121" max="3121" width="8.7109375" bestFit="1" customWidth="1"/>
    <col min="3122" max="3132" width="7.7109375" bestFit="1" customWidth="1"/>
    <col min="3133" max="3133" width="8.7109375" bestFit="1" customWidth="1"/>
    <col min="3134" max="3150" width="7.7109375" bestFit="1" customWidth="1"/>
    <col min="3151" max="3152" width="8.7109375" bestFit="1" customWidth="1"/>
    <col min="3153" max="3197" width="7.7109375" bestFit="1" customWidth="1"/>
    <col min="3198" max="3198" width="8.7109375" bestFit="1" customWidth="1"/>
    <col min="3199" max="3223" width="7.7109375" bestFit="1" customWidth="1"/>
    <col min="3224" max="3224" width="8.7109375" bestFit="1" customWidth="1"/>
    <col min="3225" max="3242" width="7.7109375" bestFit="1" customWidth="1"/>
    <col min="3243" max="3243" width="8.7109375" bestFit="1" customWidth="1"/>
    <col min="3244" max="3246" width="7.7109375" bestFit="1" customWidth="1"/>
    <col min="3247" max="3247" width="8.7109375" bestFit="1" customWidth="1"/>
    <col min="3248" max="3257" width="7.7109375" bestFit="1" customWidth="1"/>
    <col min="3258" max="3258" width="8.7109375" bestFit="1" customWidth="1"/>
    <col min="3259" max="3261" width="7.7109375" bestFit="1" customWidth="1"/>
    <col min="3262" max="3262" width="8.7109375" bestFit="1" customWidth="1"/>
    <col min="3263" max="3264" width="7.7109375" bestFit="1" customWidth="1"/>
    <col min="3265" max="3265" width="6.5703125" bestFit="1" customWidth="1"/>
    <col min="3266" max="3269" width="7.7109375" bestFit="1" customWidth="1"/>
    <col min="3270" max="3270" width="8.7109375" bestFit="1" customWidth="1"/>
    <col min="3271" max="3277" width="7.7109375" bestFit="1" customWidth="1"/>
    <col min="3278" max="3279" width="8.7109375" bestFit="1" customWidth="1"/>
    <col min="3280" max="3293" width="7.7109375" bestFit="1" customWidth="1"/>
    <col min="3294" max="3294" width="8.7109375" bestFit="1" customWidth="1"/>
    <col min="3295" max="3299" width="7.7109375" bestFit="1" customWidth="1"/>
    <col min="3300" max="3300" width="8.7109375" bestFit="1" customWidth="1"/>
    <col min="3301" max="3308" width="7.7109375" bestFit="1" customWidth="1"/>
    <col min="3309" max="3309" width="8.7109375" bestFit="1" customWidth="1"/>
    <col min="3310" max="3323" width="7.7109375" bestFit="1" customWidth="1"/>
    <col min="3324" max="3324" width="8.7109375" bestFit="1" customWidth="1"/>
    <col min="3325" max="3332" width="7.7109375" bestFit="1" customWidth="1"/>
    <col min="3333" max="3333" width="6.5703125" bestFit="1" customWidth="1"/>
    <col min="3334" max="3340" width="7.7109375" bestFit="1" customWidth="1"/>
    <col min="3341" max="3341" width="8.7109375" bestFit="1" customWidth="1"/>
    <col min="3342" max="3343" width="7.7109375" bestFit="1" customWidth="1"/>
    <col min="3344" max="3344" width="8.7109375" bestFit="1" customWidth="1"/>
    <col min="3345" max="3349" width="7.7109375" bestFit="1" customWidth="1"/>
    <col min="3350" max="3350" width="8.7109375" bestFit="1" customWidth="1"/>
    <col min="3351" max="3351" width="7.7109375" bestFit="1" customWidth="1"/>
    <col min="3352" max="3352" width="8.7109375" bestFit="1" customWidth="1"/>
    <col min="3353" max="3362" width="7.7109375" bestFit="1" customWidth="1"/>
    <col min="3363" max="3363" width="8.7109375" bestFit="1" customWidth="1"/>
    <col min="3364" max="3373" width="7.7109375" bestFit="1" customWidth="1"/>
    <col min="3374" max="3374" width="8.7109375" bestFit="1" customWidth="1"/>
    <col min="3375" max="3401" width="7.7109375" bestFit="1" customWidth="1"/>
    <col min="3402" max="3402" width="8.7109375" bestFit="1" customWidth="1"/>
    <col min="3403" max="3416" width="7.7109375" bestFit="1" customWidth="1"/>
    <col min="3417" max="3417" width="8.7109375" bestFit="1" customWidth="1"/>
    <col min="3418" max="3436" width="7.7109375" bestFit="1" customWidth="1"/>
    <col min="3437" max="3437" width="8.7109375" bestFit="1" customWidth="1"/>
    <col min="3438" max="3439" width="7.7109375" bestFit="1" customWidth="1"/>
    <col min="3440" max="3440" width="8.7109375" bestFit="1" customWidth="1"/>
    <col min="3441" max="3442" width="7.7109375" bestFit="1" customWidth="1"/>
    <col min="3443" max="3443" width="8.7109375" bestFit="1" customWidth="1"/>
    <col min="3444" max="3445" width="7.7109375" bestFit="1" customWidth="1"/>
    <col min="3446" max="3447" width="8.7109375" bestFit="1" customWidth="1"/>
    <col min="3448" max="3450" width="7.7109375" bestFit="1" customWidth="1"/>
    <col min="3451" max="3451" width="8.7109375" bestFit="1" customWidth="1"/>
    <col min="3452" max="3453" width="7.7109375" bestFit="1" customWidth="1"/>
    <col min="3454" max="3454" width="8.7109375" bestFit="1" customWidth="1"/>
    <col min="3455" max="3455" width="7.7109375" bestFit="1" customWidth="1"/>
    <col min="3456" max="3456" width="8.7109375" bestFit="1" customWidth="1"/>
    <col min="3457" max="3457" width="6.5703125" bestFit="1" customWidth="1"/>
    <col min="3458" max="3459" width="8.7109375" bestFit="1" customWidth="1"/>
    <col min="3460" max="3462" width="7.7109375" bestFit="1" customWidth="1"/>
    <col min="3463" max="3463" width="8.7109375" bestFit="1" customWidth="1"/>
    <col min="3464" max="3464" width="7.7109375" bestFit="1" customWidth="1"/>
    <col min="3465" max="3465" width="8.7109375" bestFit="1" customWidth="1"/>
    <col min="3466" max="3472" width="7.7109375" bestFit="1" customWidth="1"/>
    <col min="3473" max="3473" width="8.7109375" bestFit="1" customWidth="1"/>
    <col min="3474" max="3474" width="7.7109375" bestFit="1" customWidth="1"/>
    <col min="3475" max="3475" width="8.7109375" bestFit="1" customWidth="1"/>
    <col min="3476" max="3479" width="7.7109375" bestFit="1" customWidth="1"/>
    <col min="3480" max="3480" width="8.7109375" bestFit="1" customWidth="1"/>
    <col min="3481" max="3483" width="7.7109375" bestFit="1" customWidth="1"/>
    <col min="3484" max="3484" width="8.7109375" bestFit="1" customWidth="1"/>
    <col min="3485" max="3485" width="7.7109375" bestFit="1" customWidth="1"/>
    <col min="3486" max="3486" width="6.5703125" bestFit="1" customWidth="1"/>
    <col min="3487" max="3491" width="7.7109375" bestFit="1" customWidth="1"/>
    <col min="3492" max="3492" width="8.7109375" bestFit="1" customWidth="1"/>
    <col min="3493" max="3496" width="7.7109375" bestFit="1" customWidth="1"/>
    <col min="3497" max="3497" width="8.7109375" bestFit="1" customWidth="1"/>
    <col min="3498" max="3506" width="7.7109375" bestFit="1" customWidth="1"/>
    <col min="3507" max="3507" width="8.7109375" bestFit="1" customWidth="1"/>
    <col min="3508" max="3511" width="7.7109375" bestFit="1" customWidth="1"/>
    <col min="3512" max="3512" width="6.5703125" bestFit="1" customWidth="1"/>
    <col min="3513" max="3513" width="8.7109375" bestFit="1" customWidth="1"/>
    <col min="3514" max="3517" width="7.7109375" bestFit="1" customWidth="1"/>
    <col min="3518" max="3519" width="8.7109375" bestFit="1" customWidth="1"/>
    <col min="3520" max="3524" width="7.7109375" bestFit="1" customWidth="1"/>
    <col min="3525" max="3525" width="8.7109375" bestFit="1" customWidth="1"/>
    <col min="3526" max="3529" width="7.7109375" bestFit="1" customWidth="1"/>
    <col min="3530" max="3530" width="8.7109375" bestFit="1" customWidth="1"/>
    <col min="3531" max="3532" width="7.7109375" bestFit="1" customWidth="1"/>
    <col min="3533" max="3533" width="8.7109375" bestFit="1" customWidth="1"/>
    <col min="3534" max="3534" width="7.7109375" bestFit="1" customWidth="1"/>
    <col min="3535" max="3535" width="8.7109375" bestFit="1" customWidth="1"/>
    <col min="3536" max="3554" width="7.7109375" bestFit="1" customWidth="1"/>
    <col min="3555" max="3555" width="8.7109375" bestFit="1" customWidth="1"/>
    <col min="3556" max="3557" width="7.7109375" bestFit="1" customWidth="1"/>
    <col min="3558" max="3558" width="8.7109375" bestFit="1" customWidth="1"/>
    <col min="3559" max="3569" width="7.7109375" bestFit="1" customWidth="1"/>
    <col min="3570" max="3570" width="8.7109375" bestFit="1" customWidth="1"/>
    <col min="3571" max="3575" width="7.7109375" bestFit="1" customWidth="1"/>
    <col min="3576" max="3577" width="8.7109375" bestFit="1" customWidth="1"/>
    <col min="3578" max="3579" width="7.7109375" bestFit="1" customWidth="1"/>
    <col min="3580" max="3580" width="8.7109375" bestFit="1" customWidth="1"/>
    <col min="3581" max="3584" width="7.7109375" bestFit="1" customWidth="1"/>
    <col min="3585" max="3585" width="8.7109375" bestFit="1" customWidth="1"/>
    <col min="3586" max="3587" width="7.7109375" bestFit="1" customWidth="1"/>
    <col min="3588" max="3589" width="8.7109375" bestFit="1" customWidth="1"/>
    <col min="3590" max="3597" width="7.7109375" bestFit="1" customWidth="1"/>
    <col min="3598" max="3598" width="8.7109375" bestFit="1" customWidth="1"/>
    <col min="3599" max="3602" width="7.7109375" bestFit="1" customWidth="1"/>
    <col min="3603" max="3603" width="8.7109375" bestFit="1" customWidth="1"/>
    <col min="3604" max="3608" width="7.7109375" bestFit="1" customWidth="1"/>
    <col min="3609" max="3611" width="8.7109375" bestFit="1" customWidth="1"/>
    <col min="3612" max="3626" width="7.7109375" bestFit="1" customWidth="1"/>
    <col min="3627" max="3627" width="6.5703125" bestFit="1" customWidth="1"/>
    <col min="3628" max="3629" width="7.7109375" bestFit="1" customWidth="1"/>
    <col min="3630" max="3630" width="8.7109375" bestFit="1" customWidth="1"/>
    <col min="3631" max="3638" width="7.7109375" bestFit="1" customWidth="1"/>
    <col min="3639" max="3639" width="8.7109375" bestFit="1" customWidth="1"/>
    <col min="3640" max="3643" width="7.7109375" bestFit="1" customWidth="1"/>
    <col min="3644" max="3645" width="8.7109375" bestFit="1" customWidth="1"/>
    <col min="3646" max="3646" width="7.7109375" bestFit="1" customWidth="1"/>
    <col min="3647" max="3648" width="8.7109375" bestFit="1" customWidth="1"/>
    <col min="3649" max="3651" width="7.7109375" bestFit="1" customWidth="1"/>
    <col min="3652" max="3652" width="8.7109375" bestFit="1" customWidth="1"/>
    <col min="3653" max="3653" width="7.7109375" bestFit="1" customWidth="1"/>
    <col min="3654" max="3654" width="8.7109375" bestFit="1" customWidth="1"/>
    <col min="3655" max="3657" width="7.7109375" bestFit="1" customWidth="1"/>
    <col min="3658" max="3658" width="8.7109375" bestFit="1" customWidth="1"/>
    <col min="3659" max="3661" width="7.7109375" bestFit="1" customWidth="1"/>
    <col min="3662" max="3664" width="8.7109375" bestFit="1" customWidth="1"/>
    <col min="3665" max="3667" width="7.7109375" bestFit="1" customWidth="1"/>
    <col min="3668" max="3669" width="8.7109375" bestFit="1" customWidth="1"/>
    <col min="3670" max="3678" width="7.7109375" bestFit="1" customWidth="1"/>
    <col min="3679" max="3681" width="8.7109375" bestFit="1" customWidth="1"/>
    <col min="3682" max="3683" width="7.7109375" bestFit="1" customWidth="1"/>
    <col min="3684" max="3684" width="8.7109375" bestFit="1" customWidth="1"/>
    <col min="3685" max="3687" width="7.7109375" bestFit="1" customWidth="1"/>
    <col min="3688" max="3688" width="8.7109375" bestFit="1" customWidth="1"/>
    <col min="3689" max="3692" width="7.7109375" bestFit="1" customWidth="1"/>
    <col min="3693" max="3693" width="8.7109375" bestFit="1" customWidth="1"/>
    <col min="3694" max="3703" width="7.7109375" bestFit="1" customWidth="1"/>
    <col min="3704" max="3704" width="8.7109375" bestFit="1" customWidth="1"/>
    <col min="3705" max="3709" width="7.7109375" bestFit="1" customWidth="1"/>
    <col min="3710" max="3710" width="8.7109375" bestFit="1" customWidth="1"/>
    <col min="3711" max="3716" width="7.7109375" bestFit="1" customWidth="1"/>
    <col min="3717" max="3717" width="8.7109375" bestFit="1" customWidth="1"/>
    <col min="3718" max="3718" width="7.7109375" bestFit="1" customWidth="1"/>
    <col min="3719" max="3719" width="8.7109375" bestFit="1" customWidth="1"/>
    <col min="3720" max="3729" width="7.7109375" bestFit="1" customWidth="1"/>
    <col min="3730" max="3730" width="8.7109375" bestFit="1" customWidth="1"/>
    <col min="3731" max="3731" width="6.5703125" bestFit="1" customWidth="1"/>
    <col min="3732" max="3732" width="8.7109375" bestFit="1" customWidth="1"/>
    <col min="3733" max="3735" width="7.7109375" bestFit="1" customWidth="1"/>
    <col min="3736" max="3736" width="8.7109375" bestFit="1" customWidth="1"/>
    <col min="3737" max="3738" width="7.7109375" bestFit="1" customWidth="1"/>
    <col min="3739" max="3739" width="8.7109375" bestFit="1" customWidth="1"/>
    <col min="3740" max="3744" width="7.7109375" bestFit="1" customWidth="1"/>
    <col min="3745" max="3745" width="8.7109375" bestFit="1" customWidth="1"/>
    <col min="3746" max="3750" width="7.7109375" bestFit="1" customWidth="1"/>
    <col min="3751" max="3751" width="8.7109375" bestFit="1" customWidth="1"/>
    <col min="3752" max="3753" width="7.7109375" bestFit="1" customWidth="1"/>
    <col min="3754" max="3754" width="8.7109375" bestFit="1" customWidth="1"/>
    <col min="3755" max="3757" width="7.7109375" bestFit="1" customWidth="1"/>
    <col min="3758" max="3758" width="8.7109375" bestFit="1" customWidth="1"/>
    <col min="3759" max="3763" width="7.7109375" bestFit="1" customWidth="1"/>
    <col min="3764" max="3767" width="8.7109375" bestFit="1" customWidth="1"/>
    <col min="3768" max="3771" width="7.7109375" bestFit="1" customWidth="1"/>
    <col min="3772" max="3773" width="8.7109375" bestFit="1" customWidth="1"/>
    <col min="3774" max="3774" width="7.7109375" bestFit="1" customWidth="1"/>
    <col min="3775" max="3775" width="8.7109375" bestFit="1" customWidth="1"/>
    <col min="3776" max="3777" width="7.7109375" bestFit="1" customWidth="1"/>
    <col min="3778" max="3779" width="8.7109375" bestFit="1" customWidth="1"/>
    <col min="3780" max="3788" width="7.7109375" bestFit="1" customWidth="1"/>
    <col min="3789" max="3789" width="8.7109375" bestFit="1" customWidth="1"/>
    <col min="3790" max="3793" width="7.7109375" bestFit="1" customWidth="1"/>
    <col min="3794" max="3794" width="8.7109375" bestFit="1" customWidth="1"/>
    <col min="3795" max="3801" width="7.7109375" bestFit="1" customWidth="1"/>
    <col min="3802" max="3802" width="8.7109375" bestFit="1" customWidth="1"/>
    <col min="3803" max="3805" width="7.7109375" bestFit="1" customWidth="1"/>
    <col min="3806" max="3808" width="8.7109375" bestFit="1" customWidth="1"/>
    <col min="3809" max="3817" width="7.7109375" bestFit="1" customWidth="1"/>
    <col min="3818" max="3818" width="8.7109375" bestFit="1" customWidth="1"/>
    <col min="3819" max="3827" width="7.7109375" bestFit="1" customWidth="1"/>
    <col min="3828" max="3829" width="8.7109375" bestFit="1" customWidth="1"/>
    <col min="3830" max="3839" width="7.7109375" bestFit="1" customWidth="1"/>
    <col min="3840" max="3841" width="8.7109375" bestFit="1" customWidth="1"/>
    <col min="3842" max="3842" width="7.7109375" bestFit="1" customWidth="1"/>
    <col min="3843" max="3843" width="8.7109375" bestFit="1" customWidth="1"/>
    <col min="3844" max="3856" width="7.7109375" bestFit="1" customWidth="1"/>
    <col min="3857" max="3857" width="8.7109375" bestFit="1" customWidth="1"/>
    <col min="3858" max="3858" width="7.7109375" bestFit="1" customWidth="1"/>
    <col min="3859" max="3859" width="8.7109375" bestFit="1" customWidth="1"/>
    <col min="3860" max="3862" width="7.7109375" bestFit="1" customWidth="1"/>
    <col min="3863" max="3867" width="8.7109375" bestFit="1" customWidth="1"/>
    <col min="3868" max="3877" width="7.7109375" bestFit="1" customWidth="1"/>
    <col min="3878" max="3878" width="8.7109375" bestFit="1" customWidth="1"/>
    <col min="3879" max="3884" width="7.7109375" bestFit="1" customWidth="1"/>
    <col min="3885" max="3885" width="8.7109375" bestFit="1" customWidth="1"/>
    <col min="3886" max="3886" width="7.7109375" bestFit="1" customWidth="1"/>
    <col min="3887" max="3887" width="8.7109375" bestFit="1" customWidth="1"/>
    <col min="3888" max="3891" width="7.7109375" bestFit="1" customWidth="1"/>
    <col min="3892" max="3892" width="8.7109375" bestFit="1" customWidth="1"/>
    <col min="3893" max="3893" width="7.7109375" bestFit="1" customWidth="1"/>
    <col min="3894" max="3894" width="8.7109375" bestFit="1" customWidth="1"/>
    <col min="3895" max="3897" width="7.7109375" bestFit="1" customWidth="1"/>
    <col min="3898" max="3899" width="8.7109375" bestFit="1" customWidth="1"/>
    <col min="3900" max="3902" width="7.7109375" bestFit="1" customWidth="1"/>
    <col min="3903" max="3903" width="8.7109375" bestFit="1" customWidth="1"/>
    <col min="3904" max="3904" width="7.7109375" bestFit="1" customWidth="1"/>
    <col min="3905" max="3905" width="8.7109375" bestFit="1" customWidth="1"/>
    <col min="3906" max="3909" width="7.7109375" bestFit="1" customWidth="1"/>
    <col min="3910" max="3911" width="8.7109375" bestFit="1" customWidth="1"/>
    <col min="3912" max="3916" width="7.7109375" bestFit="1" customWidth="1"/>
    <col min="3917" max="3917" width="8.7109375" bestFit="1" customWidth="1"/>
    <col min="3918" max="3918" width="7.7109375" bestFit="1" customWidth="1"/>
    <col min="3919" max="3919" width="6.5703125" bestFit="1" customWidth="1"/>
    <col min="3920" max="3920" width="7.7109375" bestFit="1" customWidth="1"/>
    <col min="3921" max="3921" width="8.7109375" bestFit="1" customWidth="1"/>
    <col min="3922" max="3922" width="7.7109375" bestFit="1" customWidth="1"/>
    <col min="3923" max="3923" width="8.7109375" bestFit="1" customWidth="1"/>
    <col min="3924" max="3927" width="7.7109375" bestFit="1" customWidth="1"/>
    <col min="3928" max="3928" width="8.7109375" bestFit="1" customWidth="1"/>
    <col min="3929" max="3931" width="7.7109375" bestFit="1" customWidth="1"/>
    <col min="3932" max="3932" width="8.7109375" bestFit="1" customWidth="1"/>
    <col min="3933" max="3934" width="7.7109375" bestFit="1" customWidth="1"/>
    <col min="3935" max="3935" width="8.7109375" bestFit="1" customWidth="1"/>
    <col min="3936" max="3941" width="7.7109375" bestFit="1" customWidth="1"/>
    <col min="3942" max="3943" width="8.7109375" bestFit="1" customWidth="1"/>
    <col min="3944" max="3945" width="7.7109375" bestFit="1" customWidth="1"/>
    <col min="3946" max="3946" width="8.7109375" bestFit="1" customWidth="1"/>
    <col min="3947" max="3948" width="7.7109375" bestFit="1" customWidth="1"/>
    <col min="3949" max="3949" width="8.7109375" bestFit="1" customWidth="1"/>
    <col min="3950" max="3950" width="7.7109375" bestFit="1" customWidth="1"/>
    <col min="3951" max="3951" width="8.7109375" bestFit="1" customWidth="1"/>
    <col min="3952" max="3954" width="7.7109375" bestFit="1" customWidth="1"/>
    <col min="3955" max="3955" width="8.7109375" bestFit="1" customWidth="1"/>
    <col min="3956" max="3961" width="7.7109375" bestFit="1" customWidth="1"/>
    <col min="3962" max="3962" width="8.7109375" bestFit="1" customWidth="1"/>
    <col min="3963" max="3965" width="7.7109375" bestFit="1" customWidth="1"/>
    <col min="3966" max="3966" width="8.7109375" bestFit="1" customWidth="1"/>
    <col min="3967" max="3972" width="7.7109375" bestFit="1" customWidth="1"/>
    <col min="3973" max="3973" width="8.7109375" bestFit="1" customWidth="1"/>
    <col min="3974" max="3975" width="7.7109375" bestFit="1" customWidth="1"/>
    <col min="3976" max="3976" width="8.7109375" bestFit="1" customWidth="1"/>
    <col min="3977" max="3979" width="7.7109375" bestFit="1" customWidth="1"/>
    <col min="3980" max="3980" width="8.7109375" bestFit="1" customWidth="1"/>
    <col min="3981" max="3983" width="7.7109375" bestFit="1" customWidth="1"/>
    <col min="3984" max="3984" width="8.7109375" bestFit="1" customWidth="1"/>
    <col min="3985" max="3985" width="7.7109375" bestFit="1" customWidth="1"/>
    <col min="3986" max="3986" width="8.7109375" bestFit="1" customWidth="1"/>
    <col min="3987" max="3995" width="7.7109375" bestFit="1" customWidth="1"/>
    <col min="3996" max="3999" width="8.7109375" bestFit="1" customWidth="1"/>
    <col min="4000" max="4001" width="7.7109375" bestFit="1" customWidth="1"/>
    <col min="4002" max="4004" width="8.7109375" bestFit="1" customWidth="1"/>
    <col min="4005" max="4007" width="7.7109375" bestFit="1" customWidth="1"/>
    <col min="4008" max="4008" width="8.7109375" bestFit="1" customWidth="1"/>
    <col min="4009" max="4012" width="7.7109375" bestFit="1" customWidth="1"/>
    <col min="4013" max="4013" width="8.7109375" bestFit="1" customWidth="1"/>
    <col min="4014" max="4016" width="7.7109375" bestFit="1" customWidth="1"/>
    <col min="4017" max="4019" width="8.7109375" bestFit="1" customWidth="1"/>
    <col min="4020" max="4024" width="7.7109375" bestFit="1" customWidth="1"/>
    <col min="4025" max="4025" width="8.7109375" bestFit="1" customWidth="1"/>
    <col min="4026" max="4038" width="7.7109375" bestFit="1" customWidth="1"/>
    <col min="4039" max="4040" width="8.7109375" bestFit="1" customWidth="1"/>
    <col min="4041" max="4042" width="7.7109375" bestFit="1" customWidth="1"/>
    <col min="4043" max="4044" width="8.7109375" bestFit="1" customWidth="1"/>
    <col min="4045" max="4045" width="7.7109375" bestFit="1" customWidth="1"/>
    <col min="4046" max="4046" width="8.7109375" bestFit="1" customWidth="1"/>
    <col min="4047" max="4051" width="7.7109375" bestFit="1" customWidth="1"/>
    <col min="4052" max="4052" width="8.7109375" bestFit="1" customWidth="1"/>
    <col min="4053" max="4055" width="7.7109375" bestFit="1" customWidth="1"/>
    <col min="4056" max="4056" width="8.7109375" bestFit="1" customWidth="1"/>
    <col min="4057" max="4061" width="7.7109375" bestFit="1" customWidth="1"/>
    <col min="4062" max="4062" width="8.7109375" bestFit="1" customWidth="1"/>
    <col min="4063" max="4073" width="7.7109375" bestFit="1" customWidth="1"/>
    <col min="4074" max="4075" width="8.7109375" bestFit="1" customWidth="1"/>
    <col min="4076" max="4084" width="7.7109375" bestFit="1" customWidth="1"/>
    <col min="4085" max="4085" width="8.7109375" bestFit="1" customWidth="1"/>
    <col min="4086" max="4087" width="7.7109375" bestFit="1" customWidth="1"/>
    <col min="4088" max="4090" width="8.7109375" bestFit="1" customWidth="1"/>
    <col min="4091" max="4091" width="7.7109375" bestFit="1" customWidth="1"/>
    <col min="4092" max="4092" width="6.5703125" bestFit="1" customWidth="1"/>
    <col min="4093" max="4093" width="7.7109375" bestFit="1" customWidth="1"/>
    <col min="4094" max="4094" width="8.7109375" bestFit="1" customWidth="1"/>
    <col min="4095" max="4095" width="7.7109375" bestFit="1" customWidth="1"/>
    <col min="4096" max="4096" width="8.7109375" bestFit="1" customWidth="1"/>
    <col min="4097" max="4097" width="7.7109375" bestFit="1" customWidth="1"/>
    <col min="4098" max="4098" width="8.7109375" bestFit="1" customWidth="1"/>
    <col min="4099" max="4099" width="7.7109375" bestFit="1" customWidth="1"/>
    <col min="4100" max="4101" width="8.7109375" bestFit="1" customWidth="1"/>
    <col min="4102" max="4102" width="7.7109375" bestFit="1" customWidth="1"/>
    <col min="4103" max="4103" width="8.7109375" bestFit="1" customWidth="1"/>
    <col min="4104" max="4104" width="7.7109375" bestFit="1" customWidth="1"/>
    <col min="4105" max="4106" width="8.7109375" bestFit="1" customWidth="1"/>
    <col min="4107" max="4107" width="7.7109375" bestFit="1" customWidth="1"/>
    <col min="4108" max="4108" width="8.7109375" bestFit="1" customWidth="1"/>
    <col min="4109" max="4109" width="7.7109375" bestFit="1" customWidth="1"/>
    <col min="4110" max="4111" width="8.7109375" bestFit="1" customWidth="1"/>
    <col min="4112" max="4114" width="7.7109375" bestFit="1" customWidth="1"/>
    <col min="4115" max="4115" width="8.7109375" bestFit="1" customWidth="1"/>
    <col min="4116" max="4119" width="7.7109375" bestFit="1" customWidth="1"/>
    <col min="4120" max="4121" width="8.7109375" bestFit="1" customWidth="1"/>
    <col min="4122" max="4127" width="7.7109375" bestFit="1" customWidth="1"/>
    <col min="4128" max="4128" width="8.7109375" bestFit="1" customWidth="1"/>
    <col min="4129" max="4129" width="7.7109375" bestFit="1" customWidth="1"/>
    <col min="4130" max="4130" width="8.7109375" bestFit="1" customWidth="1"/>
    <col min="4131" max="4134" width="7.7109375" bestFit="1" customWidth="1"/>
    <col min="4135" max="4135" width="8.7109375" bestFit="1" customWidth="1"/>
    <col min="4136" max="4137" width="7.7109375" bestFit="1" customWidth="1"/>
    <col min="4138" max="4138" width="8.7109375" bestFit="1" customWidth="1"/>
    <col min="4139" max="4142" width="7.7109375" bestFit="1" customWidth="1"/>
    <col min="4143" max="4144" width="8.7109375" bestFit="1" customWidth="1"/>
    <col min="4145" max="4146" width="7.7109375" bestFit="1" customWidth="1"/>
    <col min="4147" max="4147" width="8.7109375" bestFit="1" customWidth="1"/>
    <col min="4148" max="4148" width="7.7109375" bestFit="1" customWidth="1"/>
    <col min="4149" max="4149" width="8.7109375" bestFit="1" customWidth="1"/>
    <col min="4150" max="4151" width="7.7109375" bestFit="1" customWidth="1"/>
    <col min="4152" max="4152" width="8.7109375" bestFit="1" customWidth="1"/>
    <col min="4153" max="4153" width="7.7109375" bestFit="1" customWidth="1"/>
    <col min="4154" max="4155" width="8.7109375" bestFit="1" customWidth="1"/>
    <col min="4156" max="4156" width="7.7109375" bestFit="1" customWidth="1"/>
    <col min="4157" max="4160" width="8.7109375" bestFit="1" customWidth="1"/>
    <col min="4161" max="4166" width="7.7109375" bestFit="1" customWidth="1"/>
    <col min="4167" max="4167" width="8.7109375" bestFit="1" customWidth="1"/>
    <col min="4168" max="4168" width="7.7109375" bestFit="1" customWidth="1"/>
    <col min="4169" max="4169" width="6.5703125" bestFit="1" customWidth="1"/>
    <col min="4170" max="4170" width="7.7109375" bestFit="1" customWidth="1"/>
    <col min="4171" max="4176" width="8.7109375" bestFit="1" customWidth="1"/>
    <col min="4177" max="4179" width="7.7109375" bestFit="1" customWidth="1"/>
    <col min="4180" max="4182" width="8.7109375" bestFit="1" customWidth="1"/>
    <col min="4183" max="4183" width="7.7109375" bestFit="1" customWidth="1"/>
    <col min="4184" max="4184" width="8.7109375" bestFit="1" customWidth="1"/>
    <col min="4185" max="4186" width="7.7109375" bestFit="1" customWidth="1"/>
    <col min="4187" max="4188" width="8.7109375" bestFit="1" customWidth="1"/>
    <col min="4189" max="4197" width="7.7109375" bestFit="1" customWidth="1"/>
    <col min="4198" max="4199" width="8.7109375" bestFit="1" customWidth="1"/>
    <col min="4200" max="4210" width="7.7109375" bestFit="1" customWidth="1"/>
    <col min="4211" max="4215" width="8.7109375" bestFit="1" customWidth="1"/>
    <col min="4216" max="4217" width="7.7109375" bestFit="1" customWidth="1"/>
    <col min="4218" max="4219" width="8.7109375" bestFit="1" customWidth="1"/>
    <col min="4220" max="4221" width="7.7109375" bestFit="1" customWidth="1"/>
    <col min="4222" max="4222" width="8.7109375" bestFit="1" customWidth="1"/>
    <col min="4223" max="4225" width="7.7109375" bestFit="1" customWidth="1"/>
    <col min="4226" max="4226" width="8.7109375" bestFit="1" customWidth="1"/>
    <col min="4227" max="4227" width="7.7109375" bestFit="1" customWidth="1"/>
    <col min="4228" max="4229" width="8.7109375" bestFit="1" customWidth="1"/>
    <col min="4230" max="4232" width="7.7109375" bestFit="1" customWidth="1"/>
    <col min="4233" max="4233" width="8.7109375" bestFit="1" customWidth="1"/>
    <col min="4234" max="4236" width="7.7109375" bestFit="1" customWidth="1"/>
    <col min="4237" max="4237" width="8.7109375" bestFit="1" customWidth="1"/>
    <col min="4238" max="4238" width="7.7109375" bestFit="1" customWidth="1"/>
    <col min="4239" max="4242" width="8.7109375" bestFit="1" customWidth="1"/>
    <col min="4243" max="4244" width="7.7109375" bestFit="1" customWidth="1"/>
    <col min="4245" max="4247" width="8.7109375" bestFit="1" customWidth="1"/>
    <col min="4248" max="4248" width="7.7109375" bestFit="1" customWidth="1"/>
    <col min="4249" max="4249" width="8.7109375" bestFit="1" customWidth="1"/>
    <col min="4250" max="4255" width="7.7109375" bestFit="1" customWidth="1"/>
    <col min="4256" max="4256" width="8.7109375" bestFit="1" customWidth="1"/>
    <col min="4257" max="4258" width="7.7109375" bestFit="1" customWidth="1"/>
    <col min="4259" max="4262" width="8.7109375" bestFit="1" customWidth="1"/>
    <col min="4263" max="4265" width="7.7109375" bestFit="1" customWidth="1"/>
    <col min="4266" max="4267" width="8.7109375" bestFit="1" customWidth="1"/>
    <col min="4268" max="4268" width="7.7109375" bestFit="1" customWidth="1"/>
    <col min="4269" max="4269" width="8.7109375" bestFit="1" customWidth="1"/>
    <col min="4270" max="4271" width="7.7109375" bestFit="1" customWidth="1"/>
    <col min="4272" max="4272" width="8.7109375" bestFit="1" customWidth="1"/>
    <col min="4273" max="4274" width="7.7109375" bestFit="1" customWidth="1"/>
    <col min="4275" max="4276" width="8.7109375" bestFit="1" customWidth="1"/>
    <col min="4277" max="4277" width="7.7109375" bestFit="1" customWidth="1"/>
    <col min="4278" max="4278" width="8.7109375" bestFit="1" customWidth="1"/>
    <col min="4279" max="4283" width="7.7109375" bestFit="1" customWidth="1"/>
    <col min="4284" max="4285" width="8.7109375" bestFit="1" customWidth="1"/>
    <col min="4286" max="4292" width="7.7109375" bestFit="1" customWidth="1"/>
    <col min="4293" max="4293" width="8.7109375" bestFit="1" customWidth="1"/>
    <col min="4294" max="4294" width="7.7109375" bestFit="1" customWidth="1"/>
    <col min="4295" max="4298" width="8.7109375" bestFit="1" customWidth="1"/>
    <col min="4299" max="4300" width="7.7109375" bestFit="1" customWidth="1"/>
    <col min="4301" max="4301" width="8.7109375" bestFit="1" customWidth="1"/>
    <col min="4302" max="4304" width="7.7109375" bestFit="1" customWidth="1"/>
    <col min="4305" max="4305" width="8.7109375" bestFit="1" customWidth="1"/>
    <col min="4306" max="4307" width="7.7109375" bestFit="1" customWidth="1"/>
    <col min="4308" max="4308" width="8.7109375" bestFit="1" customWidth="1"/>
    <col min="4309" max="4310" width="7.7109375" bestFit="1" customWidth="1"/>
    <col min="4311" max="4311" width="8.7109375" bestFit="1" customWidth="1"/>
    <col min="4312" max="4316" width="7.7109375" bestFit="1" customWidth="1"/>
    <col min="4317" max="4317" width="8.7109375" bestFit="1" customWidth="1"/>
    <col min="4318" max="4326" width="7.7109375" bestFit="1" customWidth="1"/>
    <col min="4327" max="4327" width="8.7109375" bestFit="1" customWidth="1"/>
    <col min="4328" max="4329" width="7.7109375" bestFit="1" customWidth="1"/>
    <col min="4330" max="4330" width="8.7109375" bestFit="1" customWidth="1"/>
    <col min="4331" max="4331" width="7.7109375" bestFit="1" customWidth="1"/>
    <col min="4332" max="4334" width="8.7109375" bestFit="1" customWidth="1"/>
    <col min="4335" max="4336" width="7.7109375" bestFit="1" customWidth="1"/>
    <col min="4337" max="4337" width="8.7109375" bestFit="1" customWidth="1"/>
    <col min="4338" max="4338" width="7.7109375" bestFit="1" customWidth="1"/>
    <col min="4339" max="4339" width="8.7109375" bestFit="1" customWidth="1"/>
    <col min="4340" max="4342" width="7.7109375" bestFit="1" customWidth="1"/>
    <col min="4343" max="4343" width="8.7109375" bestFit="1" customWidth="1"/>
    <col min="4344" max="4344" width="7.7109375" bestFit="1" customWidth="1"/>
    <col min="4345" max="4345" width="8.7109375" bestFit="1" customWidth="1"/>
    <col min="4346" max="4348" width="7.7109375" bestFit="1" customWidth="1"/>
    <col min="4349" max="4349" width="8.7109375" bestFit="1" customWidth="1"/>
    <col min="4350" max="4351" width="7.7109375" bestFit="1" customWidth="1"/>
    <col min="4352" max="4354" width="8.7109375" bestFit="1" customWidth="1"/>
    <col min="4355" max="4358" width="7.7109375" bestFit="1" customWidth="1"/>
    <col min="4359" max="4361" width="8.7109375" bestFit="1" customWidth="1"/>
    <col min="4362" max="4364" width="7.7109375" bestFit="1" customWidth="1"/>
    <col min="4365" max="4365" width="8.7109375" bestFit="1" customWidth="1"/>
    <col min="4366" max="4366" width="7.7109375" bestFit="1" customWidth="1"/>
    <col min="4367" max="4367" width="8.7109375" bestFit="1" customWidth="1"/>
    <col min="4368" max="4370" width="7.7109375" bestFit="1" customWidth="1"/>
    <col min="4371" max="4371" width="8.7109375" bestFit="1" customWidth="1"/>
    <col min="4372" max="4372" width="7.7109375" bestFit="1" customWidth="1"/>
    <col min="4373" max="4373" width="8.7109375" bestFit="1" customWidth="1"/>
    <col min="4374" max="4375" width="7.7109375" bestFit="1" customWidth="1"/>
    <col min="4376" max="4376" width="8.7109375" bestFit="1" customWidth="1"/>
    <col min="4377" max="4377" width="7.7109375" bestFit="1" customWidth="1"/>
    <col min="4378" max="4378" width="8.7109375" bestFit="1" customWidth="1"/>
    <col min="4379" max="4381" width="7.7109375" bestFit="1" customWidth="1"/>
    <col min="4382" max="4382" width="8.7109375" bestFit="1" customWidth="1"/>
    <col min="4383" max="4383" width="7.7109375" bestFit="1" customWidth="1"/>
    <col min="4384" max="4384" width="8.7109375" bestFit="1" customWidth="1"/>
    <col min="4385" max="4386" width="7.7109375" bestFit="1" customWidth="1"/>
    <col min="4387" max="4387" width="8.7109375" bestFit="1" customWidth="1"/>
    <col min="4388" max="4388" width="7.7109375" bestFit="1" customWidth="1"/>
    <col min="4389" max="4391" width="8.7109375" bestFit="1" customWidth="1"/>
    <col min="4392" max="4392" width="7.7109375" bestFit="1" customWidth="1"/>
    <col min="4393" max="4394" width="8.7109375" bestFit="1" customWidth="1"/>
    <col min="4395" max="4396" width="7.7109375" bestFit="1" customWidth="1"/>
    <col min="4397" max="4398" width="8.7109375" bestFit="1" customWidth="1"/>
    <col min="4399" max="4403" width="7.7109375" bestFit="1" customWidth="1"/>
    <col min="4404" max="4404" width="8.7109375" bestFit="1" customWidth="1"/>
    <col min="4405" max="4408" width="7.7109375" bestFit="1" customWidth="1"/>
    <col min="4409" max="4409" width="8.7109375" bestFit="1" customWidth="1"/>
    <col min="4410" max="4410" width="7.7109375" bestFit="1" customWidth="1"/>
    <col min="4411" max="4411" width="8.7109375" bestFit="1" customWidth="1"/>
    <col min="4412" max="4413" width="7.7109375" bestFit="1" customWidth="1"/>
    <col min="4414" max="4414" width="8.7109375" bestFit="1" customWidth="1"/>
    <col min="4415" max="4417" width="7.7109375" bestFit="1" customWidth="1"/>
    <col min="4418" max="4419" width="8.7109375" bestFit="1" customWidth="1"/>
    <col min="4420" max="4420" width="7.7109375" bestFit="1" customWidth="1"/>
    <col min="4421" max="4421" width="8.7109375" bestFit="1" customWidth="1"/>
    <col min="4422" max="4422" width="7.7109375" bestFit="1" customWidth="1"/>
    <col min="4423" max="4426" width="8.7109375" bestFit="1" customWidth="1"/>
    <col min="4427" max="4427" width="7.7109375" bestFit="1" customWidth="1"/>
    <col min="4428" max="4429" width="8.7109375" bestFit="1" customWidth="1"/>
    <col min="4430" max="4431" width="7.7109375" bestFit="1" customWidth="1"/>
    <col min="4432" max="4432" width="8.7109375" bestFit="1" customWidth="1"/>
    <col min="4433" max="4433" width="7.7109375" bestFit="1" customWidth="1"/>
    <col min="4434" max="4436" width="8.7109375" bestFit="1" customWidth="1"/>
    <col min="4437" max="4437" width="7.7109375" bestFit="1" customWidth="1"/>
    <col min="4438" max="4438" width="8.7109375" bestFit="1" customWidth="1"/>
    <col min="4439" max="4439" width="7.7109375" bestFit="1" customWidth="1"/>
    <col min="4440" max="4442" width="8.7109375" bestFit="1" customWidth="1"/>
    <col min="4443" max="4445" width="7.7109375" bestFit="1" customWidth="1"/>
    <col min="4446" max="4446" width="8.7109375" bestFit="1" customWidth="1"/>
    <col min="4447" max="4448" width="7.7109375" bestFit="1" customWidth="1"/>
    <col min="4449" max="4449" width="8.7109375" bestFit="1" customWidth="1"/>
    <col min="4450" max="4450" width="7.7109375" bestFit="1" customWidth="1"/>
    <col min="4451" max="4451" width="8.7109375" bestFit="1" customWidth="1"/>
    <col min="4452" max="4454" width="7.7109375" bestFit="1" customWidth="1"/>
    <col min="4455" max="4456" width="8.7109375" bestFit="1" customWidth="1"/>
    <col min="4457" max="4458" width="7.7109375" bestFit="1" customWidth="1"/>
    <col min="4459" max="4459" width="8.7109375" bestFit="1" customWidth="1"/>
    <col min="4460" max="4461" width="7.7109375" bestFit="1" customWidth="1"/>
    <col min="4462" max="4463" width="8.7109375" bestFit="1" customWidth="1"/>
    <col min="4464" max="4468" width="7.7109375" bestFit="1" customWidth="1"/>
    <col min="4469" max="4471" width="8.7109375" bestFit="1" customWidth="1"/>
    <col min="4472" max="4472" width="7.7109375" bestFit="1" customWidth="1"/>
    <col min="4473" max="4473" width="8.7109375" bestFit="1" customWidth="1"/>
    <col min="4474" max="4474" width="7.7109375" bestFit="1" customWidth="1"/>
    <col min="4475" max="4476" width="8.7109375" bestFit="1" customWidth="1"/>
    <col min="4477" max="4480" width="7.7109375" bestFit="1" customWidth="1"/>
    <col min="4481" max="4483" width="8.7109375" bestFit="1" customWidth="1"/>
    <col min="4484" max="4486" width="7.7109375" bestFit="1" customWidth="1"/>
    <col min="4487" max="4488" width="8.7109375" bestFit="1" customWidth="1"/>
    <col min="4489" max="4489" width="7.7109375" bestFit="1" customWidth="1"/>
    <col min="4490" max="4493" width="8.7109375" bestFit="1" customWidth="1"/>
    <col min="4494" max="4495" width="7.7109375" bestFit="1" customWidth="1"/>
    <col min="4496" max="4498" width="8.7109375" bestFit="1" customWidth="1"/>
    <col min="4499" max="4500" width="7.7109375" bestFit="1" customWidth="1"/>
    <col min="4501" max="4502" width="8.7109375" bestFit="1" customWidth="1"/>
    <col min="4503" max="4503" width="7.7109375" bestFit="1" customWidth="1"/>
    <col min="4504" max="4504" width="8.7109375" bestFit="1" customWidth="1"/>
    <col min="4505" max="4505" width="7.7109375" bestFit="1" customWidth="1"/>
    <col min="4506" max="4506" width="8.7109375" bestFit="1" customWidth="1"/>
    <col min="4507" max="4507" width="7.7109375" bestFit="1" customWidth="1"/>
    <col min="4508" max="4508" width="8.7109375" bestFit="1" customWidth="1"/>
    <col min="4509" max="4513" width="7.7109375" bestFit="1" customWidth="1"/>
    <col min="4514" max="4514" width="8.7109375" bestFit="1" customWidth="1"/>
    <col min="4515" max="4518" width="7.7109375" bestFit="1" customWidth="1"/>
    <col min="4519" max="4520" width="8.7109375" bestFit="1" customWidth="1"/>
    <col min="4521" max="4523" width="7.7109375" bestFit="1" customWidth="1"/>
    <col min="4524" max="4524" width="8.7109375" bestFit="1" customWidth="1"/>
    <col min="4525" max="4529" width="7.7109375" bestFit="1" customWidth="1"/>
    <col min="4530" max="4533" width="8.7109375" bestFit="1" customWidth="1"/>
    <col min="4534" max="4535" width="7.7109375" bestFit="1" customWidth="1"/>
    <col min="4536" max="4536" width="8.7109375" bestFit="1" customWidth="1"/>
    <col min="4537" max="4537" width="7.7109375" bestFit="1" customWidth="1"/>
    <col min="4538" max="4539" width="8.7109375" bestFit="1" customWidth="1"/>
    <col min="4540" max="4544" width="7.7109375" bestFit="1" customWidth="1"/>
    <col min="4545" max="4546" width="8.7109375" bestFit="1" customWidth="1"/>
    <col min="4547" max="4548" width="7.7109375" bestFit="1" customWidth="1"/>
    <col min="4549" max="4549" width="8.7109375" bestFit="1" customWidth="1"/>
    <col min="4550" max="4553" width="7.7109375" bestFit="1" customWidth="1"/>
    <col min="4554" max="4555" width="8.7109375" bestFit="1" customWidth="1"/>
    <col min="4556" max="4558" width="7.7109375" bestFit="1" customWidth="1"/>
    <col min="4559" max="4561" width="8.7109375" bestFit="1" customWidth="1"/>
    <col min="4562" max="4562" width="7.7109375" bestFit="1" customWidth="1"/>
    <col min="4563" max="4563" width="8.7109375" bestFit="1" customWidth="1"/>
    <col min="4564" max="4565" width="7.7109375" bestFit="1" customWidth="1"/>
    <col min="4566" max="4569" width="8.7109375" bestFit="1" customWidth="1"/>
    <col min="4570" max="4571" width="7.7109375" bestFit="1" customWidth="1"/>
    <col min="4572" max="4573" width="8.7109375" bestFit="1" customWidth="1"/>
    <col min="4574" max="4574" width="7.7109375" bestFit="1" customWidth="1"/>
    <col min="4575" max="4577" width="8.7109375" bestFit="1" customWidth="1"/>
    <col min="4578" max="4579" width="7.7109375" bestFit="1" customWidth="1"/>
    <col min="4580" max="4581" width="8.7109375" bestFit="1" customWidth="1"/>
    <col min="4582" max="4583" width="7.7109375" bestFit="1" customWidth="1"/>
    <col min="4584" max="4584" width="8.7109375" bestFit="1" customWidth="1"/>
    <col min="4585" max="4585" width="7.7109375" bestFit="1" customWidth="1"/>
    <col min="4586" max="4586" width="8.7109375" bestFit="1" customWidth="1"/>
    <col min="4587" max="4588" width="7.7109375" bestFit="1" customWidth="1"/>
    <col min="4589" max="4591" width="8.7109375" bestFit="1" customWidth="1"/>
    <col min="4592" max="4593" width="7.7109375" bestFit="1" customWidth="1"/>
    <col min="4594" max="4594" width="8.7109375" bestFit="1" customWidth="1"/>
    <col min="4595" max="4595" width="7.7109375" bestFit="1" customWidth="1"/>
    <col min="4596" max="4596" width="8.7109375" bestFit="1" customWidth="1"/>
    <col min="4597" max="4601" width="7.7109375" bestFit="1" customWidth="1"/>
    <col min="4602" max="4602" width="8.7109375" bestFit="1" customWidth="1"/>
    <col min="4603" max="4603" width="7.7109375" bestFit="1" customWidth="1"/>
    <col min="4604" max="4604" width="8.7109375" bestFit="1" customWidth="1"/>
    <col min="4605" max="4605" width="7.7109375" bestFit="1" customWidth="1"/>
    <col min="4606" max="4607" width="8.7109375" bestFit="1" customWidth="1"/>
    <col min="4608" max="4608" width="7.7109375" bestFit="1" customWidth="1"/>
    <col min="4609" max="4610" width="8.7109375" bestFit="1" customWidth="1"/>
    <col min="4611" max="4614" width="7.7109375" bestFit="1" customWidth="1"/>
    <col min="4615" max="4616" width="8.7109375" bestFit="1" customWidth="1"/>
    <col min="4617" max="4617" width="7.7109375" bestFit="1" customWidth="1"/>
    <col min="4618" max="4619" width="8.7109375" bestFit="1" customWidth="1"/>
    <col min="4620" max="4623" width="7.7109375" bestFit="1" customWidth="1"/>
    <col min="4624" max="4624" width="8.7109375" bestFit="1" customWidth="1"/>
    <col min="4625" max="4627" width="7.7109375" bestFit="1" customWidth="1"/>
    <col min="4628" max="4628" width="8.7109375" bestFit="1" customWidth="1"/>
    <col min="4629" max="4629" width="7.7109375" bestFit="1" customWidth="1"/>
    <col min="4630" max="4631" width="8.7109375" bestFit="1" customWidth="1"/>
    <col min="4632" max="4632" width="7.7109375" bestFit="1" customWidth="1"/>
    <col min="4633" max="4635" width="8.7109375" bestFit="1" customWidth="1"/>
    <col min="4636" max="4637" width="7.7109375" bestFit="1" customWidth="1"/>
    <col min="4638" max="4640" width="8.7109375" bestFit="1" customWidth="1"/>
    <col min="4641" max="4642" width="7.7109375" bestFit="1" customWidth="1"/>
    <col min="4643" max="4643" width="8.7109375" bestFit="1" customWidth="1"/>
    <col min="4644" max="4644" width="7.7109375" bestFit="1" customWidth="1"/>
    <col min="4645" max="4646" width="8.7109375" bestFit="1" customWidth="1"/>
    <col min="4647" max="4648" width="7.7109375" bestFit="1" customWidth="1"/>
    <col min="4649" max="4652" width="8.7109375" bestFit="1" customWidth="1"/>
    <col min="4653" max="4654" width="7.7109375" bestFit="1" customWidth="1"/>
    <col min="4655" max="4656" width="8.7109375" bestFit="1" customWidth="1"/>
    <col min="4657" max="4657" width="7.7109375" bestFit="1" customWidth="1"/>
    <col min="4658" max="4659" width="8.7109375" bestFit="1" customWidth="1"/>
    <col min="4660" max="4660" width="7.7109375" bestFit="1" customWidth="1"/>
    <col min="4661" max="4661" width="8.7109375" bestFit="1" customWidth="1"/>
    <col min="4662" max="4662" width="7.7109375" bestFit="1" customWidth="1"/>
    <col min="4663" max="4663" width="8.7109375" bestFit="1" customWidth="1"/>
    <col min="4664" max="4664" width="7.7109375" bestFit="1" customWidth="1"/>
    <col min="4665" max="4666" width="8.7109375" bestFit="1" customWidth="1"/>
    <col min="4667" max="4668" width="7.7109375" bestFit="1" customWidth="1"/>
    <col min="4669" max="4671" width="8.7109375" bestFit="1" customWidth="1"/>
    <col min="4672" max="4672" width="7.7109375" bestFit="1" customWidth="1"/>
    <col min="4673" max="4673" width="8.7109375" bestFit="1" customWidth="1"/>
    <col min="4674" max="4676" width="7.7109375" bestFit="1" customWidth="1"/>
    <col min="4677" max="4677" width="8.7109375" bestFit="1" customWidth="1"/>
    <col min="4678" max="4681" width="7.7109375" bestFit="1" customWidth="1"/>
    <col min="4682" max="4687" width="8.7109375" bestFit="1" customWidth="1"/>
    <col min="4688" max="4688" width="7.7109375" bestFit="1" customWidth="1"/>
    <col min="4689" max="4690" width="8.7109375" bestFit="1" customWidth="1"/>
    <col min="4691" max="4691" width="7.7109375" bestFit="1" customWidth="1"/>
    <col min="4692" max="4692" width="8.7109375" bestFit="1" customWidth="1"/>
    <col min="4693" max="4693" width="7.7109375" bestFit="1" customWidth="1"/>
    <col min="4694" max="4694" width="8.7109375" bestFit="1" customWidth="1"/>
    <col min="4695" max="4695" width="7.7109375" bestFit="1" customWidth="1"/>
    <col min="4696" max="4696" width="8.7109375" bestFit="1" customWidth="1"/>
    <col min="4697" max="4697" width="7.7109375" bestFit="1" customWidth="1"/>
    <col min="4698" max="4698" width="8.7109375" bestFit="1" customWidth="1"/>
    <col min="4699" max="4699" width="7.7109375" bestFit="1" customWidth="1"/>
    <col min="4700" max="4703" width="8.7109375" bestFit="1" customWidth="1"/>
    <col min="4704" max="4705" width="7.7109375" bestFit="1" customWidth="1"/>
    <col min="4706" max="4706" width="8.7109375" bestFit="1" customWidth="1"/>
    <col min="4707" max="4707" width="7.7109375" bestFit="1" customWidth="1"/>
    <col min="4708" max="4709" width="8.7109375" bestFit="1" customWidth="1"/>
    <col min="4710" max="4710" width="7.7109375" bestFit="1" customWidth="1"/>
    <col min="4711" max="4711" width="8.7109375" bestFit="1" customWidth="1"/>
    <col min="4712" max="4712" width="7.7109375" bestFit="1" customWidth="1"/>
    <col min="4713" max="4716" width="8.7109375" bestFit="1" customWidth="1"/>
    <col min="4717" max="4720" width="7.7109375" bestFit="1" customWidth="1"/>
    <col min="4721" max="4721" width="8.7109375" bestFit="1" customWidth="1"/>
    <col min="4722" max="4723" width="7.7109375" bestFit="1" customWidth="1"/>
    <col min="4724" max="4724" width="8.7109375" bestFit="1" customWidth="1"/>
    <col min="4725" max="4725" width="7.7109375" bestFit="1" customWidth="1"/>
    <col min="4726" max="4726" width="8.7109375" bestFit="1" customWidth="1"/>
    <col min="4727" max="4727" width="6.5703125" bestFit="1" customWidth="1"/>
    <col min="4728" max="4728" width="7.7109375" bestFit="1" customWidth="1"/>
    <col min="4729" max="4729" width="8.7109375" bestFit="1" customWidth="1"/>
    <col min="4730" max="4730" width="7.7109375" bestFit="1" customWidth="1"/>
    <col min="4731" max="4740" width="8.7109375" bestFit="1" customWidth="1"/>
    <col min="4741" max="4741" width="7.7109375" bestFit="1" customWidth="1"/>
    <col min="4742" max="4742" width="8.7109375" bestFit="1" customWidth="1"/>
    <col min="4743" max="4744" width="7.7109375" bestFit="1" customWidth="1"/>
    <col min="4745" max="4750" width="8.7109375" bestFit="1" customWidth="1"/>
    <col min="4751" max="4752" width="7.7109375" bestFit="1" customWidth="1"/>
    <col min="4753" max="4754" width="8.7109375" bestFit="1" customWidth="1"/>
    <col min="4755" max="4757" width="7.7109375" bestFit="1" customWidth="1"/>
    <col min="4758" max="4761" width="8.7109375" bestFit="1" customWidth="1"/>
    <col min="4762" max="4763" width="7.7109375" bestFit="1" customWidth="1"/>
    <col min="4764" max="4764" width="8.7109375" bestFit="1" customWidth="1"/>
    <col min="4765" max="4766" width="7.7109375" bestFit="1" customWidth="1"/>
    <col min="4767" max="4767" width="8.7109375" bestFit="1" customWidth="1"/>
    <col min="4768" max="4768" width="7.7109375" bestFit="1" customWidth="1"/>
    <col min="4769" max="4771" width="8.7109375" bestFit="1" customWidth="1"/>
    <col min="4772" max="4779" width="7.7109375" bestFit="1" customWidth="1"/>
    <col min="4780" max="4782" width="8.7109375" bestFit="1" customWidth="1"/>
    <col min="4783" max="4783" width="7.7109375" bestFit="1" customWidth="1"/>
    <col min="4784" max="4784" width="8.7109375" bestFit="1" customWidth="1"/>
    <col min="4785" max="4785" width="7.7109375" bestFit="1" customWidth="1"/>
    <col min="4786" max="4793" width="8.7109375" bestFit="1" customWidth="1"/>
    <col min="4794" max="4794" width="7.7109375" bestFit="1" customWidth="1"/>
    <col min="4795" max="4796" width="8.7109375" bestFit="1" customWidth="1"/>
    <col min="4797" max="4797" width="7.7109375" bestFit="1" customWidth="1"/>
    <col min="4798" max="4801" width="8.7109375" bestFit="1" customWidth="1"/>
    <col min="4802" max="4802" width="7.7109375" bestFit="1" customWidth="1"/>
    <col min="4803" max="4804" width="8.7109375" bestFit="1" customWidth="1"/>
    <col min="4805" max="4805" width="7.7109375" bestFit="1" customWidth="1"/>
    <col min="4806" max="4811" width="8.7109375" bestFit="1" customWidth="1"/>
    <col min="4812" max="4812" width="7.7109375" bestFit="1" customWidth="1"/>
    <col min="4813" max="4813" width="8.7109375" bestFit="1" customWidth="1"/>
    <col min="4814" max="4814" width="7.7109375" bestFit="1" customWidth="1"/>
    <col min="4815" max="4817" width="8.7109375" bestFit="1" customWidth="1"/>
    <col min="4818" max="4819" width="7.7109375" bestFit="1" customWidth="1"/>
    <col min="4820" max="4824" width="8.7109375" bestFit="1" customWidth="1"/>
    <col min="4825" max="4825" width="7.7109375" bestFit="1" customWidth="1"/>
    <col min="4826" max="4826" width="8.7109375" bestFit="1" customWidth="1"/>
    <col min="4827" max="4829" width="7.7109375" bestFit="1" customWidth="1"/>
    <col min="4830" max="4838" width="8.7109375" bestFit="1" customWidth="1"/>
    <col min="4839" max="4840" width="7.7109375" bestFit="1" customWidth="1"/>
    <col min="4841" max="4843" width="8.7109375" bestFit="1" customWidth="1"/>
    <col min="4844" max="4844" width="7.7109375" bestFit="1" customWidth="1"/>
    <col min="4845" max="4849" width="8.7109375" bestFit="1" customWidth="1"/>
    <col min="4850" max="4850" width="7.7109375" bestFit="1" customWidth="1"/>
    <col min="4851" max="4859" width="8.7109375" bestFit="1" customWidth="1"/>
    <col min="4860" max="4861" width="7.7109375" bestFit="1" customWidth="1"/>
    <col min="4862" max="4862" width="8.7109375" bestFit="1" customWidth="1"/>
    <col min="4863" max="4864" width="7.7109375" bestFit="1" customWidth="1"/>
    <col min="4865" max="4865" width="8.7109375" bestFit="1" customWidth="1"/>
    <col min="4866" max="4866" width="7.7109375" bestFit="1" customWidth="1"/>
    <col min="4867" max="4873" width="8.7109375" bestFit="1" customWidth="1"/>
    <col min="4874" max="4874" width="7.7109375" bestFit="1" customWidth="1"/>
    <col min="4875" max="4875" width="8.7109375" bestFit="1" customWidth="1"/>
    <col min="4876" max="4876" width="7.7109375" bestFit="1" customWidth="1"/>
    <col min="4877" max="4877" width="8.7109375" bestFit="1" customWidth="1"/>
    <col min="4878" max="4878" width="7.7109375" bestFit="1" customWidth="1"/>
    <col min="4879" max="4879" width="8.7109375" bestFit="1" customWidth="1"/>
    <col min="4880" max="4880" width="7.7109375" bestFit="1" customWidth="1"/>
    <col min="4881" max="4881" width="8.7109375" bestFit="1" customWidth="1"/>
    <col min="4882" max="4882" width="7.7109375" bestFit="1" customWidth="1"/>
    <col min="4883" max="4885" width="8.7109375" bestFit="1" customWidth="1"/>
    <col min="4886" max="4886" width="7.7109375" bestFit="1" customWidth="1"/>
    <col min="4887" max="4890" width="8.7109375" bestFit="1" customWidth="1"/>
    <col min="4891" max="4892" width="7.7109375" bestFit="1" customWidth="1"/>
    <col min="4893" max="4895" width="8.7109375" bestFit="1" customWidth="1"/>
    <col min="4896" max="4896" width="7.7109375" bestFit="1" customWidth="1"/>
    <col min="4897" max="4903" width="8.7109375" bestFit="1" customWidth="1"/>
    <col min="4904" max="4906" width="7.7109375" bestFit="1" customWidth="1"/>
    <col min="4907" max="4907" width="8.7109375" bestFit="1" customWidth="1"/>
    <col min="4908" max="4909" width="7.7109375" bestFit="1" customWidth="1"/>
    <col min="4910" max="4911" width="8.7109375" bestFit="1" customWidth="1"/>
    <col min="4912" max="4912" width="7.7109375" bestFit="1" customWidth="1"/>
    <col min="4913" max="4920" width="8.7109375" bestFit="1" customWidth="1"/>
    <col min="4921" max="4923" width="7.7109375" bestFit="1" customWidth="1"/>
    <col min="4924" max="4932" width="8.7109375" bestFit="1" customWidth="1"/>
    <col min="4933" max="4933" width="7.7109375" bestFit="1" customWidth="1"/>
    <col min="4934" max="4935" width="8.7109375" bestFit="1" customWidth="1"/>
    <col min="4936" max="4936" width="7.7109375" bestFit="1" customWidth="1"/>
    <col min="4937" max="4937" width="8.7109375" bestFit="1" customWidth="1"/>
    <col min="4938" max="4938" width="7.7109375" bestFit="1" customWidth="1"/>
    <col min="4939" max="4940" width="8.7109375" bestFit="1" customWidth="1"/>
    <col min="4941" max="4941" width="6.5703125" bestFit="1" customWidth="1"/>
    <col min="4942" max="4947" width="8.7109375" bestFit="1" customWidth="1"/>
    <col min="4948" max="4948" width="7.7109375" bestFit="1" customWidth="1"/>
    <col min="4949" max="4951" width="8.7109375" bestFit="1" customWidth="1"/>
    <col min="4952" max="4952" width="7.7109375" bestFit="1" customWidth="1"/>
    <col min="4953" max="4964" width="8.7109375" bestFit="1" customWidth="1"/>
    <col min="4965" max="4965" width="7.7109375" bestFit="1" customWidth="1"/>
    <col min="4966" max="4977" width="8.7109375" bestFit="1" customWidth="1"/>
    <col min="4978" max="4979" width="7.7109375" bestFit="1" customWidth="1"/>
    <col min="4980" max="4981" width="8.7109375" bestFit="1" customWidth="1"/>
    <col min="4982" max="4982" width="7.7109375" bestFit="1" customWidth="1"/>
    <col min="4983" max="4985" width="8.7109375" bestFit="1" customWidth="1"/>
    <col min="4986" max="4986" width="7.7109375" bestFit="1" customWidth="1"/>
    <col min="4987" max="4998" width="8.7109375" bestFit="1" customWidth="1"/>
    <col min="4999" max="4999" width="7.7109375" bestFit="1" customWidth="1"/>
    <col min="5000" max="5006" width="8.7109375" bestFit="1" customWidth="1"/>
    <col min="5007" max="5008" width="7.7109375" bestFit="1" customWidth="1"/>
    <col min="5009" max="5012" width="8.7109375" bestFit="1" customWidth="1"/>
    <col min="5013" max="5013" width="7.7109375" bestFit="1" customWidth="1"/>
    <col min="5014" max="5020" width="8.7109375" bestFit="1" customWidth="1"/>
    <col min="5021" max="5021" width="7.7109375" bestFit="1" customWidth="1"/>
    <col min="5022" max="5035" width="8.7109375" bestFit="1" customWidth="1"/>
    <col min="5036" max="5036" width="7.7109375" bestFit="1" customWidth="1"/>
    <col min="5037" max="5042" width="8.7109375" bestFit="1" customWidth="1"/>
    <col min="5043" max="5043" width="7.7109375" bestFit="1" customWidth="1"/>
    <col min="5044" max="5047" width="8.7109375" bestFit="1" customWidth="1"/>
    <col min="5048" max="5050" width="7.7109375" bestFit="1" customWidth="1"/>
    <col min="5051" max="5287" width="8.7109375" bestFit="1" customWidth="1"/>
    <col min="5288" max="5288" width="7.7109375" bestFit="1" customWidth="1"/>
    <col min="5289" max="5385" width="8.7109375" bestFit="1" customWidth="1"/>
    <col min="5386" max="5386" width="7.7109375" bestFit="1" customWidth="1"/>
    <col min="5387" max="5408" width="8.7109375" bestFit="1" customWidth="1"/>
    <col min="5409" max="5409" width="7.7109375" bestFit="1" customWidth="1"/>
    <col min="5410" max="5451" width="8.7109375" bestFit="1" customWidth="1"/>
    <col min="5452" max="5452" width="7.7109375" bestFit="1" customWidth="1"/>
    <col min="5453" max="5558" width="8.7109375" bestFit="1" customWidth="1"/>
    <col min="5559" max="5559" width="9.85546875" bestFit="1" customWidth="1"/>
    <col min="5560" max="5633" width="8.7109375" bestFit="1" customWidth="1"/>
    <col min="5634" max="5634" width="7.7109375" bestFit="1" customWidth="1"/>
    <col min="5635" max="5696" width="8.7109375" bestFit="1" customWidth="1"/>
    <col min="5697" max="5697" width="9.85546875" bestFit="1" customWidth="1"/>
    <col min="5698" max="5703" width="8.7109375" bestFit="1" customWidth="1"/>
    <col min="5704" max="5704" width="7.7109375" bestFit="1" customWidth="1"/>
    <col min="5705" max="5766" width="8.7109375" bestFit="1" customWidth="1"/>
    <col min="5767" max="5767" width="9.85546875" bestFit="1" customWidth="1"/>
    <col min="5768" max="5795" width="8.7109375" bestFit="1" customWidth="1"/>
    <col min="5796" max="5796" width="9.85546875" bestFit="1" customWidth="1"/>
    <col min="5797" max="5814" width="8.7109375" bestFit="1" customWidth="1"/>
    <col min="5815" max="5815" width="7.7109375" bestFit="1" customWidth="1"/>
    <col min="5816" max="5866" width="8.7109375" bestFit="1" customWidth="1"/>
    <col min="5867" max="5867" width="9.85546875" bestFit="1" customWidth="1"/>
    <col min="5868" max="5872" width="8.7109375" bestFit="1" customWidth="1"/>
    <col min="5873" max="5873" width="9.85546875" bestFit="1" customWidth="1"/>
    <col min="5874" max="5876" width="8.7109375" bestFit="1" customWidth="1"/>
    <col min="5877" max="5877" width="9.85546875" bestFit="1" customWidth="1"/>
    <col min="5878" max="5882" width="8.7109375" bestFit="1" customWidth="1"/>
    <col min="5883" max="5883" width="9.85546875" bestFit="1" customWidth="1"/>
    <col min="5884" max="5891" width="8.7109375" bestFit="1" customWidth="1"/>
    <col min="5892" max="5892" width="9.85546875" bestFit="1" customWidth="1"/>
    <col min="5893" max="5912" width="8.7109375" bestFit="1" customWidth="1"/>
    <col min="5913" max="5913" width="7.7109375" bestFit="1" customWidth="1"/>
    <col min="5914" max="5954" width="8.7109375" bestFit="1" customWidth="1"/>
    <col min="5955" max="5955" width="9.85546875" bestFit="1" customWidth="1"/>
    <col min="5956" max="5987" width="8.7109375" bestFit="1" customWidth="1"/>
    <col min="5988" max="5988" width="9.85546875" bestFit="1" customWidth="1"/>
    <col min="5989" max="5992" width="8.7109375" bestFit="1" customWidth="1"/>
    <col min="5993" max="5993" width="9.85546875" bestFit="1" customWidth="1"/>
    <col min="5994" max="5998" width="8.7109375" bestFit="1" customWidth="1"/>
    <col min="5999" max="5999" width="7.7109375" bestFit="1" customWidth="1"/>
    <col min="6000" max="6001" width="9.85546875" bestFit="1" customWidth="1"/>
    <col min="6002" max="6005" width="8.7109375" bestFit="1" customWidth="1"/>
    <col min="6006" max="6007" width="9.85546875" bestFit="1" customWidth="1"/>
    <col min="6008" max="6009" width="8.7109375" bestFit="1" customWidth="1"/>
    <col min="6010" max="6010" width="9.85546875" bestFit="1" customWidth="1"/>
    <col min="6011" max="6024" width="8.7109375" bestFit="1" customWidth="1"/>
    <col min="6025" max="6025" width="9.85546875" bestFit="1" customWidth="1"/>
    <col min="6026" max="6037" width="8.7109375" bestFit="1" customWidth="1"/>
    <col min="6038" max="6038" width="7.7109375" bestFit="1" customWidth="1"/>
    <col min="6039" max="6050" width="8.7109375" bestFit="1" customWidth="1"/>
    <col min="6051" max="6051" width="9.85546875" bestFit="1" customWidth="1"/>
    <col min="6052" max="6085" width="8.7109375" bestFit="1" customWidth="1"/>
    <col min="6086" max="6086" width="9.85546875" bestFit="1" customWidth="1"/>
    <col min="6087" max="6090" width="8.7109375" bestFit="1" customWidth="1"/>
    <col min="6091" max="6091" width="9.85546875" bestFit="1" customWidth="1"/>
    <col min="6092" max="6117" width="8.7109375" bestFit="1" customWidth="1"/>
    <col min="6118" max="6118" width="9.85546875" bestFit="1" customWidth="1"/>
    <col min="6119" max="6173" width="8.7109375" bestFit="1" customWidth="1"/>
    <col min="6174" max="6174" width="9.85546875" bestFit="1" customWidth="1"/>
    <col min="6175" max="6190" width="8.7109375" bestFit="1" customWidth="1"/>
    <col min="6191" max="6191" width="9.85546875" bestFit="1" customWidth="1"/>
    <col min="6192" max="6198" width="8.7109375" bestFit="1" customWidth="1"/>
    <col min="6199" max="6199" width="9.85546875" bestFit="1" customWidth="1"/>
    <col min="6200" max="6249" width="8.7109375" bestFit="1" customWidth="1"/>
    <col min="6250" max="6250" width="9.85546875" bestFit="1" customWidth="1"/>
    <col min="6251" max="6268" width="8.7109375" bestFit="1" customWidth="1"/>
    <col min="6269" max="6269" width="9.85546875" bestFit="1" customWidth="1"/>
    <col min="6270" max="6277" width="8.7109375" bestFit="1" customWidth="1"/>
    <col min="6278" max="6278" width="9.85546875" bestFit="1" customWidth="1"/>
    <col min="6279" max="6319" width="8.7109375" bestFit="1" customWidth="1"/>
    <col min="6320" max="6320" width="9.85546875" bestFit="1" customWidth="1"/>
    <col min="6321" max="6323" width="8.7109375" bestFit="1" customWidth="1"/>
    <col min="6324" max="6324" width="9.85546875" bestFit="1" customWidth="1"/>
    <col min="6325" max="6325" width="7.7109375" bestFit="1" customWidth="1"/>
    <col min="6326" max="6355" width="8.7109375" bestFit="1" customWidth="1"/>
    <col min="6356" max="6356" width="9.85546875" bestFit="1" customWidth="1"/>
    <col min="6357" max="6364" width="8.7109375" bestFit="1" customWidth="1"/>
    <col min="6365" max="6366" width="9.85546875" bestFit="1" customWidth="1"/>
    <col min="6367" max="6368" width="8.7109375" bestFit="1" customWidth="1"/>
    <col min="6369" max="6369" width="7.7109375" bestFit="1" customWidth="1"/>
    <col min="6370" max="6370" width="8.7109375" bestFit="1" customWidth="1"/>
    <col min="6371" max="6371" width="9.85546875" bestFit="1" customWidth="1"/>
    <col min="6372" max="6376" width="8.7109375" bestFit="1" customWidth="1"/>
    <col min="6377" max="6377" width="9.85546875" bestFit="1" customWidth="1"/>
    <col min="6378" max="6385" width="8.7109375" bestFit="1" customWidth="1"/>
    <col min="6386" max="6386" width="9.85546875" bestFit="1" customWidth="1"/>
    <col min="6387" max="6407" width="8.7109375" bestFit="1" customWidth="1"/>
    <col min="6408" max="6409" width="9.85546875" bestFit="1" customWidth="1"/>
    <col min="6410" max="6410" width="8.7109375" bestFit="1" customWidth="1"/>
    <col min="6411" max="6411" width="9.85546875" bestFit="1" customWidth="1"/>
    <col min="6412" max="6416" width="8.7109375" bestFit="1" customWidth="1"/>
    <col min="6417" max="6417" width="9.85546875" bestFit="1" customWidth="1"/>
    <col min="6418" max="6419" width="8.7109375" bestFit="1" customWidth="1"/>
    <col min="6420" max="6420" width="9.85546875" bestFit="1" customWidth="1"/>
    <col min="6421" max="6439" width="8.7109375" bestFit="1" customWidth="1"/>
    <col min="6440" max="6440" width="9.85546875" bestFit="1" customWidth="1"/>
    <col min="6441" max="6454" width="8.7109375" bestFit="1" customWidth="1"/>
    <col min="6455" max="6455" width="9.85546875" bestFit="1" customWidth="1"/>
    <col min="6456" max="6463" width="8.7109375" bestFit="1" customWidth="1"/>
    <col min="6464" max="6465" width="9.85546875" bestFit="1" customWidth="1"/>
    <col min="6466" max="6467" width="8.7109375" bestFit="1" customWidth="1"/>
    <col min="6468" max="6468" width="9.85546875" bestFit="1" customWidth="1"/>
    <col min="6469" max="6472" width="8.7109375" bestFit="1" customWidth="1"/>
    <col min="6473" max="6473" width="9.85546875" bestFit="1" customWidth="1"/>
    <col min="6474" max="6479" width="8.7109375" bestFit="1" customWidth="1"/>
    <col min="6480" max="6480" width="9.85546875" bestFit="1" customWidth="1"/>
    <col min="6481" max="6483" width="8.7109375" bestFit="1" customWidth="1"/>
    <col min="6484" max="6484" width="9.85546875" bestFit="1" customWidth="1"/>
    <col min="6485" max="6485" width="8.7109375" bestFit="1" customWidth="1"/>
    <col min="6486" max="6486" width="9.85546875" bestFit="1" customWidth="1"/>
    <col min="6487" max="6497" width="8.7109375" bestFit="1" customWidth="1"/>
    <col min="6498" max="6501" width="9.85546875" bestFit="1" customWidth="1"/>
    <col min="6502" max="6502" width="8.7109375" bestFit="1" customWidth="1"/>
    <col min="6503" max="6503" width="9.85546875" bestFit="1" customWidth="1"/>
    <col min="6504" max="6509" width="8.7109375" bestFit="1" customWidth="1"/>
    <col min="6510" max="6511" width="7.7109375" bestFit="1" customWidth="1"/>
    <col min="6512" max="6514" width="8.7109375" bestFit="1" customWidth="1"/>
    <col min="6515" max="6515" width="9.85546875" bestFit="1" customWidth="1"/>
    <col min="6516" max="6516" width="8.7109375" bestFit="1" customWidth="1"/>
    <col min="6517" max="6517" width="9.85546875" bestFit="1" customWidth="1"/>
    <col min="6518" max="6527" width="8.7109375" bestFit="1" customWidth="1"/>
    <col min="6528" max="6528" width="9.85546875" bestFit="1" customWidth="1"/>
    <col min="6529" max="6531" width="8.7109375" bestFit="1" customWidth="1"/>
    <col min="6532" max="6532" width="9.85546875" bestFit="1" customWidth="1"/>
    <col min="6533" max="6543" width="8.7109375" bestFit="1" customWidth="1"/>
    <col min="6544" max="6544" width="9.85546875" bestFit="1" customWidth="1"/>
    <col min="6545" max="6545" width="8.7109375" bestFit="1" customWidth="1"/>
    <col min="6546" max="6546" width="9.85546875" bestFit="1" customWidth="1"/>
    <col min="6547" max="6555" width="8.7109375" bestFit="1" customWidth="1"/>
    <col min="6556" max="6556" width="7.7109375" bestFit="1" customWidth="1"/>
    <col min="6557" max="6560" width="8.7109375" bestFit="1" customWidth="1"/>
    <col min="6561" max="6561" width="9.85546875" bestFit="1" customWidth="1"/>
    <col min="6562" max="6577" width="8.7109375" bestFit="1" customWidth="1"/>
    <col min="6578" max="6578" width="9.85546875" bestFit="1" customWidth="1"/>
    <col min="6579" max="6580" width="8.7109375" bestFit="1" customWidth="1"/>
    <col min="6581" max="6581" width="9.85546875" bestFit="1" customWidth="1"/>
    <col min="6582" max="6604" width="8.7109375" bestFit="1" customWidth="1"/>
    <col min="6605" max="6606" width="9.85546875" bestFit="1" customWidth="1"/>
    <col min="6607" max="6608" width="8.7109375" bestFit="1" customWidth="1"/>
    <col min="6609" max="6610" width="9.85546875" bestFit="1" customWidth="1"/>
    <col min="6611" max="6614" width="8.7109375" bestFit="1" customWidth="1"/>
    <col min="6615" max="6615" width="9.85546875" bestFit="1" customWidth="1"/>
    <col min="6616" max="6620" width="8.7109375" bestFit="1" customWidth="1"/>
    <col min="6621" max="6621" width="9.85546875" bestFit="1" customWidth="1"/>
    <col min="6622" max="6623" width="8.7109375" bestFit="1" customWidth="1"/>
    <col min="6624" max="6624" width="9.85546875" bestFit="1" customWidth="1"/>
    <col min="6625" max="6639" width="8.7109375" bestFit="1" customWidth="1"/>
    <col min="6640" max="6640" width="9.85546875" bestFit="1" customWidth="1"/>
    <col min="6641" max="6644" width="8.7109375" bestFit="1" customWidth="1"/>
    <col min="6645" max="6645" width="9.85546875" bestFit="1" customWidth="1"/>
    <col min="6646" max="6646" width="8.7109375" bestFit="1" customWidth="1"/>
    <col min="6647" max="6647" width="9.85546875" bestFit="1" customWidth="1"/>
    <col min="6648" max="6650" width="8.7109375" bestFit="1" customWidth="1"/>
    <col min="6651" max="6651" width="9.85546875" bestFit="1" customWidth="1"/>
    <col min="6652" max="6654" width="8.7109375" bestFit="1" customWidth="1"/>
    <col min="6655" max="6655" width="9.85546875" bestFit="1" customWidth="1"/>
    <col min="6656" max="6657" width="8.7109375" bestFit="1" customWidth="1"/>
    <col min="6658" max="6659" width="9.85546875" bestFit="1" customWidth="1"/>
    <col min="6660" max="6663" width="8.7109375" bestFit="1" customWidth="1"/>
    <col min="6664" max="6664" width="9.85546875" bestFit="1" customWidth="1"/>
    <col min="6665" max="6665" width="8.7109375" bestFit="1" customWidth="1"/>
    <col min="6666" max="6666" width="9.85546875" bestFit="1" customWidth="1"/>
    <col min="6667" max="6667" width="8.7109375" bestFit="1" customWidth="1"/>
    <col min="6668" max="6668" width="9.85546875" bestFit="1" customWidth="1"/>
    <col min="6669" max="6673" width="8.7109375" bestFit="1" customWidth="1"/>
    <col min="6674" max="6676" width="9.85546875" bestFit="1" customWidth="1"/>
    <col min="6677" max="6681" width="8.7109375" bestFit="1" customWidth="1"/>
    <col min="6682" max="6682" width="9.85546875" bestFit="1" customWidth="1"/>
    <col min="6683" max="6689" width="8.7109375" bestFit="1" customWidth="1"/>
    <col min="6690" max="6690" width="9.85546875" bestFit="1" customWidth="1"/>
    <col min="6691" max="6691" width="8.7109375" bestFit="1" customWidth="1"/>
    <col min="6692" max="6692" width="9.85546875" bestFit="1" customWidth="1"/>
    <col min="6693" max="6694" width="8.7109375" bestFit="1" customWidth="1"/>
    <col min="6695" max="6695" width="9.85546875" bestFit="1" customWidth="1"/>
    <col min="6696" max="6696" width="8.7109375" bestFit="1" customWidth="1"/>
    <col min="6697" max="6697" width="9.85546875" bestFit="1" customWidth="1"/>
    <col min="6698" max="6699" width="8.7109375" bestFit="1" customWidth="1"/>
    <col min="6700" max="6700" width="9.85546875" bestFit="1" customWidth="1"/>
    <col min="6701" max="6712" width="8.7109375" bestFit="1" customWidth="1"/>
    <col min="6713" max="6714" width="9.85546875" bestFit="1" customWidth="1"/>
    <col min="6715" max="6718" width="8.7109375" bestFit="1" customWidth="1"/>
    <col min="6719" max="6719" width="9.85546875" bestFit="1" customWidth="1"/>
    <col min="6720" max="6722" width="8.7109375" bestFit="1" customWidth="1"/>
    <col min="6723" max="6723" width="9.85546875" bestFit="1" customWidth="1"/>
    <col min="6724" max="6727" width="8.7109375" bestFit="1" customWidth="1"/>
    <col min="6728" max="6728" width="9.85546875" bestFit="1" customWidth="1"/>
    <col min="6729" max="6732" width="8.7109375" bestFit="1" customWidth="1"/>
    <col min="6733" max="6736" width="9.85546875" bestFit="1" customWidth="1"/>
    <col min="6737" max="6737" width="8.7109375" bestFit="1" customWidth="1"/>
    <col min="6738" max="6738" width="9.85546875" bestFit="1" customWidth="1"/>
    <col min="6739" max="6740" width="8.7109375" bestFit="1" customWidth="1"/>
    <col min="6741" max="6741" width="9.85546875" bestFit="1" customWidth="1"/>
    <col min="6742" max="6748" width="8.7109375" bestFit="1" customWidth="1"/>
    <col min="6749" max="6749" width="9.85546875" bestFit="1" customWidth="1"/>
    <col min="6750" max="6759" width="8.7109375" bestFit="1" customWidth="1"/>
    <col min="6760" max="6761" width="9.85546875" bestFit="1" customWidth="1"/>
    <col min="6762" max="6764" width="8.7109375" bestFit="1" customWidth="1"/>
    <col min="6765" max="6766" width="9.85546875" bestFit="1" customWidth="1"/>
    <col min="6767" max="6767" width="8.7109375" bestFit="1" customWidth="1"/>
    <col min="6768" max="6768" width="9.85546875" bestFit="1" customWidth="1"/>
    <col min="6769" max="6773" width="8.7109375" bestFit="1" customWidth="1"/>
    <col min="6774" max="6774" width="9.85546875" bestFit="1" customWidth="1"/>
    <col min="6775" max="6776" width="8.7109375" bestFit="1" customWidth="1"/>
    <col min="6777" max="6778" width="9.85546875" bestFit="1" customWidth="1"/>
    <col min="6779" max="6781" width="8.7109375" bestFit="1" customWidth="1"/>
    <col min="6782" max="6782" width="9.85546875" bestFit="1" customWidth="1"/>
    <col min="6783" max="6783" width="8.7109375" bestFit="1" customWidth="1"/>
    <col min="6784" max="6784" width="9.85546875" bestFit="1" customWidth="1"/>
    <col min="6785" max="6795" width="8.7109375" bestFit="1" customWidth="1"/>
    <col min="6796" max="6796" width="9.85546875" bestFit="1" customWidth="1"/>
    <col min="6797" max="6797" width="8.7109375" bestFit="1" customWidth="1"/>
    <col min="6798" max="6798" width="9.85546875" bestFit="1" customWidth="1"/>
    <col min="6799" max="6799" width="8.7109375" bestFit="1" customWidth="1"/>
    <col min="6800" max="6800" width="9.85546875" bestFit="1" customWidth="1"/>
    <col min="6801" max="6801" width="8.7109375" bestFit="1" customWidth="1"/>
    <col min="6802" max="6802" width="9.85546875" bestFit="1" customWidth="1"/>
    <col min="6803" max="6804" width="8.7109375" bestFit="1" customWidth="1"/>
    <col min="6805" max="6805" width="9.85546875" bestFit="1" customWidth="1"/>
    <col min="6806" max="6807" width="8.7109375" bestFit="1" customWidth="1"/>
    <col min="6808" max="6809" width="9.85546875" bestFit="1" customWidth="1"/>
    <col min="6810" max="6817" width="8.7109375" bestFit="1" customWidth="1"/>
    <col min="6818" max="6818" width="9.85546875" bestFit="1" customWidth="1"/>
    <col min="6819" max="6819" width="8.7109375" bestFit="1" customWidth="1"/>
    <col min="6820" max="6820" width="9.85546875" bestFit="1" customWidth="1"/>
    <col min="6821" max="6821" width="8.7109375" bestFit="1" customWidth="1"/>
    <col min="6822" max="6822" width="9.85546875" bestFit="1" customWidth="1"/>
    <col min="6823" max="6823" width="8.7109375" bestFit="1" customWidth="1"/>
    <col min="6824" max="6824" width="9.85546875" bestFit="1" customWidth="1"/>
    <col min="6825" max="6827" width="8.7109375" bestFit="1" customWidth="1"/>
    <col min="6828" max="6828" width="9.85546875" bestFit="1" customWidth="1"/>
    <col min="6829" max="6830" width="8.7109375" bestFit="1" customWidth="1"/>
    <col min="6831" max="6831" width="9.85546875" bestFit="1" customWidth="1"/>
    <col min="6832" max="6835" width="8.7109375" bestFit="1" customWidth="1"/>
    <col min="6836" max="6836" width="9.85546875" bestFit="1" customWidth="1"/>
    <col min="6837" max="6837" width="8.7109375" bestFit="1" customWidth="1"/>
    <col min="6838" max="6838" width="9.85546875" bestFit="1" customWidth="1"/>
    <col min="6839" max="6841" width="8.7109375" bestFit="1" customWidth="1"/>
    <col min="6842" max="6842" width="9.85546875" bestFit="1" customWidth="1"/>
    <col min="6843" max="6843" width="8.7109375" bestFit="1" customWidth="1"/>
    <col min="6844" max="6845" width="9.85546875" bestFit="1" customWidth="1"/>
    <col min="6846" max="6847" width="8.7109375" bestFit="1" customWidth="1"/>
    <col min="6848" max="6848" width="9.85546875" bestFit="1" customWidth="1"/>
    <col min="6849" max="6852" width="8.7109375" bestFit="1" customWidth="1"/>
    <col min="6853" max="6855" width="9.85546875" bestFit="1" customWidth="1"/>
    <col min="6856" max="6856" width="7.7109375" bestFit="1" customWidth="1"/>
    <col min="6857" max="6860" width="8.7109375" bestFit="1" customWidth="1"/>
    <col min="6861" max="6862" width="9.85546875" bestFit="1" customWidth="1"/>
    <col min="6863" max="6863" width="8.7109375" bestFit="1" customWidth="1"/>
    <col min="6864" max="6866" width="9.85546875" bestFit="1" customWidth="1"/>
    <col min="6867" max="6867" width="8.7109375" bestFit="1" customWidth="1"/>
    <col min="6868" max="6868" width="9.85546875" bestFit="1" customWidth="1"/>
    <col min="6869" max="6869" width="8.7109375" bestFit="1" customWidth="1"/>
    <col min="6870" max="6870" width="9.85546875" bestFit="1" customWidth="1"/>
    <col min="6871" max="6871" width="8.7109375" bestFit="1" customWidth="1"/>
    <col min="6872" max="6872" width="9.85546875" bestFit="1" customWidth="1"/>
    <col min="6873" max="6876" width="8.7109375" bestFit="1" customWidth="1"/>
    <col min="6877" max="6877" width="9.85546875" bestFit="1" customWidth="1"/>
    <col min="6878" max="6878" width="8.7109375" bestFit="1" customWidth="1"/>
    <col min="6879" max="6879" width="9.85546875" bestFit="1" customWidth="1"/>
    <col min="6880" max="6881" width="8.7109375" bestFit="1" customWidth="1"/>
    <col min="6882" max="6882" width="9.85546875" bestFit="1" customWidth="1"/>
    <col min="6883" max="6883" width="8.7109375" bestFit="1" customWidth="1"/>
    <col min="6884" max="6887" width="9.85546875" bestFit="1" customWidth="1"/>
    <col min="6888" max="6889" width="8.7109375" bestFit="1" customWidth="1"/>
    <col min="6890" max="6890" width="9.85546875" bestFit="1" customWidth="1"/>
    <col min="6891" max="6892" width="8.7109375" bestFit="1" customWidth="1"/>
    <col min="6893" max="6895" width="9.85546875" bestFit="1" customWidth="1"/>
    <col min="6896" max="6896" width="8.7109375" bestFit="1" customWidth="1"/>
    <col min="6897" max="6897" width="9.85546875" bestFit="1" customWidth="1"/>
    <col min="6898" max="6899" width="8.7109375" bestFit="1" customWidth="1"/>
    <col min="6900" max="6900" width="9.85546875" bestFit="1" customWidth="1"/>
    <col min="6901" max="6906" width="8.7109375" bestFit="1" customWidth="1"/>
    <col min="6907" max="6907" width="9.85546875" bestFit="1" customWidth="1"/>
    <col min="6908" max="6910" width="8.7109375" bestFit="1" customWidth="1"/>
    <col min="6911" max="6911" width="9.85546875" bestFit="1" customWidth="1"/>
    <col min="6912" max="6912" width="8.7109375" bestFit="1" customWidth="1"/>
    <col min="6913" max="6913" width="9.85546875" bestFit="1" customWidth="1"/>
    <col min="6914" max="6918" width="8.7109375" bestFit="1" customWidth="1"/>
    <col min="6919" max="6922" width="9.85546875" bestFit="1" customWidth="1"/>
    <col min="6923" max="6926" width="8.7109375" bestFit="1" customWidth="1"/>
    <col min="6927" max="6927" width="9.85546875" bestFit="1" customWidth="1"/>
    <col min="6928" max="6929" width="8.7109375" bestFit="1" customWidth="1"/>
    <col min="6930" max="6933" width="9.85546875" bestFit="1" customWidth="1"/>
    <col min="6934" max="6937" width="8.7109375" bestFit="1" customWidth="1"/>
    <col min="6938" max="6938" width="9.85546875" bestFit="1" customWidth="1"/>
    <col min="6939" max="6939" width="8.7109375" bestFit="1" customWidth="1"/>
    <col min="6940" max="6941" width="9.85546875" bestFit="1" customWidth="1"/>
    <col min="6942" max="6942" width="8.7109375" bestFit="1" customWidth="1"/>
    <col min="6943" max="6943" width="9.85546875" bestFit="1" customWidth="1"/>
    <col min="6944" max="6946" width="8.7109375" bestFit="1" customWidth="1"/>
    <col min="6947" max="6951" width="9.85546875" bestFit="1" customWidth="1"/>
    <col min="6952" max="6952" width="8.7109375" bestFit="1" customWidth="1"/>
    <col min="6953" max="6954" width="9.85546875" bestFit="1" customWidth="1"/>
    <col min="6955" max="6963" width="8.7109375" bestFit="1" customWidth="1"/>
    <col min="6964" max="6964" width="9.85546875" bestFit="1" customWidth="1"/>
    <col min="6965" max="6965" width="8.7109375" bestFit="1" customWidth="1"/>
    <col min="6966" max="6967" width="9.85546875" bestFit="1" customWidth="1"/>
    <col min="6968" max="6969" width="8.7109375" bestFit="1" customWidth="1"/>
    <col min="6970" max="6970" width="9.85546875" bestFit="1" customWidth="1"/>
    <col min="6971" max="6973" width="8.7109375" bestFit="1" customWidth="1"/>
    <col min="6974" max="6977" width="9.85546875" bestFit="1" customWidth="1"/>
    <col min="6978" max="6978" width="8.7109375" bestFit="1" customWidth="1"/>
    <col min="6979" max="6981" width="9.85546875" bestFit="1" customWidth="1"/>
    <col min="6982" max="6982" width="8.7109375" bestFit="1" customWidth="1"/>
    <col min="6983" max="6983" width="9.85546875" bestFit="1" customWidth="1"/>
    <col min="6984" max="6984" width="8.7109375" bestFit="1" customWidth="1"/>
    <col min="6985" max="6985" width="9.85546875" bestFit="1" customWidth="1"/>
    <col min="6986" max="6990" width="8.7109375" bestFit="1" customWidth="1"/>
    <col min="6991" max="6991" width="9.85546875" bestFit="1" customWidth="1"/>
    <col min="6992" max="6992" width="8.7109375" bestFit="1" customWidth="1"/>
    <col min="6993" max="6994" width="9.85546875" bestFit="1" customWidth="1"/>
    <col min="6995" max="6995" width="8.7109375" bestFit="1" customWidth="1"/>
    <col min="6996" max="6997" width="9.85546875" bestFit="1" customWidth="1"/>
    <col min="6998" max="7006" width="8.7109375" bestFit="1" customWidth="1"/>
    <col min="7007" max="7008" width="9.85546875" bestFit="1" customWidth="1"/>
    <col min="7009" max="7009" width="8.7109375" bestFit="1" customWidth="1"/>
    <col min="7010" max="7010" width="9.85546875" bestFit="1" customWidth="1"/>
    <col min="7011" max="7012" width="8.7109375" bestFit="1" customWidth="1"/>
    <col min="7013" max="7016" width="9.85546875" bestFit="1" customWidth="1"/>
    <col min="7017" max="7020" width="8.7109375" bestFit="1" customWidth="1"/>
    <col min="7021" max="7023" width="9.85546875" bestFit="1" customWidth="1"/>
    <col min="7024" max="7024" width="8.7109375" bestFit="1" customWidth="1"/>
    <col min="7025" max="7027" width="9.85546875" bestFit="1" customWidth="1"/>
    <col min="7028" max="7029" width="8.7109375" bestFit="1" customWidth="1"/>
    <col min="7030" max="7030" width="9.85546875" bestFit="1" customWidth="1"/>
    <col min="7031" max="7032" width="8.7109375" bestFit="1" customWidth="1"/>
    <col min="7033" max="7035" width="9.85546875" bestFit="1" customWidth="1"/>
    <col min="7036" max="7036" width="8.7109375" bestFit="1" customWidth="1"/>
    <col min="7037" max="7037" width="9.85546875" bestFit="1" customWidth="1"/>
    <col min="7038" max="7038" width="8.7109375" bestFit="1" customWidth="1"/>
    <col min="7039" max="7041" width="9.85546875" bestFit="1" customWidth="1"/>
    <col min="7042" max="7042" width="8.7109375" bestFit="1" customWidth="1"/>
    <col min="7043" max="7045" width="9.85546875" bestFit="1" customWidth="1"/>
    <col min="7046" max="7046" width="8.7109375" bestFit="1" customWidth="1"/>
    <col min="7047" max="7047" width="9.85546875" bestFit="1" customWidth="1"/>
    <col min="7048" max="7049" width="8.7109375" bestFit="1" customWidth="1"/>
    <col min="7050" max="7051" width="9.85546875" bestFit="1" customWidth="1"/>
    <col min="7052" max="7053" width="8.7109375" bestFit="1" customWidth="1"/>
    <col min="7054" max="7054" width="9.85546875" bestFit="1" customWidth="1"/>
    <col min="7055" max="7055" width="8.7109375" bestFit="1" customWidth="1"/>
    <col min="7056" max="7056" width="9.85546875" bestFit="1" customWidth="1"/>
    <col min="7057" max="7057" width="8.7109375" bestFit="1" customWidth="1"/>
    <col min="7058" max="7058" width="9.85546875" bestFit="1" customWidth="1"/>
    <col min="7059" max="7062" width="8.7109375" bestFit="1" customWidth="1"/>
    <col min="7063" max="7065" width="9.85546875" bestFit="1" customWidth="1"/>
    <col min="7066" max="7066" width="8.7109375" bestFit="1" customWidth="1"/>
    <col min="7067" max="7067" width="9.85546875" bestFit="1" customWidth="1"/>
    <col min="7068" max="7070" width="8.7109375" bestFit="1" customWidth="1"/>
    <col min="7071" max="7072" width="9.85546875" bestFit="1" customWidth="1"/>
    <col min="7073" max="7076" width="8.7109375" bestFit="1" customWidth="1"/>
    <col min="7077" max="7080" width="9.85546875" bestFit="1" customWidth="1"/>
    <col min="7081" max="7083" width="8.7109375" bestFit="1" customWidth="1"/>
    <col min="7084" max="7084" width="9.85546875" bestFit="1" customWidth="1"/>
    <col min="7085" max="7087" width="8.7109375" bestFit="1" customWidth="1"/>
    <col min="7088" max="7088" width="9.85546875" bestFit="1" customWidth="1"/>
    <col min="7089" max="7089" width="8.7109375" bestFit="1" customWidth="1"/>
    <col min="7090" max="7092" width="9.85546875" bestFit="1" customWidth="1"/>
    <col min="7093" max="7094" width="8.7109375" bestFit="1" customWidth="1"/>
    <col min="7095" max="7096" width="9.85546875" bestFit="1" customWidth="1"/>
    <col min="7097" max="7097" width="8.7109375" bestFit="1" customWidth="1"/>
    <col min="7098" max="7098" width="9.85546875" bestFit="1" customWidth="1"/>
    <col min="7099" max="7099" width="8.7109375" bestFit="1" customWidth="1"/>
    <col min="7100" max="7100" width="9.85546875" bestFit="1" customWidth="1"/>
    <col min="7101" max="7101" width="8.7109375" bestFit="1" customWidth="1"/>
    <col min="7102" max="7102" width="9.85546875" bestFit="1" customWidth="1"/>
    <col min="7103" max="7104" width="8.7109375" bestFit="1" customWidth="1"/>
    <col min="7105" max="7108" width="9.85546875" bestFit="1" customWidth="1"/>
    <col min="7109" max="7109" width="8.7109375" bestFit="1" customWidth="1"/>
    <col min="7110" max="7111" width="9.85546875" bestFit="1" customWidth="1"/>
    <col min="7112" max="7112" width="8.7109375" bestFit="1" customWidth="1"/>
    <col min="7113" max="7113" width="9.85546875" bestFit="1" customWidth="1"/>
    <col min="7114" max="7115" width="8.7109375" bestFit="1" customWidth="1"/>
    <col min="7116" max="7117" width="9.85546875" bestFit="1" customWidth="1"/>
    <col min="7118" max="7121" width="8.7109375" bestFit="1" customWidth="1"/>
    <col min="7122" max="7122" width="9.85546875" bestFit="1" customWidth="1"/>
    <col min="7123" max="7123" width="8.7109375" bestFit="1" customWidth="1"/>
    <col min="7124" max="7132" width="9.85546875" bestFit="1" customWidth="1"/>
    <col min="7133" max="7133" width="8.7109375" bestFit="1" customWidth="1"/>
    <col min="7134" max="7139" width="9.85546875" bestFit="1" customWidth="1"/>
    <col min="7140" max="7144" width="8.7109375" bestFit="1" customWidth="1"/>
    <col min="7145" max="7146" width="9.85546875" bestFit="1" customWidth="1"/>
    <col min="7147" max="7147" width="8.7109375" bestFit="1" customWidth="1"/>
    <col min="7148" max="7149" width="9.85546875" bestFit="1" customWidth="1"/>
    <col min="7150" max="7150" width="8.7109375" bestFit="1" customWidth="1"/>
    <col min="7151" max="7157" width="9.85546875" bestFit="1" customWidth="1"/>
    <col min="7158" max="7158" width="8.7109375" bestFit="1" customWidth="1"/>
    <col min="7159" max="7161" width="9.85546875" bestFit="1" customWidth="1"/>
    <col min="7162" max="7162" width="8.7109375" bestFit="1" customWidth="1"/>
    <col min="7163" max="7167" width="9.85546875" bestFit="1" customWidth="1"/>
    <col min="7168" max="7168" width="8.7109375" bestFit="1" customWidth="1"/>
    <col min="7169" max="7169" width="9.85546875" bestFit="1" customWidth="1"/>
    <col min="7170" max="7171" width="8.7109375" bestFit="1" customWidth="1"/>
    <col min="7172" max="7173" width="9.85546875" bestFit="1" customWidth="1"/>
    <col min="7174" max="7174" width="8.7109375" bestFit="1" customWidth="1"/>
    <col min="7175" max="7181" width="9.85546875" bestFit="1" customWidth="1"/>
    <col min="7182" max="7182" width="8.7109375" bestFit="1" customWidth="1"/>
    <col min="7183" max="7183" width="9.85546875" bestFit="1" customWidth="1"/>
    <col min="7184" max="7185" width="8.7109375" bestFit="1" customWidth="1"/>
    <col min="7186" max="7187" width="9.85546875" bestFit="1" customWidth="1"/>
    <col min="7188" max="7188" width="7.7109375" bestFit="1" customWidth="1"/>
    <col min="7189" max="7190" width="9.85546875" bestFit="1" customWidth="1"/>
    <col min="7191" max="7191" width="8.7109375" bestFit="1" customWidth="1"/>
    <col min="7192" max="7192" width="9.85546875" bestFit="1" customWidth="1"/>
    <col min="7193" max="7193" width="7.7109375" bestFit="1" customWidth="1"/>
    <col min="7194" max="7194" width="9.85546875" bestFit="1" customWidth="1"/>
    <col min="7195" max="7195" width="8.7109375" bestFit="1" customWidth="1"/>
    <col min="7196" max="7198" width="9.85546875" bestFit="1" customWidth="1"/>
    <col min="7199" max="7200" width="8.7109375" bestFit="1" customWidth="1"/>
    <col min="7201" max="7201" width="9.85546875" bestFit="1" customWidth="1"/>
    <col min="7202" max="7202" width="8.7109375" bestFit="1" customWidth="1"/>
    <col min="7203" max="7203" width="9.85546875" bestFit="1" customWidth="1"/>
    <col min="7204" max="7206" width="8.7109375" bestFit="1" customWidth="1"/>
    <col min="7207" max="7211" width="9.85546875" bestFit="1" customWidth="1"/>
    <col min="7212" max="7213" width="8.7109375" bestFit="1" customWidth="1"/>
    <col min="7214" max="7215" width="9.85546875" bestFit="1" customWidth="1"/>
    <col min="7216" max="7216" width="8.7109375" bestFit="1" customWidth="1"/>
    <col min="7217" max="7217" width="9.85546875" bestFit="1" customWidth="1"/>
    <col min="7218" max="7218" width="8.7109375" bestFit="1" customWidth="1"/>
    <col min="7219" max="7220" width="9.85546875" bestFit="1" customWidth="1"/>
    <col min="7221" max="7221" width="8.7109375" bestFit="1" customWidth="1"/>
    <col min="7222" max="7224" width="9.85546875" bestFit="1" customWidth="1"/>
    <col min="7225" max="7225" width="8.7109375" bestFit="1" customWidth="1"/>
    <col min="7226" max="7229" width="9.85546875" bestFit="1" customWidth="1"/>
    <col min="7230" max="7230" width="8.7109375" bestFit="1" customWidth="1"/>
    <col min="7231" max="7231" width="9.85546875" bestFit="1" customWidth="1"/>
    <col min="7232" max="7232" width="8.7109375" bestFit="1" customWidth="1"/>
    <col min="7233" max="7252" width="9.85546875" bestFit="1" customWidth="1"/>
    <col min="7253" max="7253" width="8.7109375" bestFit="1" customWidth="1"/>
    <col min="7254" max="7254" width="9.85546875" bestFit="1" customWidth="1"/>
    <col min="7255" max="7256" width="8.7109375" bestFit="1" customWidth="1"/>
    <col min="7257" max="7261" width="9.85546875" bestFit="1" customWidth="1"/>
    <col min="7262" max="7263" width="8.7109375" bestFit="1" customWidth="1"/>
    <col min="7264" max="7265" width="9.85546875" bestFit="1" customWidth="1"/>
    <col min="7266" max="7266" width="5.5703125" bestFit="1" customWidth="1"/>
    <col min="7267" max="7267" width="9.85546875" bestFit="1" customWidth="1"/>
    <col min="7268" max="7269" width="8.7109375" bestFit="1" customWidth="1"/>
    <col min="7270" max="7284" width="9.85546875" bestFit="1" customWidth="1"/>
    <col min="7285" max="7285" width="8.7109375" bestFit="1" customWidth="1"/>
    <col min="7286" max="7288" width="9.85546875" bestFit="1" customWidth="1"/>
    <col min="7289" max="7289" width="8.7109375" bestFit="1" customWidth="1"/>
    <col min="7290" max="7291" width="9.85546875" bestFit="1" customWidth="1"/>
    <col min="7292" max="7292" width="8.7109375" bestFit="1" customWidth="1"/>
    <col min="7293" max="7300" width="9.85546875" bestFit="1" customWidth="1"/>
    <col min="7301" max="7302" width="8.7109375" bestFit="1" customWidth="1"/>
    <col min="7303" max="7304" width="9.85546875" bestFit="1" customWidth="1"/>
    <col min="7305" max="7305" width="8.7109375" bestFit="1" customWidth="1"/>
    <col min="7306" max="7306" width="9.85546875" bestFit="1" customWidth="1"/>
    <col min="7307" max="7307" width="8.7109375" bestFit="1" customWidth="1"/>
    <col min="7308" max="7310" width="9.85546875" bestFit="1" customWidth="1"/>
    <col min="7311" max="7311" width="8.7109375" bestFit="1" customWidth="1"/>
    <col min="7312" max="7328" width="9.85546875" bestFit="1" customWidth="1"/>
    <col min="7329" max="7329" width="8.7109375" bestFit="1" customWidth="1"/>
    <col min="7330" max="7330" width="9.85546875" bestFit="1" customWidth="1"/>
    <col min="7331" max="7332" width="8.7109375" bestFit="1" customWidth="1"/>
    <col min="7333" max="7345" width="9.85546875" bestFit="1" customWidth="1"/>
    <col min="7346" max="7346" width="8.7109375" bestFit="1" customWidth="1"/>
    <col min="7347" max="7348" width="9.85546875" bestFit="1" customWidth="1"/>
    <col min="7349" max="7349" width="8.7109375" bestFit="1" customWidth="1"/>
    <col min="7350" max="7355" width="9.85546875" bestFit="1" customWidth="1"/>
    <col min="7356" max="7356" width="8.7109375" bestFit="1" customWidth="1"/>
    <col min="7357" max="7363" width="9.85546875" bestFit="1" customWidth="1"/>
    <col min="7364" max="7365" width="8.7109375" bestFit="1" customWidth="1"/>
    <col min="7366" max="7377" width="9.85546875" bestFit="1" customWidth="1"/>
    <col min="7378" max="7378" width="8.7109375" bestFit="1" customWidth="1"/>
    <col min="7379" max="7410" width="9.85546875" bestFit="1" customWidth="1"/>
    <col min="7411" max="7411" width="8.7109375" bestFit="1" customWidth="1"/>
    <col min="7412" max="7418" width="9.85546875" bestFit="1" customWidth="1"/>
    <col min="7419" max="7419" width="8.7109375" bestFit="1" customWidth="1"/>
    <col min="7420" max="7470" width="9.85546875" bestFit="1" customWidth="1"/>
    <col min="7471" max="7471" width="8.7109375" bestFit="1" customWidth="1"/>
    <col min="7472" max="7472" width="9.85546875" bestFit="1" customWidth="1"/>
    <col min="7473" max="7473" width="7.7109375" bestFit="1" customWidth="1"/>
    <col min="7474" max="7479" width="9.85546875" bestFit="1" customWidth="1"/>
    <col min="7480" max="7480" width="8.7109375" bestFit="1" customWidth="1"/>
    <col min="7481" max="7510" width="9.85546875" bestFit="1" customWidth="1"/>
    <col min="7511" max="7511" width="8.7109375" bestFit="1" customWidth="1"/>
    <col min="7512" max="7513" width="9.85546875" bestFit="1" customWidth="1"/>
    <col min="7514" max="7514" width="8.7109375" bestFit="1" customWidth="1"/>
    <col min="7515" max="7522" width="9.85546875" bestFit="1" customWidth="1"/>
    <col min="7523" max="7523" width="8.7109375" bestFit="1" customWidth="1"/>
    <col min="7524" max="7595" width="9.85546875" bestFit="1" customWidth="1"/>
    <col min="7596" max="7596" width="8.7109375" bestFit="1" customWidth="1"/>
    <col min="7597" max="7718" width="9.85546875" bestFit="1" customWidth="1"/>
    <col min="7719" max="7719" width="13" bestFit="1" customWidth="1"/>
  </cols>
  <sheetData>
    <row r="1" spans="4:56" ht="18.75" x14ac:dyDescent="0.3">
      <c r="E1" s="16"/>
      <c r="F1" s="17" t="s">
        <v>216</v>
      </c>
      <c r="AG1" s="17" t="s">
        <v>256</v>
      </c>
    </row>
    <row r="2" spans="4:56" ht="18.75" x14ac:dyDescent="0.3">
      <c r="AV2" s="17" t="s">
        <v>217</v>
      </c>
    </row>
    <row r="3" spans="4:56" x14ac:dyDescent="0.25">
      <c r="H3" s="6" t="s">
        <v>0</v>
      </c>
      <c r="I3" s="4" t="s">
        <v>6</v>
      </c>
      <c r="J3" s="46" t="str" cm="1">
        <f t="array" ref="J3:J9">K3:K9</f>
        <v>Largest</v>
      </c>
      <c r="K3" t="s">
        <v>358</v>
      </c>
      <c r="L3" t="s">
        <v>195</v>
      </c>
    </row>
    <row r="4" spans="4:56" x14ac:dyDescent="0.25">
      <c r="D4" s="1" t="s">
        <v>0</v>
      </c>
      <c r="E4" s="5" t="s">
        <v>5</v>
      </c>
      <c r="F4" s="5" t="s">
        <v>6</v>
      </c>
      <c r="H4" s="7" t="s">
        <v>187</v>
      </c>
      <c r="I4" s="46">
        <v>2656381.9300000002</v>
      </c>
      <c r="J4" s="46" t="e">
        <v>#N/A</v>
      </c>
      <c r="K4" s="46" t="e">
        <f>IF(I4=MAX($I$4:$I$9),I4,NA())</f>
        <v>#N/A</v>
      </c>
      <c r="L4" s="9">
        <v>32.382590795471252</v>
      </c>
      <c r="Q4" s="12" t="s">
        <v>197</v>
      </c>
      <c r="AE4" s="1" t="s">
        <v>193</v>
      </c>
      <c r="AF4" s="1" t="s">
        <v>219</v>
      </c>
      <c r="AK4" s="12" t="s">
        <v>250</v>
      </c>
      <c r="AT4" t="s">
        <v>258</v>
      </c>
    </row>
    <row r="5" spans="4:56" x14ac:dyDescent="0.25">
      <c r="D5" s="2" t="s">
        <v>1</v>
      </c>
      <c r="E5" s="5">
        <v>2356615.46</v>
      </c>
      <c r="F5" s="5">
        <v>1328411.68</v>
      </c>
      <c r="H5" s="7" t="s">
        <v>188</v>
      </c>
      <c r="I5" s="46">
        <v>2772468.17</v>
      </c>
      <c r="J5" s="46" t="e">
        <v>#N/A</v>
      </c>
      <c r="K5" s="46" t="e">
        <f t="shared" ref="K5:K9" si="0">IF(I5=MAX($I$4:$I$9),I5,NA())</f>
        <v>#N/A</v>
      </c>
      <c r="Q5" s="13"/>
      <c r="AE5" s="1" t="s">
        <v>0</v>
      </c>
      <c r="AF5" t="s">
        <v>1</v>
      </c>
      <c r="AG5" t="s">
        <v>2</v>
      </c>
      <c r="AH5" t="s">
        <v>3</v>
      </c>
      <c r="AI5" t="s">
        <v>4</v>
      </c>
      <c r="AK5" s="12" t="s">
        <v>238</v>
      </c>
      <c r="AT5" s="1" t="s">
        <v>0</v>
      </c>
      <c r="AU5" t="s">
        <v>5</v>
      </c>
      <c r="AV5" t="s">
        <v>6</v>
      </c>
      <c r="AW5" s="12" t="s">
        <v>257</v>
      </c>
    </row>
    <row r="6" spans="4:56" x14ac:dyDescent="0.25">
      <c r="D6" s="2" t="s">
        <v>2</v>
      </c>
      <c r="E6" s="5">
        <v>25064134.489999998</v>
      </c>
      <c r="F6" s="5">
        <v>14098890.029999999</v>
      </c>
      <c r="H6" s="7" t="s">
        <v>189</v>
      </c>
      <c r="I6" s="46">
        <v>2894949.62</v>
      </c>
      <c r="J6" s="46">
        <v>2894949.62</v>
      </c>
      <c r="K6" s="46">
        <f t="shared" si="0"/>
        <v>2894949.62</v>
      </c>
      <c r="L6" t="s">
        <v>185</v>
      </c>
      <c r="Q6" s="14" t="s">
        <v>345</v>
      </c>
      <c r="AE6" s="2" t="s">
        <v>187</v>
      </c>
      <c r="AF6" s="3">
        <v>96</v>
      </c>
      <c r="AG6" s="3">
        <v>1126</v>
      </c>
      <c r="AH6" s="3">
        <v>92</v>
      </c>
      <c r="AI6" s="3">
        <v>1314</v>
      </c>
      <c r="AK6" s="12" t="s">
        <v>251</v>
      </c>
      <c r="AT6" s="2" t="s">
        <v>292</v>
      </c>
      <c r="AU6" s="4">
        <v>2904661.14</v>
      </c>
      <c r="AV6" s="4">
        <v>1636710.92</v>
      </c>
      <c r="AW6" s="20">
        <f>AV6/AU6</f>
        <v>0.56347740445895866</v>
      </c>
      <c r="AZ6" s="37" t="s">
        <v>322</v>
      </c>
    </row>
    <row r="7" spans="4:56" x14ac:dyDescent="0.25">
      <c r="D7" s="2" t="s">
        <v>3</v>
      </c>
      <c r="E7" s="5">
        <v>2239807.9500000002</v>
      </c>
      <c r="F7" s="5">
        <v>1238201.3500000001</v>
      </c>
      <c r="H7" s="7" t="s">
        <v>190</v>
      </c>
      <c r="I7" s="46">
        <v>2834932</v>
      </c>
      <c r="J7" s="46" t="e">
        <v>#N/A</v>
      </c>
      <c r="K7" s="46" t="e">
        <f t="shared" si="0"/>
        <v>#N/A</v>
      </c>
      <c r="L7" s="4">
        <v>20768087.370000001</v>
      </c>
      <c r="Q7" s="15" t="s">
        <v>198</v>
      </c>
      <c r="AE7" s="2" t="s">
        <v>188</v>
      </c>
      <c r="AF7" s="3">
        <v>95</v>
      </c>
      <c r="AG7" s="3">
        <v>1156</v>
      </c>
      <c r="AH7" s="3">
        <v>120</v>
      </c>
      <c r="AI7" s="3">
        <v>1371</v>
      </c>
      <c r="AT7" s="2" t="s">
        <v>293</v>
      </c>
      <c r="AU7" s="4">
        <v>2797315.48</v>
      </c>
      <c r="AV7" s="4">
        <v>1608417.41</v>
      </c>
      <c r="AW7" s="20">
        <f t="shared" ref="AW7:AW15" si="1">AV7/AU7</f>
        <v>0.57498606127900875</v>
      </c>
    </row>
    <row r="8" spans="4:56" x14ac:dyDescent="0.25">
      <c r="D8" s="2" t="s">
        <v>4</v>
      </c>
      <c r="E8" s="5">
        <v>29660557.899999999</v>
      </c>
      <c r="F8" s="5">
        <v>16665503.060000001</v>
      </c>
      <c r="H8" s="7" t="s">
        <v>191</v>
      </c>
      <c r="I8" s="46">
        <v>2656726.13</v>
      </c>
      <c r="J8" s="46" t="e">
        <v>#N/A</v>
      </c>
      <c r="K8" s="46" t="e">
        <f t="shared" si="0"/>
        <v>#N/A</v>
      </c>
      <c r="Q8" s="14" t="s">
        <v>199</v>
      </c>
      <c r="AE8" s="2" t="s">
        <v>189</v>
      </c>
      <c r="AF8" s="3">
        <v>96</v>
      </c>
      <c r="AG8" s="3">
        <v>1129</v>
      </c>
      <c r="AH8" s="3">
        <v>97</v>
      </c>
      <c r="AI8" s="3">
        <v>1322</v>
      </c>
      <c r="AT8" s="2" t="s">
        <v>294</v>
      </c>
      <c r="AU8" s="4">
        <v>3070277.57</v>
      </c>
      <c r="AV8" s="4">
        <v>1714364.37</v>
      </c>
      <c r="AW8" s="20">
        <f>AV8/AU8</f>
        <v>0.55837439153750523</v>
      </c>
      <c r="AY8" s="1" t="s">
        <v>321</v>
      </c>
      <c r="AZ8" t="s">
        <v>218</v>
      </c>
      <c r="BA8" t="s">
        <v>5</v>
      </c>
      <c r="BB8" t="s">
        <v>323</v>
      </c>
      <c r="BC8" t="s">
        <v>6</v>
      </c>
      <c r="BD8" t="s">
        <v>328</v>
      </c>
    </row>
    <row r="9" spans="4:56" x14ac:dyDescent="0.25">
      <c r="H9" s="7" t="s">
        <v>192</v>
      </c>
      <c r="I9" s="46">
        <v>2850045.21</v>
      </c>
      <c r="J9" s="46" t="e">
        <v>#N/A</v>
      </c>
      <c r="K9" s="46" t="e">
        <f t="shared" si="0"/>
        <v>#N/A</v>
      </c>
      <c r="L9" t="s">
        <v>186</v>
      </c>
      <c r="M9" t="s">
        <v>194</v>
      </c>
      <c r="Q9" s="15" t="s">
        <v>200</v>
      </c>
      <c r="AE9" s="18" t="s">
        <v>190</v>
      </c>
      <c r="AF9" s="19">
        <v>120</v>
      </c>
      <c r="AG9" s="19">
        <v>1095</v>
      </c>
      <c r="AH9" s="19">
        <v>103</v>
      </c>
      <c r="AI9" s="19">
        <v>1318</v>
      </c>
      <c r="AK9" s="1" t="s">
        <v>0</v>
      </c>
      <c r="AL9" t="s">
        <v>5</v>
      </c>
      <c r="AM9" t="s">
        <v>6</v>
      </c>
      <c r="AN9" t="s">
        <v>207</v>
      </c>
      <c r="AO9" s="10" t="s">
        <v>240</v>
      </c>
      <c r="AT9" s="2" t="s">
        <v>295</v>
      </c>
      <c r="AU9" s="4">
        <v>3143997.76</v>
      </c>
      <c r="AV9" s="4">
        <v>1751212.81</v>
      </c>
      <c r="AW9" s="20">
        <f t="shared" si="1"/>
        <v>0.55700192674437532</v>
      </c>
      <c r="AY9" s="2" t="s">
        <v>233</v>
      </c>
      <c r="AZ9" s="3">
        <v>1977</v>
      </c>
      <c r="BA9" s="4">
        <v>1961284.53</v>
      </c>
      <c r="BB9" s="8">
        <v>6.6124330385572416E-2</v>
      </c>
      <c r="BC9" s="4">
        <v>1097049.98</v>
      </c>
      <c r="BD9" s="9">
        <v>5.5295902883156298</v>
      </c>
    </row>
    <row r="10" spans="4:56" x14ac:dyDescent="0.25">
      <c r="H10" s="7" t="s">
        <v>4</v>
      </c>
      <c r="I10" s="46">
        <v>16665503.060000001</v>
      </c>
      <c r="L10" s="41">
        <v>0.56187422759165295</v>
      </c>
      <c r="M10" s="8">
        <v>0.21412500000000001</v>
      </c>
      <c r="Q10" s="14" t="s">
        <v>201</v>
      </c>
      <c r="AE10" s="2" t="s">
        <v>191</v>
      </c>
      <c r="AF10" s="3">
        <v>92</v>
      </c>
      <c r="AG10" s="3">
        <v>1132</v>
      </c>
      <c r="AH10" s="3">
        <v>90</v>
      </c>
      <c r="AI10" s="3">
        <v>1314</v>
      </c>
      <c r="AK10" s="2">
        <v>0</v>
      </c>
      <c r="AL10" s="4">
        <v>26683934.890000001</v>
      </c>
      <c r="AM10" s="4">
        <v>15017887.939999999</v>
      </c>
      <c r="AN10" s="4">
        <v>3728.8897275013974</v>
      </c>
      <c r="AO10" s="10">
        <v>0.89964372821186889</v>
      </c>
      <c r="AT10" s="2" t="s">
        <v>296</v>
      </c>
      <c r="AU10" s="4">
        <v>2832773.86</v>
      </c>
      <c r="AV10" s="4">
        <v>1570076.39</v>
      </c>
      <c r="AW10" s="20">
        <f t="shared" si="1"/>
        <v>0.55425405189244437</v>
      </c>
      <c r="AY10" s="2" t="s">
        <v>234</v>
      </c>
      <c r="AZ10" s="3">
        <v>1977</v>
      </c>
      <c r="BA10" s="4">
        <v>15687852.77</v>
      </c>
      <c r="BB10" s="8">
        <v>0.52891293626004254</v>
      </c>
      <c r="BC10" s="4">
        <v>8860217.9399999995</v>
      </c>
      <c r="BD10" s="9">
        <v>75.515427415275667</v>
      </c>
    </row>
    <row r="11" spans="4:56" x14ac:dyDescent="0.25">
      <c r="D11" s="47" t="s">
        <v>0</v>
      </c>
      <c r="E11" s="46" t="s">
        <v>6</v>
      </c>
      <c r="F11" s="46" t="s">
        <v>5</v>
      </c>
      <c r="L11" t="s">
        <v>196</v>
      </c>
      <c r="Q11" s="15" t="s">
        <v>202</v>
      </c>
      <c r="AE11" s="2" t="s">
        <v>192</v>
      </c>
      <c r="AF11" s="3">
        <v>101</v>
      </c>
      <c r="AG11" s="3">
        <v>1163</v>
      </c>
      <c r="AH11" s="3">
        <v>97</v>
      </c>
      <c r="AI11" s="3">
        <v>1361</v>
      </c>
      <c r="AK11" s="2">
        <v>1</v>
      </c>
      <c r="AL11" s="4">
        <v>2976623.01</v>
      </c>
      <c r="AM11" s="4">
        <v>1647615.12</v>
      </c>
      <c r="AN11" s="4">
        <v>3526.804514218009</v>
      </c>
      <c r="AO11" s="10">
        <v>0.10035627178813113</v>
      </c>
      <c r="AT11" s="2" t="s">
        <v>297</v>
      </c>
      <c r="AU11" s="4">
        <v>2693607.92</v>
      </c>
      <c r="AV11" s="4">
        <v>1489273.21</v>
      </c>
      <c r="AW11" s="20">
        <f t="shared" si="1"/>
        <v>0.55289160643691604</v>
      </c>
      <c r="AY11" s="2" t="s">
        <v>235</v>
      </c>
      <c r="AZ11" s="3">
        <v>3378</v>
      </c>
      <c r="BA11" s="4">
        <v>1330737.3799999999</v>
      </c>
      <c r="BB11" s="8">
        <v>4.4865554602396739E-2</v>
      </c>
      <c r="BC11" s="4">
        <v>748595.46</v>
      </c>
      <c r="BD11" s="9">
        <v>1.4773287941582818</v>
      </c>
    </row>
    <row r="12" spans="4:56" x14ac:dyDescent="0.25">
      <c r="D12" s="48" t="s">
        <v>11</v>
      </c>
      <c r="E12" s="46">
        <v>1358302.58</v>
      </c>
      <c r="F12" s="46">
        <v>2478572.96</v>
      </c>
      <c r="H12" s="4"/>
      <c r="Q12" s="15" t="s">
        <v>203</v>
      </c>
      <c r="AE12" s="2" t="s">
        <v>4</v>
      </c>
      <c r="AF12" s="3">
        <v>600</v>
      </c>
      <c r="AG12" s="3">
        <v>6801</v>
      </c>
      <c r="AH12" s="3">
        <v>599</v>
      </c>
      <c r="AI12" s="3">
        <v>8000</v>
      </c>
      <c r="AK12" s="2" t="s">
        <v>4</v>
      </c>
      <c r="AL12" s="4">
        <v>29660557.899999999</v>
      </c>
      <c r="AM12" s="4">
        <v>16665503.060000001</v>
      </c>
      <c r="AN12" s="4">
        <v>3707.5697375</v>
      </c>
      <c r="AO12" s="10">
        <v>1</v>
      </c>
      <c r="AT12" s="2" t="s">
        <v>298</v>
      </c>
      <c r="AU12" s="4">
        <v>3049330.66</v>
      </c>
      <c r="AV12" s="4">
        <v>1727852.59</v>
      </c>
      <c r="AW12" s="20">
        <f t="shared" si="1"/>
        <v>0.56663339685175373</v>
      </c>
      <c r="AY12" s="2" t="s">
        <v>236</v>
      </c>
      <c r="AZ12" s="3">
        <v>668</v>
      </c>
      <c r="BA12" s="4">
        <v>10680683.220000001</v>
      </c>
      <c r="BB12" s="8">
        <v>0.36009717875198838</v>
      </c>
      <c r="BC12" s="4">
        <v>5959639.6799999997</v>
      </c>
      <c r="BD12" s="9">
        <v>9.7095808383233528</v>
      </c>
    </row>
    <row r="13" spans="4:56" x14ac:dyDescent="0.25">
      <c r="D13" s="48" t="s">
        <v>10</v>
      </c>
      <c r="E13" s="46">
        <v>1188012.69</v>
      </c>
      <c r="F13" s="46">
        <v>2135604.2999999998</v>
      </c>
      <c r="H13" s="4"/>
      <c r="Q13" s="14" t="s">
        <v>204</v>
      </c>
      <c r="AT13" s="2" t="s">
        <v>299</v>
      </c>
      <c r="AU13" s="4">
        <v>2932424.34</v>
      </c>
      <c r="AV13" s="4">
        <v>1673128.51</v>
      </c>
      <c r="AW13" s="20">
        <f t="shared" si="1"/>
        <v>0.57056152725836407</v>
      </c>
      <c r="AY13" s="2" t="s">
        <v>4</v>
      </c>
      <c r="AZ13" s="3">
        <v>8000</v>
      </c>
      <c r="BA13" s="4">
        <v>29660557.899999999</v>
      </c>
      <c r="BB13" s="8">
        <v>1</v>
      </c>
      <c r="BC13" s="4">
        <v>16665503.060000001</v>
      </c>
      <c r="BD13" s="9">
        <v>21.462802083333337</v>
      </c>
    </row>
    <row r="14" spans="4:56" x14ac:dyDescent="0.25">
      <c r="D14" s="48" t="s">
        <v>14</v>
      </c>
      <c r="E14" s="46">
        <v>1491202.45</v>
      </c>
      <c r="F14" s="46">
        <v>2677842.38</v>
      </c>
      <c r="H14" s="12"/>
      <c r="Q14" s="15" t="s">
        <v>205</v>
      </c>
      <c r="AK14" s="23" t="s">
        <v>239</v>
      </c>
      <c r="AR14" s="4"/>
      <c r="AT14" s="2" t="s">
        <v>300</v>
      </c>
      <c r="AU14" s="4">
        <v>3154055.85</v>
      </c>
      <c r="AV14" s="4">
        <v>1761433.26</v>
      </c>
      <c r="AW14" s="20">
        <f t="shared" si="1"/>
        <v>0.55846609691454896</v>
      </c>
    </row>
    <row r="15" spans="4:56" x14ac:dyDescent="0.25">
      <c r="D15" s="48" t="s">
        <v>7</v>
      </c>
      <c r="E15" s="46">
        <v>1413543.81</v>
      </c>
      <c r="F15" s="46">
        <v>2500455.12</v>
      </c>
      <c r="Q15" s="15" t="s">
        <v>206</v>
      </c>
      <c r="AF15" s="1" t="s">
        <v>219</v>
      </c>
      <c r="AT15" s="2" t="s">
        <v>301</v>
      </c>
      <c r="AU15" s="4">
        <v>3082113.32</v>
      </c>
      <c r="AV15" s="4">
        <v>1733033.59</v>
      </c>
      <c r="AW15" s="20">
        <f t="shared" si="1"/>
        <v>0.56228743399999326</v>
      </c>
      <c r="AY15" s="12" t="s">
        <v>324</v>
      </c>
    </row>
    <row r="16" spans="4:56" x14ac:dyDescent="0.25">
      <c r="D16" s="48" t="s">
        <v>15</v>
      </c>
      <c r="E16" s="46">
        <v>1470034.68</v>
      </c>
      <c r="F16" s="46">
        <v>2641663.2799999998</v>
      </c>
      <c r="H16" s="4"/>
      <c r="AF16" t="s">
        <v>1</v>
      </c>
      <c r="AH16" t="s">
        <v>232</v>
      </c>
      <c r="AI16" t="s">
        <v>237</v>
      </c>
      <c r="AT16" s="2" t="s">
        <v>4</v>
      </c>
      <c r="AU16" s="4">
        <v>29660557.899999999</v>
      </c>
      <c r="AV16" s="4">
        <v>16665503.060000001</v>
      </c>
      <c r="AW16" s="20">
        <f>AV16/AU16</f>
        <v>0.56187422759165295</v>
      </c>
      <c r="AY16" s="12" t="s">
        <v>325</v>
      </c>
    </row>
    <row r="17" spans="4:54" x14ac:dyDescent="0.25">
      <c r="D17" s="48" t="s">
        <v>13</v>
      </c>
      <c r="E17" s="46">
        <v>1431690.66</v>
      </c>
      <c r="F17" s="46">
        <v>2539484.94</v>
      </c>
      <c r="AF17" t="s">
        <v>190</v>
      </c>
      <c r="AK17" t="s">
        <v>245</v>
      </c>
      <c r="AY17" s="12" t="s">
        <v>326</v>
      </c>
    </row>
    <row r="18" spans="4:54" x14ac:dyDescent="0.25">
      <c r="D18" s="48" t="s">
        <v>12</v>
      </c>
      <c r="E18" s="46">
        <v>1643349.72</v>
      </c>
      <c r="F18" s="46">
        <v>2905119.07</v>
      </c>
      <c r="H18" s="12" t="s">
        <v>196</v>
      </c>
      <c r="AE18" s="1" t="s">
        <v>0</v>
      </c>
      <c r="AF18" t="s">
        <v>193</v>
      </c>
      <c r="AG18" t="s">
        <v>5</v>
      </c>
      <c r="AK18" s="1" t="s">
        <v>0</v>
      </c>
      <c r="AL18" t="s">
        <v>274</v>
      </c>
      <c r="AM18" t="s">
        <v>241</v>
      </c>
      <c r="AT18" s="2" t="s">
        <v>259</v>
      </c>
      <c r="AY18" s="12" t="s">
        <v>327</v>
      </c>
    </row>
    <row r="19" spans="4:54" x14ac:dyDescent="0.25">
      <c r="D19" s="48" t="s">
        <v>8</v>
      </c>
      <c r="E19" s="46">
        <v>1543785.3</v>
      </c>
      <c r="F19" s="46">
        <v>2706849.61</v>
      </c>
      <c r="M19" s="25"/>
      <c r="N19" s="26"/>
      <c r="O19" s="27"/>
      <c r="Q19" s="12" t="s">
        <v>208</v>
      </c>
      <c r="AE19" s="2" t="s">
        <v>233</v>
      </c>
      <c r="AF19" s="3">
        <v>33</v>
      </c>
      <c r="AG19" s="4">
        <v>31337.07</v>
      </c>
      <c r="AH19" s="3">
        <v>33</v>
      </c>
      <c r="AI19" s="3">
        <v>31337.07</v>
      </c>
      <c r="AK19" s="2">
        <v>0</v>
      </c>
      <c r="AL19" s="3">
        <v>7156</v>
      </c>
      <c r="AM19" s="21">
        <f>AL19/$AL$21</f>
        <v>0.89449999999999996</v>
      </c>
      <c r="AT19" s="36" t="s">
        <v>260</v>
      </c>
      <c r="AU19" s="36"/>
    </row>
    <row r="20" spans="4:54" x14ac:dyDescent="0.25">
      <c r="D20" s="48" t="s">
        <v>18</v>
      </c>
      <c r="E20" s="46">
        <v>1361184.19</v>
      </c>
      <c r="F20" s="46">
        <v>2443728.85</v>
      </c>
      <c r="H20" s="2" t="s">
        <v>215</v>
      </c>
      <c r="K20" t="s">
        <v>196</v>
      </c>
      <c r="M20" s="28"/>
      <c r="N20" s="29"/>
      <c r="O20" s="30"/>
      <c r="AE20" s="2" t="s">
        <v>234</v>
      </c>
      <c r="AF20" s="3">
        <v>30</v>
      </c>
      <c r="AG20" s="4">
        <v>234044.54</v>
      </c>
      <c r="AH20" s="3">
        <v>30</v>
      </c>
      <c r="AI20" s="3">
        <v>234044.54</v>
      </c>
      <c r="AK20" s="2">
        <v>1</v>
      </c>
      <c r="AL20" s="3">
        <v>844</v>
      </c>
      <c r="AM20" s="21">
        <f>AL20/$AL$21</f>
        <v>0.1055</v>
      </c>
      <c r="AT20" s="36" t="s">
        <v>261</v>
      </c>
      <c r="AU20" s="36"/>
    </row>
    <row r="21" spans="4:54" x14ac:dyDescent="0.25">
      <c r="D21" s="48" t="s">
        <v>17</v>
      </c>
      <c r="E21" s="46">
        <v>1591657.91</v>
      </c>
      <c r="F21" s="46">
        <v>2784171.99</v>
      </c>
      <c r="M21" s="28"/>
      <c r="N21" s="29"/>
      <c r="O21" s="30"/>
      <c r="Q21" s="12" t="s">
        <v>209</v>
      </c>
      <c r="AE21" s="2" t="s">
        <v>235</v>
      </c>
      <c r="AF21" s="3">
        <v>44</v>
      </c>
      <c r="AG21" s="4">
        <v>16856.12</v>
      </c>
      <c r="AH21" s="3">
        <v>44</v>
      </c>
      <c r="AI21" s="3">
        <v>16856.12</v>
      </c>
      <c r="AK21" s="2" t="s">
        <v>4</v>
      </c>
      <c r="AL21" s="3">
        <v>8000</v>
      </c>
      <c r="AM21" s="20">
        <f>AL21/$AL$21</f>
        <v>1</v>
      </c>
    </row>
    <row r="22" spans="4:54" x14ac:dyDescent="0.25">
      <c r="D22" s="48" t="s">
        <v>16</v>
      </c>
      <c r="E22" s="46">
        <v>1127538.6100000001</v>
      </c>
      <c r="F22" s="46">
        <v>2005525.04</v>
      </c>
      <c r="M22" s="28"/>
      <c r="N22" s="29"/>
      <c r="O22" s="30"/>
      <c r="AE22" s="2" t="s">
        <v>236</v>
      </c>
      <c r="AF22" s="3">
        <v>13</v>
      </c>
      <c r="AG22" s="4">
        <v>213776.88</v>
      </c>
      <c r="AH22" s="3">
        <v>13</v>
      </c>
      <c r="AI22" s="3">
        <v>213776.88</v>
      </c>
    </row>
    <row r="23" spans="4:54" x14ac:dyDescent="0.25">
      <c r="D23" s="48" t="s">
        <v>9</v>
      </c>
      <c r="E23" s="46">
        <v>1045200.46</v>
      </c>
      <c r="F23" s="46">
        <v>1841540.36</v>
      </c>
      <c r="M23" s="28"/>
      <c r="N23" s="29"/>
      <c r="O23" s="30"/>
      <c r="Q23" t="s">
        <v>210</v>
      </c>
      <c r="AE23" s="2" t="s">
        <v>4</v>
      </c>
      <c r="AF23" s="3">
        <v>120</v>
      </c>
      <c r="AG23" s="4">
        <v>496014.61</v>
      </c>
      <c r="AH23" s="3">
        <v>120</v>
      </c>
      <c r="AI23" s="3">
        <v>496014.61</v>
      </c>
      <c r="AK23" t="s">
        <v>253</v>
      </c>
      <c r="AW23" s="22" t="s">
        <v>262</v>
      </c>
    </row>
    <row r="24" spans="4:54" x14ac:dyDescent="0.25">
      <c r="D24" s="48" t="s">
        <v>4</v>
      </c>
      <c r="E24" s="46">
        <v>16665503.060000001</v>
      </c>
      <c r="F24" s="46">
        <v>29660557.899999999</v>
      </c>
      <c r="M24" s="28"/>
      <c r="N24" s="29"/>
      <c r="O24" s="30"/>
      <c r="Q24" s="13"/>
      <c r="AK24" t="s">
        <v>242</v>
      </c>
      <c r="AN24" s="4">
        <f>AL20*AN11</f>
        <v>2976623.01</v>
      </c>
    </row>
    <row r="25" spans="4:54" x14ac:dyDescent="0.25">
      <c r="M25" s="28"/>
      <c r="N25" s="29"/>
      <c r="O25" s="30"/>
      <c r="Q25" s="13" t="s">
        <v>211</v>
      </c>
      <c r="AK25" t="s">
        <v>243</v>
      </c>
    </row>
    <row r="26" spans="4:54" x14ac:dyDescent="0.25">
      <c r="M26" s="28"/>
      <c r="N26" s="29"/>
      <c r="O26" s="30"/>
      <c r="Q26" s="13" t="s">
        <v>212</v>
      </c>
      <c r="AK26" t="s">
        <v>244</v>
      </c>
      <c r="AT26" s="12" t="s">
        <v>263</v>
      </c>
      <c r="AY26" s="12" t="s">
        <v>264</v>
      </c>
    </row>
    <row r="27" spans="4:54" x14ac:dyDescent="0.25">
      <c r="D27" s="1" t="s">
        <v>0</v>
      </c>
      <c r="E27" t="s">
        <v>193</v>
      </c>
      <c r="F27" t="s">
        <v>357</v>
      </c>
      <c r="M27" s="28"/>
      <c r="N27" s="29"/>
      <c r="O27" s="30"/>
      <c r="Q27" s="13" t="s">
        <v>213</v>
      </c>
      <c r="AT27" s="1" t="s">
        <v>268</v>
      </c>
      <c r="AU27" t="s">
        <v>5</v>
      </c>
      <c r="AV27" t="s">
        <v>6</v>
      </c>
      <c r="AW27" t="s">
        <v>266</v>
      </c>
      <c r="AY27" s="1" t="s">
        <v>268</v>
      </c>
      <c r="AZ27" t="s">
        <v>5</v>
      </c>
      <c r="BA27" t="s">
        <v>6</v>
      </c>
      <c r="BB27" t="s">
        <v>267</v>
      </c>
    </row>
    <row r="28" spans="4:54" x14ac:dyDescent="0.25">
      <c r="D28" s="2" t="s">
        <v>1</v>
      </c>
      <c r="E28" s="44">
        <v>600</v>
      </c>
      <c r="F28" s="21">
        <f>E28/$E$31</f>
        <v>7.4999999999999997E-2</v>
      </c>
      <c r="M28" s="28"/>
      <c r="N28" s="29"/>
      <c r="O28" s="30"/>
      <c r="Q28" s="13" t="s">
        <v>214</v>
      </c>
      <c r="AK28" t="s">
        <v>246</v>
      </c>
      <c r="AT28" s="2">
        <v>0</v>
      </c>
      <c r="AU28" s="4">
        <v>24284846.140000001</v>
      </c>
      <c r="AV28" s="4">
        <v>13717332.789999999</v>
      </c>
      <c r="AW28" s="8">
        <v>0.81875891282543956</v>
      </c>
      <c r="AY28" s="2">
        <v>0</v>
      </c>
      <c r="AZ28" s="4">
        <v>24503559.199999999</v>
      </c>
      <c r="BA28" s="4">
        <v>13761963.27</v>
      </c>
      <c r="BB28" s="8">
        <v>0.82613278154150971</v>
      </c>
    </row>
    <row r="29" spans="4:54" x14ac:dyDescent="0.25">
      <c r="D29" s="2" t="s">
        <v>2</v>
      </c>
      <c r="E29" s="44">
        <v>6801</v>
      </c>
      <c r="F29" s="21">
        <f t="shared" ref="F29:F31" si="2">E29/$E$31</f>
        <v>0.85012500000000002</v>
      </c>
      <c r="M29" s="28"/>
      <c r="N29" s="29"/>
      <c r="O29" s="30"/>
      <c r="AK29" s="1" t="s">
        <v>218</v>
      </c>
      <c r="AL29" s="1" t="s">
        <v>219</v>
      </c>
      <c r="AT29" s="2">
        <v>1</v>
      </c>
      <c r="AU29" s="4">
        <v>5375711.7599999998</v>
      </c>
      <c r="AV29" s="4">
        <v>2948170.27</v>
      </c>
      <c r="AW29" s="8">
        <v>0.18124108717456053</v>
      </c>
      <c r="AY29" s="2">
        <v>1</v>
      </c>
      <c r="AZ29" s="4">
        <v>5156998.7</v>
      </c>
      <c r="BA29" s="4">
        <v>2903539.79</v>
      </c>
      <c r="BB29" s="8">
        <v>0.17386721845849032</v>
      </c>
    </row>
    <row r="30" spans="4:54" ht="18.75" x14ac:dyDescent="0.3">
      <c r="D30" s="2" t="s">
        <v>3</v>
      </c>
      <c r="E30" s="44">
        <v>599</v>
      </c>
      <c r="F30" s="21">
        <f t="shared" si="2"/>
        <v>7.4874999999999997E-2</v>
      </c>
      <c r="M30" s="28"/>
      <c r="N30" s="29"/>
      <c r="O30" s="30"/>
      <c r="AK30" s="1" t="s">
        <v>0</v>
      </c>
      <c r="AL30">
        <v>0</v>
      </c>
      <c r="AM30">
        <v>1</v>
      </c>
      <c r="AN30" t="s">
        <v>4</v>
      </c>
      <c r="AO30" s="24" t="s">
        <v>247</v>
      </c>
      <c r="AT30" s="2" t="s">
        <v>4</v>
      </c>
      <c r="AU30" s="4">
        <v>29660557.899999999</v>
      </c>
      <c r="AV30" s="4">
        <v>16665503.060000001</v>
      </c>
      <c r="AW30" s="8">
        <v>1</v>
      </c>
      <c r="AY30" s="2" t="s">
        <v>4</v>
      </c>
      <c r="AZ30" s="4">
        <v>29660557.899999999</v>
      </c>
      <c r="BA30" s="4">
        <v>16665503.060000001</v>
      </c>
      <c r="BB30" s="8">
        <v>1</v>
      </c>
    </row>
    <row r="31" spans="4:54" x14ac:dyDescent="0.25">
      <c r="D31" s="2" t="s">
        <v>4</v>
      </c>
      <c r="E31" s="44">
        <v>8000</v>
      </c>
      <c r="F31" s="21">
        <f t="shared" si="2"/>
        <v>1</v>
      </c>
      <c r="M31" s="28"/>
      <c r="N31" s="29"/>
      <c r="O31" s="30"/>
      <c r="AK31" s="2" t="s">
        <v>220</v>
      </c>
      <c r="AL31" s="3">
        <v>946</v>
      </c>
      <c r="AM31" s="3">
        <v>106</v>
      </c>
      <c r="AN31" s="3">
        <v>1052</v>
      </c>
      <c r="AO31" s="21">
        <f>AM31/AN31</f>
        <v>0.10076045627376426</v>
      </c>
      <c r="AP31" s="4"/>
      <c r="AQ31" s="35"/>
    </row>
    <row r="32" spans="4:54" x14ac:dyDescent="0.25">
      <c r="M32" s="28"/>
      <c r="N32" s="29"/>
      <c r="O32" s="30"/>
      <c r="AK32" s="2" t="s">
        <v>221</v>
      </c>
      <c r="AL32" s="3">
        <v>947</v>
      </c>
      <c r="AM32" s="3">
        <v>103</v>
      </c>
      <c r="AN32" s="3">
        <v>1050</v>
      </c>
      <c r="AO32" s="21">
        <f t="shared" ref="AO32:AO42" si="3">AM32/AN32</f>
        <v>9.8095238095238096E-2</v>
      </c>
      <c r="AP32" s="4"/>
      <c r="AQ32" s="35"/>
    </row>
    <row r="33" spans="4:83" x14ac:dyDescent="0.25">
      <c r="M33" s="28"/>
      <c r="N33" s="29"/>
      <c r="O33" s="30"/>
      <c r="S33" t="s">
        <v>366</v>
      </c>
      <c r="AK33" s="2" t="s">
        <v>222</v>
      </c>
      <c r="AL33" s="3">
        <v>927</v>
      </c>
      <c r="AM33" s="3">
        <v>119</v>
      </c>
      <c r="AN33" s="3">
        <v>1046</v>
      </c>
      <c r="AO33" s="21">
        <f t="shared" si="3"/>
        <v>0.11376673040152964</v>
      </c>
      <c r="AP33" s="4"/>
      <c r="AQ33" s="35"/>
    </row>
    <row r="34" spans="4:83" x14ac:dyDescent="0.25">
      <c r="I34" s="1" t="s">
        <v>0</v>
      </c>
      <c r="J34" t="s">
        <v>193</v>
      </c>
      <c r="K34" t="s">
        <v>5</v>
      </c>
      <c r="L34" t="s">
        <v>207</v>
      </c>
      <c r="M34" s="28"/>
      <c r="N34" s="29"/>
      <c r="O34" s="30"/>
      <c r="AK34" s="2" t="s">
        <v>223</v>
      </c>
      <c r="AL34" s="3">
        <v>949</v>
      </c>
      <c r="AM34" s="3">
        <v>117</v>
      </c>
      <c r="AN34" s="3">
        <v>1066</v>
      </c>
      <c r="AO34" s="21">
        <f t="shared" si="3"/>
        <v>0.10975609756097561</v>
      </c>
      <c r="AP34" s="4"/>
      <c r="AQ34" s="35"/>
      <c r="AT34" s="12" t="s">
        <v>265</v>
      </c>
      <c r="AY34" s="12" t="s">
        <v>269</v>
      </c>
    </row>
    <row r="35" spans="4:83" x14ac:dyDescent="0.25">
      <c r="I35" s="2" t="s">
        <v>1</v>
      </c>
      <c r="J35" s="9">
        <v>600</v>
      </c>
      <c r="K35" s="4">
        <v>2356615.46</v>
      </c>
      <c r="L35" s="4">
        <v>3927.6924333333332</v>
      </c>
      <c r="M35" s="28"/>
      <c r="N35" s="29"/>
      <c r="O35" s="30"/>
      <c r="Q35" t="s">
        <v>359</v>
      </c>
      <c r="R35" s="42"/>
      <c r="S35" s="42"/>
      <c r="T35" s="42"/>
      <c r="U35" s="42"/>
      <c r="AK35" s="2" t="s">
        <v>224</v>
      </c>
      <c r="AL35" s="3">
        <v>930</v>
      </c>
      <c r="AM35" s="3">
        <v>117</v>
      </c>
      <c r="AN35" s="3">
        <v>1047</v>
      </c>
      <c r="AO35" s="21">
        <f t="shared" si="3"/>
        <v>0.11174785100286533</v>
      </c>
      <c r="AP35" s="4"/>
      <c r="AQ35" s="35"/>
      <c r="AT35" s="1" t="s">
        <v>268</v>
      </c>
      <c r="AU35" t="s">
        <v>5</v>
      </c>
      <c r="AV35" t="s">
        <v>6</v>
      </c>
      <c r="AW35" t="s">
        <v>266</v>
      </c>
      <c r="AY35" t="s">
        <v>270</v>
      </c>
    </row>
    <row r="36" spans="4:83" x14ac:dyDescent="0.25">
      <c r="D36" s="4" t="s">
        <v>5</v>
      </c>
      <c r="E36" s="4" t="s">
        <v>346</v>
      </c>
      <c r="I36" s="2" t="s">
        <v>2</v>
      </c>
      <c r="J36" s="9">
        <v>6801</v>
      </c>
      <c r="K36" s="4">
        <v>25064134.489999998</v>
      </c>
      <c r="L36" s="4">
        <v>3685.3601661520361</v>
      </c>
      <c r="M36" s="31"/>
      <c r="N36" s="32"/>
      <c r="O36" s="33"/>
      <c r="Q36" t="s">
        <v>360</v>
      </c>
      <c r="R36" s="42"/>
      <c r="S36" s="42"/>
      <c r="T36" s="42"/>
      <c r="U36" s="42"/>
      <c r="AK36" s="2" t="s">
        <v>225</v>
      </c>
      <c r="AL36" s="3">
        <v>924</v>
      </c>
      <c r="AM36" s="3">
        <v>112</v>
      </c>
      <c r="AN36" s="3">
        <v>1036</v>
      </c>
      <c r="AO36" s="21">
        <f t="shared" si="3"/>
        <v>0.10810810810810811</v>
      </c>
      <c r="AP36" s="4"/>
      <c r="AQ36" s="35"/>
      <c r="AT36" s="2">
        <v>0</v>
      </c>
      <c r="AU36" s="4">
        <v>21776279.25</v>
      </c>
      <c r="AV36" s="4">
        <v>12208376.15</v>
      </c>
      <c r="AW36" s="8">
        <v>0.73418306302323466</v>
      </c>
      <c r="AY36" t="s">
        <v>271</v>
      </c>
    </row>
    <row r="37" spans="4:83" x14ac:dyDescent="0.25">
      <c r="D37" s="5">
        <v>29660557.899999999</v>
      </c>
      <c r="E37" s="5">
        <v>29660557.899999999</v>
      </c>
      <c r="I37" s="2" t="s">
        <v>3</v>
      </c>
      <c r="J37" s="9">
        <v>599</v>
      </c>
      <c r="K37" s="4">
        <v>2239807.9500000002</v>
      </c>
      <c r="L37" s="4">
        <v>3739.2453255425712</v>
      </c>
      <c r="O37"/>
      <c r="Q37" t="s">
        <v>363</v>
      </c>
      <c r="R37" s="42"/>
      <c r="S37" s="42"/>
      <c r="T37" s="42"/>
      <c r="U37" s="42"/>
      <c r="AK37" s="2" t="s">
        <v>226</v>
      </c>
      <c r="AL37" s="3">
        <v>984</v>
      </c>
      <c r="AM37" s="3">
        <v>88</v>
      </c>
      <c r="AN37" s="3">
        <v>1072</v>
      </c>
      <c r="AO37" s="21">
        <f t="shared" si="3"/>
        <v>8.2089552238805971E-2</v>
      </c>
      <c r="AP37" s="4"/>
      <c r="AQ37" s="35"/>
      <c r="AT37" s="2">
        <v>1</v>
      </c>
      <c r="AU37" s="4">
        <v>7884278.6500000004</v>
      </c>
      <c r="AV37" s="4">
        <v>4457126.91</v>
      </c>
      <c r="AW37" s="8">
        <v>0.26581693697676539</v>
      </c>
      <c r="AY37" t="s">
        <v>275</v>
      </c>
    </row>
    <row r="38" spans="4:83" x14ac:dyDescent="0.25">
      <c r="I38" s="2" t="s">
        <v>4</v>
      </c>
      <c r="J38" s="9">
        <v>8000</v>
      </c>
      <c r="K38" s="4">
        <v>29660557.899999999</v>
      </c>
      <c r="L38" s="4">
        <v>3707.5697375</v>
      </c>
      <c r="O38"/>
      <c r="Q38" t="s">
        <v>361</v>
      </c>
      <c r="R38" s="42"/>
      <c r="S38" s="42"/>
      <c r="T38" s="42"/>
      <c r="U38" s="42"/>
      <c r="AK38" s="2" t="s">
        <v>227</v>
      </c>
      <c r="AL38" s="3">
        <v>980</v>
      </c>
      <c r="AM38" s="3">
        <v>117</v>
      </c>
      <c r="AN38" s="3">
        <v>1097</v>
      </c>
      <c r="AO38" s="21">
        <f t="shared" si="3"/>
        <v>0.10665451230628988</v>
      </c>
      <c r="AP38" s="4"/>
      <c r="AQ38" s="35"/>
      <c r="AT38" s="2" t="s">
        <v>4</v>
      </c>
      <c r="AU38" s="4">
        <v>29660557.899999999</v>
      </c>
      <c r="AV38" s="4">
        <v>16665503.060000001</v>
      </c>
      <c r="AW38" s="8">
        <v>1</v>
      </c>
    </row>
    <row r="39" spans="4:83" x14ac:dyDescent="0.25">
      <c r="D39" t="s">
        <v>6</v>
      </c>
      <c r="E39" t="s">
        <v>343</v>
      </c>
      <c r="O39"/>
      <c r="Q39" t="s">
        <v>362</v>
      </c>
      <c r="R39" s="42"/>
      <c r="S39" s="42"/>
      <c r="T39" s="42"/>
      <c r="U39" s="42"/>
      <c r="AK39" s="2" t="s">
        <v>228</v>
      </c>
      <c r="AL39" s="3">
        <v>997</v>
      </c>
      <c r="AM39" s="3">
        <v>151</v>
      </c>
      <c r="AN39" s="3">
        <v>1148</v>
      </c>
      <c r="AO39" s="21">
        <f t="shared" si="3"/>
        <v>0.13153310104529617</v>
      </c>
      <c r="AP39" s="4"/>
      <c r="AQ39" s="35"/>
    </row>
    <row r="40" spans="4:83" x14ac:dyDescent="0.25">
      <c r="D40" s="5">
        <v>16665503.060000001</v>
      </c>
      <c r="E40" s="5">
        <v>16665503.060000001</v>
      </c>
      <c r="O40"/>
      <c r="Q40" t="s">
        <v>364</v>
      </c>
      <c r="AK40" s="2" t="s">
        <v>229</v>
      </c>
      <c r="AL40" s="3">
        <v>967</v>
      </c>
      <c r="AM40" s="3">
        <v>127</v>
      </c>
      <c r="AN40" s="3">
        <v>1094</v>
      </c>
      <c r="AO40" s="21">
        <f t="shared" si="3"/>
        <v>0.11608775137111517</v>
      </c>
      <c r="AP40" s="4"/>
      <c r="AQ40" s="35"/>
    </row>
    <row r="41" spans="4:83" x14ac:dyDescent="0.25">
      <c r="G41" s="41">
        <f>F28</f>
        <v>7.4999999999999997E-2</v>
      </c>
      <c r="O41"/>
      <c r="AK41" s="2" t="s">
        <v>230</v>
      </c>
      <c r="AL41" s="3">
        <v>935</v>
      </c>
      <c r="AM41" s="3">
        <v>105</v>
      </c>
      <c r="AN41" s="3">
        <v>1040</v>
      </c>
      <c r="AO41" s="21">
        <f t="shared" si="3"/>
        <v>0.10096153846153846</v>
      </c>
      <c r="AP41" s="4"/>
      <c r="AQ41" s="35"/>
    </row>
    <row r="42" spans="4:83" x14ac:dyDescent="0.25">
      <c r="D42" s="5">
        <f>D37-D40</f>
        <v>12995054.839999998</v>
      </c>
      <c r="G42" s="12">
        <f>G31</f>
        <v>0</v>
      </c>
      <c r="H42" s="4">
        <f>SUM(H29:H39)</f>
        <v>0</v>
      </c>
      <c r="I42" s="4">
        <f>SUM(I29:I39)</f>
        <v>0</v>
      </c>
      <c r="J42" s="4">
        <f>SUM(J29:J39)</f>
        <v>16000</v>
      </c>
      <c r="K42" s="4">
        <f>SUM(K29:K39)</f>
        <v>59321115.799999997</v>
      </c>
      <c r="L42" s="4">
        <f>L41</f>
        <v>0</v>
      </c>
      <c r="M42" s="4">
        <f>M41</f>
        <v>0</v>
      </c>
      <c r="AK42" s="2" t="s">
        <v>231</v>
      </c>
      <c r="AL42" s="3">
        <v>908</v>
      </c>
      <c r="AM42" s="3">
        <v>119</v>
      </c>
      <c r="AN42" s="3">
        <v>1027</v>
      </c>
      <c r="AO42" s="21">
        <f t="shared" si="3"/>
        <v>0.11587147030185005</v>
      </c>
      <c r="AP42" s="4"/>
      <c r="AQ42" s="35"/>
      <c r="AW42" s="22" t="s">
        <v>272</v>
      </c>
      <c r="BA42" s="22" t="s">
        <v>280</v>
      </c>
    </row>
    <row r="43" spans="4:83" x14ac:dyDescent="0.25">
      <c r="G43" s="41">
        <f>F31</f>
        <v>1</v>
      </c>
      <c r="M43" s="12" t="s">
        <v>333</v>
      </c>
      <c r="R43" t="s">
        <v>365</v>
      </c>
      <c r="Y43" t="s">
        <v>196</v>
      </c>
      <c r="AK43" s="2" t="s">
        <v>4</v>
      </c>
      <c r="AL43" s="3">
        <v>11394</v>
      </c>
      <c r="AM43" s="3">
        <v>1381</v>
      </c>
      <c r="AN43" s="3">
        <v>12775</v>
      </c>
      <c r="AO43" s="21">
        <f>AM43/AN43</f>
        <v>0.10810176125244618</v>
      </c>
      <c r="AP43" s="4"/>
      <c r="AQ43" s="35"/>
      <c r="CC43" s="25"/>
      <c r="CD43" s="26"/>
      <c r="CE43" s="27"/>
    </row>
    <row r="44" spans="4:83" x14ac:dyDescent="0.25">
      <c r="G44" s="38">
        <f>G28</f>
        <v>0</v>
      </c>
      <c r="H44" s="12" t="s">
        <v>336</v>
      </c>
      <c r="I44" s="12" t="s">
        <v>339</v>
      </c>
      <c r="J44" s="12" t="s">
        <v>340</v>
      </c>
      <c r="K44" s="12" t="s">
        <v>342</v>
      </c>
      <c r="L44" s="1" t="s">
        <v>341</v>
      </c>
      <c r="M44" t="s">
        <v>338</v>
      </c>
      <c r="AU44" s="1" t="s">
        <v>273</v>
      </c>
      <c r="AV44" t="s">
        <v>218</v>
      </c>
      <c r="AW44" s="12" t="s">
        <v>276</v>
      </c>
      <c r="AZ44" s="1" t="s">
        <v>96</v>
      </c>
      <c r="BA44" t="s">
        <v>218</v>
      </c>
      <c r="CC44" s="28"/>
      <c r="CD44" s="29"/>
      <c r="CE44" s="30"/>
    </row>
    <row r="45" spans="4:83" x14ac:dyDescent="0.25">
      <c r="G45" s="2" t="s">
        <v>334</v>
      </c>
      <c r="H45" t="s">
        <v>337</v>
      </c>
      <c r="I45" s="4">
        <f>H41</f>
        <v>0</v>
      </c>
      <c r="J45" s="4">
        <f>J41</f>
        <v>0</v>
      </c>
      <c r="K45" s="39" t="e">
        <f>((J45-I45)/I45)*1</f>
        <v>#DIV/0!</v>
      </c>
      <c r="L45" s="2" t="s">
        <v>11</v>
      </c>
      <c r="M45" s="46">
        <v>1358302.58</v>
      </c>
      <c r="Q45" t="s">
        <v>368</v>
      </c>
      <c r="R45" s="42"/>
      <c r="S45" s="42"/>
      <c r="T45" s="42"/>
      <c r="U45" s="42"/>
      <c r="AK45" s="2" t="s">
        <v>248</v>
      </c>
      <c r="AU45" s="2">
        <v>1</v>
      </c>
      <c r="AV45" s="3">
        <v>8000</v>
      </c>
      <c r="AW45" s="4">
        <f>$AU$38/AV45</f>
        <v>3707.5697375</v>
      </c>
      <c r="AZ45" s="2" t="s">
        <v>281</v>
      </c>
      <c r="BA45" s="3">
        <v>876</v>
      </c>
      <c r="CC45" s="28"/>
      <c r="CD45" s="29"/>
      <c r="CE45" s="30"/>
    </row>
    <row r="46" spans="4:83" x14ac:dyDescent="0.25">
      <c r="D46" s="1" t="s">
        <v>0</v>
      </c>
      <c r="E46" t="s">
        <v>344</v>
      </c>
      <c r="G46" s="2" t="s">
        <v>334</v>
      </c>
      <c r="H46" t="s">
        <v>338</v>
      </c>
      <c r="I46" s="4">
        <f>I41</f>
        <v>0</v>
      </c>
      <c r="J46" s="4">
        <f>K41</f>
        <v>0</v>
      </c>
      <c r="K46" s="39" t="e">
        <f t="shared" ref="K46:K48" si="4">((J46-I46)/I46)*1</f>
        <v>#DIV/0!</v>
      </c>
      <c r="L46" s="2" t="s">
        <v>10</v>
      </c>
      <c r="M46" s="46">
        <v>1188012.69</v>
      </c>
      <c r="Q46" t="s">
        <v>367</v>
      </c>
      <c r="R46" s="42"/>
      <c r="S46" s="42"/>
      <c r="T46" s="42"/>
      <c r="U46" s="42"/>
      <c r="AK46" s="2" t="s">
        <v>249</v>
      </c>
      <c r="AU46" s="2">
        <v>2</v>
      </c>
      <c r="AV46" s="3">
        <v>3186</v>
      </c>
      <c r="AW46" s="4">
        <f t="shared" ref="AW46:AW48" si="5">$AU$38/AV46</f>
        <v>9309.6540803515381</v>
      </c>
      <c r="AZ46" s="2" t="s">
        <v>282</v>
      </c>
      <c r="BA46" s="3">
        <v>846</v>
      </c>
      <c r="CC46" s="28"/>
      <c r="CD46" s="29"/>
      <c r="CE46" s="30"/>
    </row>
    <row r="47" spans="4:83" x14ac:dyDescent="0.25">
      <c r="D47" s="2" t="s">
        <v>233</v>
      </c>
      <c r="E47" s="4">
        <v>1961284.53</v>
      </c>
      <c r="G47" t="s">
        <v>335</v>
      </c>
      <c r="H47" t="s">
        <v>337</v>
      </c>
      <c r="I47" s="4">
        <f>J42</f>
        <v>16000</v>
      </c>
      <c r="J47" s="4">
        <f>L41</f>
        <v>0</v>
      </c>
      <c r="K47" s="39">
        <f t="shared" si="4"/>
        <v>-1</v>
      </c>
      <c r="L47" s="2" t="s">
        <v>14</v>
      </c>
      <c r="M47" s="46">
        <v>1491202.45</v>
      </c>
      <c r="Q47" t="s">
        <v>369</v>
      </c>
      <c r="R47" s="42"/>
      <c r="S47" s="42"/>
      <c r="T47" s="42"/>
      <c r="U47" s="42"/>
      <c r="AU47" s="2">
        <v>3</v>
      </c>
      <c r="AV47" s="3">
        <v>1198</v>
      </c>
      <c r="AW47" s="4">
        <f t="shared" si="5"/>
        <v>24758.39557595993</v>
      </c>
      <c r="AZ47" s="2" t="s">
        <v>283</v>
      </c>
      <c r="BA47" s="3">
        <v>845</v>
      </c>
      <c r="CC47" s="28"/>
      <c r="CD47" s="29"/>
      <c r="CE47" s="30"/>
    </row>
    <row r="48" spans="4:83" x14ac:dyDescent="0.25">
      <c r="D48" s="2" t="s">
        <v>234</v>
      </c>
      <c r="E48" s="4">
        <v>15687852.77</v>
      </c>
      <c r="G48" t="s">
        <v>335</v>
      </c>
      <c r="H48" t="s">
        <v>338</v>
      </c>
      <c r="I48" s="4">
        <f>K42</f>
        <v>59321115.799999997</v>
      </c>
      <c r="J48" s="4">
        <f>M41</f>
        <v>0</v>
      </c>
      <c r="K48" s="39">
        <f t="shared" si="4"/>
        <v>-1</v>
      </c>
      <c r="L48" s="2" t="s">
        <v>7</v>
      </c>
      <c r="M48" s="46">
        <v>1413543.81</v>
      </c>
      <c r="Q48" t="s">
        <v>370</v>
      </c>
      <c r="R48" s="42"/>
      <c r="S48" s="42"/>
      <c r="T48" s="42"/>
      <c r="U48" s="42"/>
      <c r="AK48" s="2" t="s">
        <v>252</v>
      </c>
      <c r="AL48" s="4">
        <f>AM39*AN11</f>
        <v>532547.48164691939</v>
      </c>
      <c r="AU48" s="2">
        <v>4</v>
      </c>
      <c r="AV48" s="3">
        <v>391</v>
      </c>
      <c r="AW48" s="4">
        <f t="shared" si="5"/>
        <v>75858.204347826089</v>
      </c>
      <c r="AZ48" s="2" t="s">
        <v>284</v>
      </c>
      <c r="BA48" s="3">
        <v>808</v>
      </c>
      <c r="CC48" s="28"/>
      <c r="CD48" s="29"/>
      <c r="CE48" s="30"/>
    </row>
    <row r="49" spans="4:83" x14ac:dyDescent="0.25">
      <c r="D49" s="2" t="s">
        <v>235</v>
      </c>
      <c r="E49" s="4">
        <v>1330737.3799999999</v>
      </c>
      <c r="L49" s="2" t="s">
        <v>15</v>
      </c>
      <c r="M49" s="46">
        <v>1470034.68</v>
      </c>
      <c r="Q49" t="s">
        <v>372</v>
      </c>
      <c r="R49" s="42"/>
      <c r="S49" s="42"/>
      <c r="T49" s="42"/>
      <c r="U49" s="42"/>
      <c r="AU49" s="2" t="s">
        <v>4</v>
      </c>
      <c r="AV49" s="3">
        <v>12775</v>
      </c>
      <c r="AW49" s="4"/>
      <c r="AZ49" s="2" t="s">
        <v>285</v>
      </c>
      <c r="BA49" s="3">
        <v>899</v>
      </c>
      <c r="CC49" s="28"/>
      <c r="CD49" s="29"/>
      <c r="CE49" s="30"/>
    </row>
    <row r="50" spans="4:83" x14ac:dyDescent="0.25">
      <c r="D50" s="2" t="s">
        <v>236</v>
      </c>
      <c r="E50" s="4">
        <v>10680683.220000001</v>
      </c>
      <c r="L50" s="2" t="s">
        <v>13</v>
      </c>
      <c r="M50" s="46">
        <v>1431690.66</v>
      </c>
      <c r="Q50" t="s">
        <v>371</v>
      </c>
      <c r="AZ50" s="2" t="s">
        <v>286</v>
      </c>
      <c r="BA50" s="3">
        <v>897</v>
      </c>
      <c r="BC50" s="12" t="s">
        <v>314</v>
      </c>
      <c r="CC50" s="28"/>
      <c r="CD50" s="29"/>
      <c r="CE50" s="30"/>
    </row>
    <row r="51" spans="4:83" x14ac:dyDescent="0.25">
      <c r="D51" s="2" t="s">
        <v>4</v>
      </c>
      <c r="E51" s="4">
        <v>29660557.899999999</v>
      </c>
      <c r="L51" s="2" t="s">
        <v>12</v>
      </c>
      <c r="M51" s="46">
        <v>1643349.72</v>
      </c>
      <c r="AK51" s="22" t="s">
        <v>254</v>
      </c>
      <c r="AZ51" s="2" t="s">
        <v>287</v>
      </c>
      <c r="BA51" s="3">
        <v>834</v>
      </c>
      <c r="BC51" s="12" t="s">
        <v>315</v>
      </c>
      <c r="CC51" s="28"/>
      <c r="CD51" s="29"/>
      <c r="CE51" s="30"/>
    </row>
    <row r="52" spans="4:83" x14ac:dyDescent="0.25">
      <c r="H52" s="1" t="s">
        <v>219</v>
      </c>
      <c r="L52" s="2" t="s">
        <v>8</v>
      </c>
      <c r="M52" s="46">
        <v>1543785.3</v>
      </c>
      <c r="AK52" s="1" t="s">
        <v>0</v>
      </c>
      <c r="AL52" t="s">
        <v>255</v>
      </c>
      <c r="AU52" t="s">
        <v>277</v>
      </c>
      <c r="AZ52" s="2" t="s">
        <v>288</v>
      </c>
      <c r="BA52" s="3">
        <v>846</v>
      </c>
      <c r="CC52" s="28"/>
      <c r="CD52" s="29"/>
      <c r="CE52" s="30"/>
    </row>
    <row r="53" spans="4:83" x14ac:dyDescent="0.25">
      <c r="H53" t="s">
        <v>329</v>
      </c>
      <c r="I53" t="s">
        <v>330</v>
      </c>
      <c r="J53" t="s">
        <v>331</v>
      </c>
      <c r="K53" t="s">
        <v>4</v>
      </c>
      <c r="L53" s="2" t="s">
        <v>18</v>
      </c>
      <c r="M53" s="46">
        <v>1361184.19</v>
      </c>
      <c r="AK53" s="2" t="s">
        <v>233</v>
      </c>
      <c r="AL53" s="9">
        <v>5.5295902883156298</v>
      </c>
      <c r="AU53" t="s">
        <v>278</v>
      </c>
      <c r="AZ53" s="2" t="s">
        <v>289</v>
      </c>
      <c r="BA53" s="3">
        <v>869</v>
      </c>
      <c r="CC53" s="28"/>
      <c r="CD53" s="29"/>
      <c r="CE53" s="30"/>
    </row>
    <row r="54" spans="4:83" x14ac:dyDescent="0.25">
      <c r="G54" t="s">
        <v>6</v>
      </c>
      <c r="H54" s="5">
        <v>5625417.9800000004</v>
      </c>
      <c r="I54" s="5">
        <v>5882425.25</v>
      </c>
      <c r="J54" s="5">
        <v>5157659.83</v>
      </c>
      <c r="K54" s="5">
        <v>16665503.060000001</v>
      </c>
      <c r="L54" s="2" t="s">
        <v>17</v>
      </c>
      <c r="M54" s="46">
        <v>1591657.91</v>
      </c>
      <c r="AK54" s="2" t="s">
        <v>234</v>
      </c>
      <c r="AL54" s="9">
        <v>75.515427415275667</v>
      </c>
      <c r="AU54" t="s">
        <v>279</v>
      </c>
      <c r="AZ54" s="2" t="s">
        <v>290</v>
      </c>
      <c r="BA54" s="3">
        <v>870</v>
      </c>
      <c r="CC54" s="28"/>
      <c r="CD54" s="29"/>
      <c r="CE54" s="30"/>
    </row>
    <row r="55" spans="4:83" x14ac:dyDescent="0.25">
      <c r="L55" s="2" t="s">
        <v>16</v>
      </c>
      <c r="M55" s="46">
        <v>1127538.6100000001</v>
      </c>
      <c r="AK55" s="2" t="s">
        <v>235</v>
      </c>
      <c r="AL55" s="9">
        <v>1.4773287941582818</v>
      </c>
      <c r="AZ55" s="2" t="s">
        <v>291</v>
      </c>
      <c r="BA55" s="3">
        <v>881</v>
      </c>
      <c r="CC55" s="28"/>
      <c r="CD55" s="29"/>
      <c r="CE55" s="30"/>
    </row>
    <row r="56" spans="4:83" x14ac:dyDescent="0.25">
      <c r="L56" s="2" t="s">
        <v>9</v>
      </c>
      <c r="M56" s="46">
        <v>1045200.46</v>
      </c>
      <c r="AK56" s="2" t="s">
        <v>236</v>
      </c>
      <c r="AL56" s="9">
        <v>9.7095808383233528</v>
      </c>
      <c r="AZ56" s="2" t="s">
        <v>4</v>
      </c>
      <c r="BA56" s="3">
        <v>9471</v>
      </c>
      <c r="CC56" s="28"/>
      <c r="CD56" s="29"/>
      <c r="CE56" s="30"/>
    </row>
    <row r="57" spans="4:83" x14ac:dyDescent="0.25">
      <c r="H57" t="str" cm="1">
        <f t="array" ref="H57:J58">H53:J54</f>
        <v>2023</v>
      </c>
      <c r="I57" t="str">
        <v>2024</v>
      </c>
      <c r="J57" t="str">
        <v>2025</v>
      </c>
      <c r="K57" s="21">
        <f>((J58-I58)/I58)*1</f>
        <v>-0.12320860685820019</v>
      </c>
      <c r="L57" s="2" t="s">
        <v>332</v>
      </c>
      <c r="M57" s="46">
        <v>16665503.060000001</v>
      </c>
      <c r="AK57" s="2" t="s">
        <v>4</v>
      </c>
      <c r="AL57" s="9">
        <v>21.462802083333337</v>
      </c>
      <c r="AV57" s="37" t="s">
        <v>320</v>
      </c>
      <c r="CC57" s="28"/>
      <c r="CD57" s="29"/>
      <c r="CE57" s="30"/>
    </row>
    <row r="58" spans="4:83" x14ac:dyDescent="0.25">
      <c r="H58">
        <v>5625417.9800000004</v>
      </c>
      <c r="I58">
        <v>5882425.25</v>
      </c>
      <c r="J58">
        <v>5157659.83</v>
      </c>
      <c r="K58" t="str">
        <f xml:space="preserve"> "🔻" &amp; TEXT(K57, "0.0%") &amp; " YoY"</f>
        <v>🔻-12.3% YoY</v>
      </c>
      <c r="AU58" s="1" t="s">
        <v>316</v>
      </c>
      <c r="AV58" t="s">
        <v>6</v>
      </c>
      <c r="AW58" t="s">
        <v>358</v>
      </c>
      <c r="CC58" s="28"/>
      <c r="CD58" s="29"/>
      <c r="CE58" s="30"/>
    </row>
    <row r="59" spans="4:83" x14ac:dyDescent="0.25">
      <c r="AU59" s="2" t="s">
        <v>302</v>
      </c>
      <c r="AV59" s="46">
        <v>1388010.4</v>
      </c>
      <c r="AW59" s="46" t="e">
        <f>IF(AV59=MAX($AV$59:$AV$70),AV59,NA())</f>
        <v>#N/A</v>
      </c>
      <c r="CC59" s="28"/>
      <c r="CD59" s="29"/>
      <c r="CE59" s="30"/>
    </row>
    <row r="60" spans="4:83" x14ac:dyDescent="0.25">
      <c r="AU60" s="2" t="s">
        <v>303</v>
      </c>
      <c r="AV60" s="46">
        <v>978852.43</v>
      </c>
      <c r="AW60" s="46" t="e">
        <f t="shared" ref="AW60:AW70" si="6">IF(AV60=MAX($AV$59:$AV$70),AV60,NA())</f>
        <v>#N/A</v>
      </c>
      <c r="CC60" s="31"/>
      <c r="CD60" s="32"/>
      <c r="CE60" s="33"/>
    </row>
    <row r="61" spans="4:83" x14ac:dyDescent="0.25">
      <c r="H61" s="1" t="s">
        <v>219</v>
      </c>
      <c r="AU61" s="2" t="s">
        <v>304</v>
      </c>
      <c r="AV61" s="46">
        <v>848958.07</v>
      </c>
      <c r="AW61" s="46" t="e">
        <f t="shared" si="6"/>
        <v>#N/A</v>
      </c>
    </row>
    <row r="62" spans="4:83" x14ac:dyDescent="0.25">
      <c r="H62" t="s">
        <v>329</v>
      </c>
      <c r="I62" t="s">
        <v>330</v>
      </c>
      <c r="J62" t="s">
        <v>331</v>
      </c>
      <c r="K62" t="s">
        <v>4</v>
      </c>
      <c r="AU62" s="2" t="s">
        <v>305</v>
      </c>
      <c r="AV62" s="46">
        <v>1311476.0900000001</v>
      </c>
      <c r="AW62" s="46" t="e">
        <f t="shared" si="6"/>
        <v>#N/A</v>
      </c>
      <c r="AZ62" t="s">
        <v>347</v>
      </c>
    </row>
    <row r="63" spans="4:83" x14ac:dyDescent="0.25">
      <c r="E63" t="s">
        <v>355</v>
      </c>
      <c r="G63" t="s">
        <v>5</v>
      </c>
      <c r="H63" s="5">
        <v>9978441.5899999999</v>
      </c>
      <c r="I63" s="5">
        <v>10456080.99</v>
      </c>
      <c r="J63" s="5">
        <v>9226035.3200000003</v>
      </c>
      <c r="K63" s="5">
        <v>29660557.899999999</v>
      </c>
      <c r="AU63" s="2" t="s">
        <v>306</v>
      </c>
      <c r="AV63" s="46">
        <v>1530651.52</v>
      </c>
      <c r="AW63" s="46" t="e">
        <f t="shared" si="6"/>
        <v>#N/A</v>
      </c>
      <c r="AZ63" s="1" t="s">
        <v>0</v>
      </c>
      <c r="BA63" t="s">
        <v>6</v>
      </c>
      <c r="BB63" t="s">
        <v>358</v>
      </c>
    </row>
    <row r="64" spans="4:83" x14ac:dyDescent="0.25">
      <c r="AU64" s="2" t="s">
        <v>307</v>
      </c>
      <c r="AV64" s="46">
        <v>1480377.93</v>
      </c>
      <c r="AW64" s="46" t="e">
        <f t="shared" si="6"/>
        <v>#N/A</v>
      </c>
      <c r="AZ64" s="2" t="s">
        <v>348</v>
      </c>
      <c r="BA64" s="46">
        <v>900206.05</v>
      </c>
      <c r="BB64" t="e">
        <f>IF(BA64=MAX($BA$64:$BA$69),BA64,NA())</f>
        <v>#N/A</v>
      </c>
    </row>
    <row r="65" spans="3:54" x14ac:dyDescent="0.25">
      <c r="AU65" s="2" t="s">
        <v>308</v>
      </c>
      <c r="AV65" s="46">
        <v>1037504.01</v>
      </c>
      <c r="AW65" s="46" t="e">
        <f t="shared" si="6"/>
        <v>#N/A</v>
      </c>
      <c r="AZ65" s="2" t="s">
        <v>349</v>
      </c>
      <c r="BA65" s="46">
        <v>3396557.54</v>
      </c>
      <c r="BB65" t="e">
        <f t="shared" ref="BB65:BB69" si="7">IF(BA65=MAX($BA$64:$BA$69),BA65,NA())</f>
        <v>#N/A</v>
      </c>
    </row>
    <row r="66" spans="3:54" x14ac:dyDescent="0.25">
      <c r="H66" t="str" cm="1">
        <f t="array" ref="H66:J67">H62:J63</f>
        <v>2023</v>
      </c>
      <c r="I66" t="str">
        <v>2024</v>
      </c>
      <c r="J66" t="str">
        <v>2025</v>
      </c>
      <c r="K66" s="21">
        <f>((J67-I67)/I67)*1</f>
        <v>-0.11763926380987222</v>
      </c>
      <c r="AU66" s="2" t="s">
        <v>309</v>
      </c>
      <c r="AV66" s="46">
        <v>1765381.89</v>
      </c>
      <c r="AW66" s="46" t="e">
        <f t="shared" si="6"/>
        <v>#N/A</v>
      </c>
      <c r="AZ66" s="2" t="s">
        <v>350</v>
      </c>
      <c r="BA66" s="46">
        <v>7167277.6200000001</v>
      </c>
      <c r="BB66">
        <f t="shared" si="7"/>
        <v>7167277.6200000001</v>
      </c>
    </row>
    <row r="67" spans="3:54" x14ac:dyDescent="0.25">
      <c r="H67">
        <v>9978441.5899999999</v>
      </c>
      <c r="I67">
        <v>10456080.99</v>
      </c>
      <c r="J67">
        <v>9226035.3200000003</v>
      </c>
      <c r="K67" t="str">
        <f xml:space="preserve"> "🔻" &amp; TEXT(K66, "0.0%") &amp; " YoY"</f>
        <v>🔻-11.8% YoY</v>
      </c>
      <c r="AU67" s="2" t="s">
        <v>310</v>
      </c>
      <c r="AV67" s="46">
        <v>1152315</v>
      </c>
      <c r="AW67" s="46" t="e">
        <f t="shared" si="6"/>
        <v>#N/A</v>
      </c>
      <c r="AZ67" s="2" t="s">
        <v>351</v>
      </c>
      <c r="BA67" s="46">
        <v>2573721.4300000002</v>
      </c>
      <c r="BB67" t="e">
        <f t="shared" si="7"/>
        <v>#N/A</v>
      </c>
    </row>
    <row r="68" spans="3:54" x14ac:dyDescent="0.25">
      <c r="AU68" s="2" t="s">
        <v>311</v>
      </c>
      <c r="AV68" s="46">
        <v>1877146.91</v>
      </c>
      <c r="AW68" s="46" t="e">
        <f t="shared" si="6"/>
        <v>#N/A</v>
      </c>
      <c r="AZ68" s="2" t="s">
        <v>352</v>
      </c>
      <c r="BA68" s="46">
        <v>1512381.9</v>
      </c>
      <c r="BB68" t="e">
        <f t="shared" si="7"/>
        <v>#N/A</v>
      </c>
    </row>
    <row r="69" spans="3:54" x14ac:dyDescent="0.25">
      <c r="C69" s="1" t="s">
        <v>6</v>
      </c>
      <c r="D69" s="1" t="s">
        <v>219</v>
      </c>
      <c r="AU69" s="2" t="s">
        <v>312</v>
      </c>
      <c r="AV69" s="46">
        <v>851863.09</v>
      </c>
      <c r="AW69" s="46" t="e">
        <f t="shared" si="6"/>
        <v>#N/A</v>
      </c>
      <c r="AZ69" s="2" t="s">
        <v>353</v>
      </c>
      <c r="BA69" s="46">
        <v>1115358.52</v>
      </c>
      <c r="BB69" t="e">
        <f t="shared" si="7"/>
        <v>#N/A</v>
      </c>
    </row>
    <row r="70" spans="3:54" x14ac:dyDescent="0.25">
      <c r="C70" s="1" t="s">
        <v>0</v>
      </c>
      <c r="D70" t="s">
        <v>330</v>
      </c>
      <c r="E70" t="s">
        <v>331</v>
      </c>
      <c r="F70" t="s">
        <v>354</v>
      </c>
      <c r="G70" t="s">
        <v>356</v>
      </c>
      <c r="I70" t="s">
        <v>193</v>
      </c>
      <c r="AU70" s="2" t="s">
        <v>313</v>
      </c>
      <c r="AV70" s="46">
        <v>2442965.7200000002</v>
      </c>
      <c r="AW70" s="46">
        <f t="shared" si="6"/>
        <v>2442965.7200000002</v>
      </c>
      <c r="AZ70" s="2" t="s">
        <v>4</v>
      </c>
      <c r="BA70" s="46">
        <v>16665503.060000001</v>
      </c>
    </row>
    <row r="71" spans="3:54" x14ac:dyDescent="0.25">
      <c r="C71" s="2" t="s">
        <v>11</v>
      </c>
      <c r="D71" s="4">
        <v>513405.24</v>
      </c>
      <c r="E71" s="4">
        <v>515511.19</v>
      </c>
      <c r="F71" s="45">
        <v>4.0000000000000001E-3</v>
      </c>
      <c r="G71" s="45" t="str">
        <f>IF(F71&gt;0,
 "+" &amp; TEXT(F71,"0.0%"),
 IF(F71&lt;0,
  TEXT(F71,"0.0%"),
  "0.0% "
 )
)</f>
        <v>+0.4%</v>
      </c>
      <c r="I71" s="44">
        <v>8000</v>
      </c>
      <c r="AU71" s="2" t="s">
        <v>4</v>
      </c>
      <c r="AV71" s="46">
        <v>16665503.060000001</v>
      </c>
    </row>
    <row r="72" spans="3:54" x14ac:dyDescent="0.25">
      <c r="C72" s="2" t="s">
        <v>10</v>
      </c>
      <c r="D72" s="4">
        <v>398167.19</v>
      </c>
      <c r="E72" s="4">
        <v>416937.75</v>
      </c>
      <c r="F72" s="45">
        <v>4.7E-2</v>
      </c>
      <c r="G72" s="45" t="str">
        <f t="shared" ref="G72:G83" si="8">IF(F72&gt;0,
 "+" &amp; TEXT(F72,"0.0%"),
 IF(F72&lt;0,
  TEXT(F72,"0.0%"),
  "0.0% "
 )
)</f>
        <v>+4.7%</v>
      </c>
    </row>
    <row r="73" spans="3:54" x14ac:dyDescent="0.25">
      <c r="C73" s="2" t="s">
        <v>14</v>
      </c>
      <c r="D73" s="4">
        <v>517190.42</v>
      </c>
      <c r="E73" s="4">
        <v>504052.68</v>
      </c>
      <c r="F73" s="45">
        <v>-2.5000000000000001E-2</v>
      </c>
      <c r="G73" s="45" t="str">
        <f t="shared" si="8"/>
        <v>-2.5%</v>
      </c>
    </row>
    <row r="74" spans="3:54" x14ac:dyDescent="0.25">
      <c r="C74" s="2" t="s">
        <v>7</v>
      </c>
      <c r="D74" s="4">
        <v>481072.56</v>
      </c>
      <c r="E74" s="4">
        <v>463466.03</v>
      </c>
      <c r="F74" s="45">
        <v>-3.6999999999999998E-2</v>
      </c>
      <c r="G74" s="45" t="str">
        <f t="shared" si="8"/>
        <v>-3.7%</v>
      </c>
      <c r="H74" t="s">
        <v>196</v>
      </c>
    </row>
    <row r="75" spans="3:54" x14ac:dyDescent="0.25">
      <c r="C75" s="2" t="s">
        <v>15</v>
      </c>
      <c r="D75" s="4">
        <v>407071.8</v>
      </c>
      <c r="E75" s="4">
        <v>616345.93999999994</v>
      </c>
      <c r="F75" s="45">
        <v>0.51400000000000001</v>
      </c>
      <c r="G75" s="45" t="str">
        <f t="shared" si="8"/>
        <v>+51.4%</v>
      </c>
      <c r="AU75" s="36" t="s">
        <v>317</v>
      </c>
    </row>
    <row r="76" spans="3:54" x14ac:dyDescent="0.25">
      <c r="C76" s="2" t="s">
        <v>13</v>
      </c>
      <c r="D76" s="4">
        <v>521848.09</v>
      </c>
      <c r="E76" s="4">
        <v>479672.25</v>
      </c>
      <c r="F76" s="45">
        <v>-8.1000000000000003E-2</v>
      </c>
      <c r="G76" s="45" t="str">
        <f t="shared" si="8"/>
        <v>-8.1%</v>
      </c>
      <c r="AU76" s="12"/>
    </row>
    <row r="77" spans="3:54" x14ac:dyDescent="0.25">
      <c r="C77" s="2" t="s">
        <v>12</v>
      </c>
      <c r="D77" s="4">
        <v>600327.71</v>
      </c>
      <c r="E77" s="4">
        <v>479463.97</v>
      </c>
      <c r="F77" s="45">
        <v>-0.20100000000000001</v>
      </c>
      <c r="G77" s="45" t="str">
        <f t="shared" si="8"/>
        <v>-20.1%</v>
      </c>
      <c r="AU77" s="12" t="s">
        <v>318</v>
      </c>
    </row>
    <row r="78" spans="3:54" x14ac:dyDescent="0.25">
      <c r="C78" s="2" t="s">
        <v>8</v>
      </c>
      <c r="D78" s="4">
        <v>520433.51</v>
      </c>
      <c r="E78" s="4">
        <v>466200.51</v>
      </c>
      <c r="F78" s="45">
        <v>-0.104</v>
      </c>
      <c r="G78" s="45" t="str">
        <f t="shared" si="8"/>
        <v>-10.4%</v>
      </c>
      <c r="AU78" s="12"/>
    </row>
    <row r="79" spans="3:54" x14ac:dyDescent="0.25">
      <c r="C79" s="2" t="s">
        <v>18</v>
      </c>
      <c r="D79" s="4">
        <v>448310.41</v>
      </c>
      <c r="E79" s="4">
        <v>505941.73</v>
      </c>
      <c r="F79" s="45">
        <v>0.129</v>
      </c>
      <c r="G79" s="45" t="str">
        <f t="shared" si="8"/>
        <v>+12.9%</v>
      </c>
      <c r="AU79" s="12" t="s">
        <v>319</v>
      </c>
    </row>
    <row r="80" spans="3:54" x14ac:dyDescent="0.25">
      <c r="C80" s="2" t="s">
        <v>17</v>
      </c>
      <c r="D80" s="4">
        <v>491883.36</v>
      </c>
      <c r="E80" s="4">
        <v>561057.93000000005</v>
      </c>
      <c r="F80" s="45">
        <v>0.14099999999999999</v>
      </c>
      <c r="G80" s="45" t="str">
        <f t="shared" si="8"/>
        <v>+14.1%</v>
      </c>
    </row>
    <row r="81" spans="3:8" x14ac:dyDescent="0.25">
      <c r="C81" s="2" t="s">
        <v>16</v>
      </c>
      <c r="D81" s="4">
        <v>494557.48</v>
      </c>
      <c r="E81" s="4">
        <v>149009.85</v>
      </c>
      <c r="F81" s="45">
        <v>-0.69899999999999995</v>
      </c>
      <c r="G81" s="45" t="str">
        <f t="shared" si="8"/>
        <v>-69.9%</v>
      </c>
    </row>
    <row r="82" spans="3:8" x14ac:dyDescent="0.25">
      <c r="C82" s="2" t="s">
        <v>9</v>
      </c>
      <c r="D82" s="4">
        <v>488157.48</v>
      </c>
      <c r="E82" s="4"/>
      <c r="F82" s="45">
        <v>-1</v>
      </c>
      <c r="G82" s="45" t="str">
        <f t="shared" si="8"/>
        <v>-100.0%</v>
      </c>
    </row>
    <row r="83" spans="3:8" x14ac:dyDescent="0.25">
      <c r="C83" s="2" t="s">
        <v>4</v>
      </c>
      <c r="D83" s="4">
        <v>5882425.25</v>
      </c>
      <c r="E83" s="4">
        <v>5157659.83</v>
      </c>
      <c r="F83" s="45">
        <v>-0.123</v>
      </c>
      <c r="G83" s="45" t="str">
        <f t="shared" si="8"/>
        <v>-12.3%</v>
      </c>
    </row>
    <row r="84" spans="3:8" x14ac:dyDescent="0.25">
      <c r="H84" t="s">
        <v>196</v>
      </c>
    </row>
    <row r="85" spans="3:8" x14ac:dyDescent="0.25">
      <c r="H85" t="s">
        <v>196</v>
      </c>
    </row>
  </sheetData>
  <phoneticPr fontId="9" type="noConversion"/>
  <pageMargins left="0.7" right="0.7" top="0.75" bottom="0.75" header="0.3" footer="0.3"/>
  <pageSetup orientation="portrait" r:id="rId34"/>
  <extLst>
    <ext xmlns:x14="http://schemas.microsoft.com/office/spreadsheetml/2009/9/main" uri="{78C0D931-6437-407d-A8EE-F0AAD7539E65}">
      <x14:conditionalFormattings>
        <x14:conditionalFormatting xmlns:xm="http://schemas.microsoft.com/office/excel/2006/main">
          <x14:cfRule type="iconSet" priority="1" id="{52EDFD3F-880E-4E4D-8379-15779F7B48A1}">
            <x14:iconSet iconSet="3Arrows" custom="1">
              <x14:cfvo type="percent">
                <xm:f>0</xm:f>
              </x14:cfvo>
              <x14:cfvo type="percent">
                <xm:f>0</xm:f>
              </x14:cfvo>
              <x14:cfvo type="num" gte="0">
                <xm:f>0</xm:f>
              </x14:cfvo>
              <x14:cfIcon iconSet="NoIcons" iconId="0"/>
              <x14:cfIcon iconSet="3Arrows" iconId="0"/>
              <x14:cfIcon iconSet="3Arrows" iconId="2"/>
            </x14:iconSet>
          </x14:cfRule>
          <xm:sqref>F71:F83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50295-E207-4316-94A7-AA3CE6894EE6}">
  <dimension ref="A3:M15"/>
  <sheetViews>
    <sheetView workbookViewId="0">
      <selection activeCell="H5" sqref="H5"/>
    </sheetView>
  </sheetViews>
  <sheetFormatPr defaultRowHeight="15" x14ac:dyDescent="0.25"/>
  <cols>
    <col min="1" max="1" width="18.42578125" customWidth="1"/>
    <col min="2" max="2" width="13.85546875" customWidth="1"/>
    <col min="3" max="3" width="15" customWidth="1"/>
    <col min="5" max="5" width="17.42578125" customWidth="1"/>
    <col min="6" max="6" width="15.7109375" customWidth="1"/>
    <col min="7" max="7" width="17.28515625" customWidth="1"/>
    <col min="8" max="8" width="13.42578125" customWidth="1"/>
    <col min="11" max="11" width="11.7109375" customWidth="1"/>
    <col min="12" max="12" width="16.5703125" customWidth="1"/>
    <col min="13" max="13" width="12.7109375" customWidth="1"/>
  </cols>
  <sheetData>
    <row r="3" spans="1:13" x14ac:dyDescent="0.25">
      <c r="A3" t="str" cm="1">
        <f t="array" ref="A3:C9">'MY WORK BOOK'!H3:J9</f>
        <v>Row Labels</v>
      </c>
      <c r="B3" s="46" t="str">
        <v>Sum of payments</v>
      </c>
      <c r="C3" s="46" t="str">
        <v>Largest</v>
      </c>
      <c r="F3" t="str" cm="1">
        <f t="array" ref="F3:H15">'MY WORK BOOK'!AU58:AW70</f>
        <v>Specialty</v>
      </c>
      <c r="G3" s="46" t="str">
        <v>Sum of payments</v>
      </c>
      <c r="H3" s="46" t="str">
        <v>Largest</v>
      </c>
      <c r="K3" s="46" t="str" cm="1">
        <f t="array" ref="K3:M9">'MY WORK BOOK'!AZ63:BB69</f>
        <v>Row Labels</v>
      </c>
      <c r="L3" s="46" t="str">
        <v>Sum of payments</v>
      </c>
      <c r="M3" s="46" t="str">
        <v>Largest</v>
      </c>
    </row>
    <row r="4" spans="1:13" x14ac:dyDescent="0.25">
      <c r="A4" t="str">
        <v>Blue Shield Health</v>
      </c>
      <c r="B4" s="46">
        <v>2656381.9300000002</v>
      </c>
      <c r="C4" s="46" t="e">
        <v>#N/A</v>
      </c>
      <c r="F4" t="str">
        <v>Anesthesiology</v>
      </c>
      <c r="G4" s="46">
        <v>1388010.4</v>
      </c>
      <c r="H4" s="46" t="e">
        <v>#N/A</v>
      </c>
      <c r="K4" s="46" t="str">
        <v>0 - 17</v>
      </c>
      <c r="L4" s="46">
        <v>900206.05</v>
      </c>
      <c r="M4" s="46" t="e">
        <v>#N/A</v>
      </c>
    </row>
    <row r="5" spans="1:13" x14ac:dyDescent="0.25">
      <c r="A5" t="str">
        <v>Community Aid</v>
      </c>
      <c r="B5" s="46">
        <v>2772468.17</v>
      </c>
      <c r="C5" s="46" t="e">
        <v>#N/A</v>
      </c>
      <c r="F5" t="str">
        <v>Cardiology</v>
      </c>
      <c r="G5" s="46">
        <v>978852.43</v>
      </c>
      <c r="H5" s="46" t="e">
        <v>#N/A</v>
      </c>
      <c r="K5" s="46" t="str">
        <v>18 - 35</v>
      </c>
      <c r="L5" s="46">
        <v>3396557.54</v>
      </c>
      <c r="M5" s="46" t="e">
        <v>#N/A</v>
      </c>
    </row>
    <row r="6" spans="1:13" x14ac:dyDescent="0.25">
      <c r="A6" t="str">
        <v>Employer Plan A</v>
      </c>
      <c r="B6" s="46">
        <v>2894949.62</v>
      </c>
      <c r="C6" s="46">
        <v>2894949.62</v>
      </c>
      <c r="F6" t="str">
        <v>Emergency Medicine</v>
      </c>
      <c r="G6" s="46">
        <v>848958.07</v>
      </c>
      <c r="H6" s="46" t="e">
        <v>#N/A</v>
      </c>
      <c r="K6" s="46" t="str">
        <v>35 - 54</v>
      </c>
      <c r="L6" s="46">
        <v>7167277.6200000001</v>
      </c>
      <c r="M6" s="46">
        <v>7167277.6200000001</v>
      </c>
    </row>
    <row r="7" spans="1:13" x14ac:dyDescent="0.25">
      <c r="A7" t="str">
        <v>GreenCare HMO</v>
      </c>
      <c r="B7" s="46">
        <v>2834932</v>
      </c>
      <c r="C7" s="46" t="e">
        <v>#N/A</v>
      </c>
      <c r="F7" t="str">
        <v>Endocrinology</v>
      </c>
      <c r="G7" s="46">
        <v>1311476.0900000001</v>
      </c>
      <c r="H7" s="46" t="e">
        <v>#N/A</v>
      </c>
      <c r="K7" s="46" t="str">
        <v>55 - 64</v>
      </c>
      <c r="L7" s="46">
        <v>2573721.4300000002</v>
      </c>
      <c r="M7" s="46" t="e">
        <v>#N/A</v>
      </c>
    </row>
    <row r="8" spans="1:13" x14ac:dyDescent="0.25">
      <c r="A8" t="str">
        <v>National Health Insurance</v>
      </c>
      <c r="B8" s="46">
        <v>2656726.13</v>
      </c>
      <c r="C8" s="46" t="e">
        <v>#N/A</v>
      </c>
      <c r="F8" t="str">
        <v>Family Medicine</v>
      </c>
      <c r="G8" s="46">
        <v>1530651.52</v>
      </c>
      <c r="H8" s="46" t="e">
        <v>#N/A</v>
      </c>
      <c r="K8" s="46" t="str">
        <v>65 - 74</v>
      </c>
      <c r="L8" s="46">
        <v>1512381.9</v>
      </c>
      <c r="M8" s="46" t="e">
        <v>#N/A</v>
      </c>
    </row>
    <row r="9" spans="1:13" x14ac:dyDescent="0.25">
      <c r="A9" t="str">
        <v>Private Self-Pay</v>
      </c>
      <c r="B9" s="46">
        <v>2850045.21</v>
      </c>
      <c r="C9" s="46" t="e">
        <v>#N/A</v>
      </c>
      <c r="F9" t="str">
        <v>General Surgery</v>
      </c>
      <c r="G9" s="46">
        <v>1480377.93</v>
      </c>
      <c r="H9" s="46" t="e">
        <v>#N/A</v>
      </c>
      <c r="K9" s="46" t="str">
        <v>75 plus</v>
      </c>
      <c r="L9" s="46">
        <v>1115358.52</v>
      </c>
      <c r="M9" s="46" t="e">
        <v>#N/A</v>
      </c>
    </row>
    <row r="10" spans="1:13" x14ac:dyDescent="0.25">
      <c r="F10" t="str">
        <v>Hospitalist</v>
      </c>
      <c r="G10" s="46">
        <v>1037504.01</v>
      </c>
      <c r="H10" s="46" t="e">
        <v>#N/A</v>
      </c>
    </row>
    <row r="11" spans="1:13" x14ac:dyDescent="0.25">
      <c r="F11" t="str">
        <v>Internal Medicine</v>
      </c>
      <c r="G11" s="46">
        <v>1765381.89</v>
      </c>
      <c r="H11" s="46" t="e">
        <v>#N/A</v>
      </c>
    </row>
    <row r="12" spans="1:13" x14ac:dyDescent="0.25">
      <c r="F12" t="str">
        <v>Nursing</v>
      </c>
      <c r="G12" s="46">
        <v>1152315</v>
      </c>
      <c r="H12" s="46" t="e">
        <v>#N/A</v>
      </c>
    </row>
    <row r="13" spans="1:13" x14ac:dyDescent="0.25">
      <c r="F13" t="str">
        <v>Obstetrics &amp; Gynecology</v>
      </c>
      <c r="G13" s="46">
        <v>1877146.91</v>
      </c>
      <c r="H13" s="46" t="e">
        <v>#N/A</v>
      </c>
    </row>
    <row r="14" spans="1:13" x14ac:dyDescent="0.25">
      <c r="F14" t="str">
        <v>Pediatrics</v>
      </c>
      <c r="G14" s="46">
        <v>851863.09</v>
      </c>
      <c r="H14" s="46" t="e">
        <v>#N/A</v>
      </c>
    </row>
    <row r="15" spans="1:13" x14ac:dyDescent="0.25">
      <c r="F15" t="str">
        <v>Radiology</v>
      </c>
      <c r="G15" s="46">
        <v>2442965.7200000002</v>
      </c>
      <c r="H15" s="46">
        <v>2442965.7200000002</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126AD-0062-44E8-8CF0-60D622DC2683}">
  <dimension ref="A1:D133"/>
  <sheetViews>
    <sheetView topLeftCell="A2" workbookViewId="0">
      <selection activeCell="A2" sqref="A2:D133"/>
    </sheetView>
  </sheetViews>
  <sheetFormatPr defaultRowHeight="15" x14ac:dyDescent="0.25"/>
  <cols>
    <col min="1" max="1" width="13.85546875" bestFit="1" customWidth="1"/>
    <col min="2" max="2" width="25" bestFit="1" customWidth="1"/>
    <col min="3" max="3" width="14.7109375" bestFit="1" customWidth="1"/>
    <col min="4" max="4" width="56.28515625" bestFit="1" customWidth="1"/>
  </cols>
  <sheetData>
    <row r="1" spans="1:4" x14ac:dyDescent="0.25">
      <c r="A1" t="s">
        <v>20</v>
      </c>
      <c r="B1" t="s">
        <v>21</v>
      </c>
      <c r="C1" t="s">
        <v>22</v>
      </c>
      <c r="D1" t="s">
        <v>23</v>
      </c>
    </row>
    <row r="2" spans="1:4" x14ac:dyDescent="0.25">
      <c r="A2" s="3" t="s">
        <v>24</v>
      </c>
      <c r="B2" s="3" t="s">
        <v>25</v>
      </c>
      <c r="C2" s="3" t="s">
        <v>26</v>
      </c>
      <c r="D2" s="3" t="s">
        <v>27</v>
      </c>
    </row>
    <row r="3" spans="1:4" x14ac:dyDescent="0.25">
      <c r="A3" s="3" t="s">
        <v>28</v>
      </c>
      <c r="B3" s="3" t="s">
        <v>29</v>
      </c>
      <c r="C3" s="3" t="s">
        <v>30</v>
      </c>
      <c r="D3" s="3" t="s">
        <v>31</v>
      </c>
    </row>
    <row r="4" spans="1:4" x14ac:dyDescent="0.25">
      <c r="A4" s="3" t="s">
        <v>28</v>
      </c>
      <c r="B4" s="3" t="s">
        <v>32</v>
      </c>
      <c r="C4" s="3" t="s">
        <v>30</v>
      </c>
      <c r="D4" s="3" t="s">
        <v>19</v>
      </c>
    </row>
    <row r="5" spans="1:4" x14ac:dyDescent="0.25">
      <c r="A5" s="3" t="s">
        <v>28</v>
      </c>
      <c r="B5" s="3" t="s">
        <v>33</v>
      </c>
      <c r="C5" s="3" t="s">
        <v>30</v>
      </c>
      <c r="D5" s="3" t="s">
        <v>19</v>
      </c>
    </row>
    <row r="6" spans="1:4" x14ac:dyDescent="0.25">
      <c r="A6" s="3" t="s">
        <v>28</v>
      </c>
      <c r="B6" s="3" t="s">
        <v>34</v>
      </c>
      <c r="C6" s="3" t="s">
        <v>30</v>
      </c>
      <c r="D6" s="3" t="s">
        <v>19</v>
      </c>
    </row>
    <row r="7" spans="1:4" x14ac:dyDescent="0.25">
      <c r="A7" s="3" t="s">
        <v>28</v>
      </c>
      <c r="B7" s="3" t="s">
        <v>35</v>
      </c>
      <c r="C7" s="3" t="s">
        <v>30</v>
      </c>
      <c r="D7" s="3" t="s">
        <v>19</v>
      </c>
    </row>
    <row r="8" spans="1:4" x14ac:dyDescent="0.25">
      <c r="A8" s="3" t="s">
        <v>28</v>
      </c>
      <c r="B8" s="3" t="s">
        <v>36</v>
      </c>
      <c r="C8" s="3" t="s">
        <v>30</v>
      </c>
      <c r="D8" s="3" t="s">
        <v>19</v>
      </c>
    </row>
    <row r="9" spans="1:4" x14ac:dyDescent="0.25">
      <c r="A9" s="3" t="s">
        <v>28</v>
      </c>
      <c r="B9" s="3" t="s">
        <v>37</v>
      </c>
      <c r="C9" s="3" t="s">
        <v>30</v>
      </c>
      <c r="D9" s="3" t="s">
        <v>19</v>
      </c>
    </row>
    <row r="10" spans="1:4" x14ac:dyDescent="0.25">
      <c r="A10" s="3" t="s">
        <v>28</v>
      </c>
      <c r="B10" s="3" t="s">
        <v>38</v>
      </c>
      <c r="C10" s="3" t="s">
        <v>30</v>
      </c>
      <c r="D10" s="3" t="s">
        <v>19</v>
      </c>
    </row>
    <row r="11" spans="1:4" x14ac:dyDescent="0.25">
      <c r="A11" s="3" t="s">
        <v>28</v>
      </c>
      <c r="B11" s="3" t="s">
        <v>39</v>
      </c>
      <c r="C11" s="3" t="s">
        <v>30</v>
      </c>
      <c r="D11" s="3" t="s">
        <v>19</v>
      </c>
    </row>
    <row r="12" spans="1:4" x14ac:dyDescent="0.25">
      <c r="A12" s="3" t="s">
        <v>28</v>
      </c>
      <c r="B12" s="3" t="s">
        <v>40</v>
      </c>
      <c r="C12" s="3" t="s">
        <v>30</v>
      </c>
      <c r="D12" s="3" t="s">
        <v>19</v>
      </c>
    </row>
    <row r="13" spans="1:4" x14ac:dyDescent="0.25">
      <c r="A13" s="3" t="s">
        <v>28</v>
      </c>
      <c r="B13" s="3" t="s">
        <v>41</v>
      </c>
      <c r="C13" s="3" t="s">
        <v>30</v>
      </c>
      <c r="D13" s="3" t="s">
        <v>19</v>
      </c>
    </row>
    <row r="14" spans="1:4" x14ac:dyDescent="0.25">
      <c r="A14" s="3" t="s">
        <v>28</v>
      </c>
      <c r="B14" s="3" t="s">
        <v>42</v>
      </c>
      <c r="C14" s="3" t="s">
        <v>30</v>
      </c>
      <c r="D14" s="3" t="s">
        <v>19</v>
      </c>
    </row>
    <row r="15" spans="1:4" x14ac:dyDescent="0.25">
      <c r="A15" s="3" t="s">
        <v>28</v>
      </c>
      <c r="B15" s="3" t="s">
        <v>43</v>
      </c>
      <c r="C15" s="3" t="s">
        <v>30</v>
      </c>
      <c r="D15" s="3" t="s">
        <v>19</v>
      </c>
    </row>
    <row r="16" spans="1:4" x14ac:dyDescent="0.25">
      <c r="A16" s="3" t="s">
        <v>28</v>
      </c>
      <c r="B16" s="3" t="s">
        <v>44</v>
      </c>
      <c r="C16" s="3" t="s">
        <v>30</v>
      </c>
      <c r="D16" s="3" t="s">
        <v>19</v>
      </c>
    </row>
    <row r="17" spans="1:4" x14ac:dyDescent="0.25">
      <c r="A17" s="3" t="s">
        <v>28</v>
      </c>
      <c r="B17" s="3" t="s">
        <v>45</v>
      </c>
      <c r="C17" s="3" t="s">
        <v>46</v>
      </c>
      <c r="D17" s="3" t="s">
        <v>19</v>
      </c>
    </row>
    <row r="18" spans="1:4" x14ac:dyDescent="0.25">
      <c r="A18" s="3" t="s">
        <v>28</v>
      </c>
      <c r="B18" s="3" t="s">
        <v>47</v>
      </c>
      <c r="C18" s="3" t="s">
        <v>46</v>
      </c>
      <c r="D18" s="3" t="s">
        <v>19</v>
      </c>
    </row>
    <row r="19" spans="1:4" x14ac:dyDescent="0.25">
      <c r="A19" s="3" t="s">
        <v>28</v>
      </c>
      <c r="B19" s="3" t="s">
        <v>48</v>
      </c>
      <c r="C19" s="3" t="s">
        <v>46</v>
      </c>
      <c r="D19" s="3" t="s">
        <v>19</v>
      </c>
    </row>
    <row r="20" spans="1:4" x14ac:dyDescent="0.25">
      <c r="A20" s="3" t="s">
        <v>28</v>
      </c>
      <c r="B20" s="3" t="s">
        <v>49</v>
      </c>
      <c r="C20" s="3" t="s">
        <v>30</v>
      </c>
      <c r="D20" s="3" t="s">
        <v>19</v>
      </c>
    </row>
    <row r="21" spans="1:4" x14ac:dyDescent="0.25">
      <c r="A21" s="3" t="s">
        <v>50</v>
      </c>
      <c r="B21" s="3" t="s">
        <v>51</v>
      </c>
      <c r="C21" s="3" t="s">
        <v>30</v>
      </c>
      <c r="D21" s="3" t="s">
        <v>19</v>
      </c>
    </row>
    <row r="22" spans="1:4" x14ac:dyDescent="0.25">
      <c r="A22" s="3" t="s">
        <v>50</v>
      </c>
      <c r="B22" s="3" t="s">
        <v>52</v>
      </c>
      <c r="C22" s="3" t="s">
        <v>30</v>
      </c>
      <c r="D22" s="3" t="s">
        <v>19</v>
      </c>
    </row>
    <row r="23" spans="1:4" x14ac:dyDescent="0.25">
      <c r="A23" s="3" t="s">
        <v>50</v>
      </c>
      <c r="B23" s="3" t="s">
        <v>53</v>
      </c>
      <c r="C23" s="3" t="s">
        <v>30</v>
      </c>
      <c r="D23" s="3" t="s">
        <v>19</v>
      </c>
    </row>
    <row r="24" spans="1:4" x14ac:dyDescent="0.25">
      <c r="A24" s="3" t="s">
        <v>50</v>
      </c>
      <c r="B24" s="3" t="s">
        <v>54</v>
      </c>
      <c r="C24" s="3" t="s">
        <v>30</v>
      </c>
      <c r="D24" s="3" t="s">
        <v>19</v>
      </c>
    </row>
    <row r="25" spans="1:4" x14ac:dyDescent="0.25">
      <c r="A25" s="3" t="s">
        <v>50</v>
      </c>
      <c r="B25" s="3" t="s">
        <v>55</v>
      </c>
      <c r="C25" s="3" t="s">
        <v>30</v>
      </c>
      <c r="D25" s="3" t="s">
        <v>19</v>
      </c>
    </row>
    <row r="26" spans="1:4" x14ac:dyDescent="0.25">
      <c r="A26" s="3" t="s">
        <v>56</v>
      </c>
      <c r="B26" s="3" t="s">
        <v>55</v>
      </c>
      <c r="C26" s="3" t="s">
        <v>30</v>
      </c>
      <c r="D26" s="3" t="s">
        <v>19</v>
      </c>
    </row>
    <row r="27" spans="1:4" x14ac:dyDescent="0.25">
      <c r="A27" s="3" t="s">
        <v>56</v>
      </c>
      <c r="B27" s="3" t="s">
        <v>53</v>
      </c>
      <c r="C27" s="3" t="s">
        <v>30</v>
      </c>
      <c r="D27" s="3" t="s">
        <v>19</v>
      </c>
    </row>
    <row r="28" spans="1:4" x14ac:dyDescent="0.25">
      <c r="A28" s="3" t="s">
        <v>56</v>
      </c>
      <c r="B28" s="3" t="s">
        <v>57</v>
      </c>
      <c r="C28" s="3" t="s">
        <v>30</v>
      </c>
      <c r="D28" s="3" t="s">
        <v>19</v>
      </c>
    </row>
    <row r="29" spans="1:4" x14ac:dyDescent="0.25">
      <c r="A29" s="3" t="s">
        <v>58</v>
      </c>
      <c r="B29" s="3" t="s">
        <v>59</v>
      </c>
      <c r="C29" s="3" t="s">
        <v>30</v>
      </c>
      <c r="D29" s="3" t="s">
        <v>19</v>
      </c>
    </row>
    <row r="30" spans="1:4" x14ac:dyDescent="0.25">
      <c r="A30" s="3" t="s">
        <v>58</v>
      </c>
      <c r="B30" s="3" t="s">
        <v>60</v>
      </c>
      <c r="C30" s="3" t="s">
        <v>30</v>
      </c>
      <c r="D30" s="3" t="s">
        <v>19</v>
      </c>
    </row>
    <row r="31" spans="1:4" x14ac:dyDescent="0.25">
      <c r="A31" s="3" t="s">
        <v>58</v>
      </c>
      <c r="B31" s="3" t="s">
        <v>61</v>
      </c>
      <c r="C31" s="3" t="s">
        <v>30</v>
      </c>
      <c r="D31" s="3" t="s">
        <v>19</v>
      </c>
    </row>
    <row r="32" spans="1:4" x14ac:dyDescent="0.25">
      <c r="A32" s="3" t="s">
        <v>62</v>
      </c>
      <c r="B32" s="3" t="s">
        <v>63</v>
      </c>
      <c r="C32" s="3" t="s">
        <v>30</v>
      </c>
      <c r="D32" s="3" t="s">
        <v>64</v>
      </c>
    </row>
    <row r="33" spans="1:4" x14ac:dyDescent="0.25">
      <c r="A33" s="3" t="s">
        <v>62</v>
      </c>
      <c r="B33" s="3" t="s">
        <v>29</v>
      </c>
      <c r="C33" s="3" t="s">
        <v>30</v>
      </c>
      <c r="D33" s="3" t="s">
        <v>31</v>
      </c>
    </row>
    <row r="34" spans="1:4" x14ac:dyDescent="0.25">
      <c r="A34" s="3" t="s">
        <v>62</v>
      </c>
      <c r="B34" s="3" t="s">
        <v>65</v>
      </c>
      <c r="C34" s="3" t="s">
        <v>30</v>
      </c>
      <c r="D34" s="3" t="s">
        <v>66</v>
      </c>
    </row>
    <row r="35" spans="1:4" x14ac:dyDescent="0.25">
      <c r="A35" s="3" t="s">
        <v>62</v>
      </c>
      <c r="B35" s="3" t="s">
        <v>67</v>
      </c>
      <c r="C35" s="3" t="s">
        <v>68</v>
      </c>
      <c r="D35" s="3" t="s">
        <v>69</v>
      </c>
    </row>
    <row r="36" spans="1:4" x14ac:dyDescent="0.25">
      <c r="A36" s="3" t="s">
        <v>62</v>
      </c>
      <c r="B36" s="3" t="s">
        <v>70</v>
      </c>
      <c r="C36" s="3" t="s">
        <v>68</v>
      </c>
      <c r="D36" s="3" t="s">
        <v>71</v>
      </c>
    </row>
    <row r="37" spans="1:4" x14ac:dyDescent="0.25">
      <c r="A37" s="3" t="s">
        <v>62</v>
      </c>
      <c r="B37" s="3" t="s">
        <v>55</v>
      </c>
      <c r="C37" s="3" t="s">
        <v>30</v>
      </c>
      <c r="D37" s="3" t="s">
        <v>19</v>
      </c>
    </row>
    <row r="38" spans="1:4" x14ac:dyDescent="0.25">
      <c r="A38" s="3" t="s">
        <v>62</v>
      </c>
      <c r="B38" s="3" t="s">
        <v>51</v>
      </c>
      <c r="C38" s="3" t="s">
        <v>30</v>
      </c>
      <c r="D38" s="3" t="s">
        <v>19</v>
      </c>
    </row>
    <row r="39" spans="1:4" x14ac:dyDescent="0.25">
      <c r="A39" s="3" t="s">
        <v>62</v>
      </c>
      <c r="B39" s="3" t="s">
        <v>59</v>
      </c>
      <c r="C39" s="3" t="s">
        <v>30</v>
      </c>
      <c r="D39" s="3" t="s">
        <v>19</v>
      </c>
    </row>
    <row r="40" spans="1:4" x14ac:dyDescent="0.25">
      <c r="A40" s="3" t="s">
        <v>62</v>
      </c>
      <c r="B40" s="3" t="s">
        <v>72</v>
      </c>
      <c r="C40" s="3" t="s">
        <v>30</v>
      </c>
      <c r="D40" s="3" t="s">
        <v>19</v>
      </c>
    </row>
    <row r="41" spans="1:4" x14ac:dyDescent="0.25">
      <c r="A41" s="3" t="s">
        <v>62</v>
      </c>
      <c r="B41" s="3" t="s">
        <v>73</v>
      </c>
      <c r="C41" s="3" t="s">
        <v>30</v>
      </c>
      <c r="D41" s="3" t="s">
        <v>19</v>
      </c>
    </row>
    <row r="42" spans="1:4" x14ac:dyDescent="0.25">
      <c r="A42" s="3" t="s">
        <v>62</v>
      </c>
      <c r="B42" s="3" t="s">
        <v>74</v>
      </c>
      <c r="C42" s="3" t="s">
        <v>75</v>
      </c>
      <c r="D42" s="3" t="s">
        <v>76</v>
      </c>
    </row>
    <row r="43" spans="1:4" x14ac:dyDescent="0.25">
      <c r="A43" s="3" t="s">
        <v>62</v>
      </c>
      <c r="B43" s="3" t="s">
        <v>77</v>
      </c>
      <c r="C43" s="3" t="s">
        <v>75</v>
      </c>
      <c r="D43" s="3" t="s">
        <v>78</v>
      </c>
    </row>
    <row r="44" spans="1:4" x14ac:dyDescent="0.25">
      <c r="A44" s="3" t="s">
        <v>62</v>
      </c>
      <c r="B44" s="3" t="s">
        <v>79</v>
      </c>
      <c r="C44" s="3" t="s">
        <v>75</v>
      </c>
      <c r="D44" s="3" t="s">
        <v>80</v>
      </c>
    </row>
    <row r="45" spans="1:4" x14ac:dyDescent="0.25">
      <c r="A45" s="3" t="s">
        <v>62</v>
      </c>
      <c r="B45" s="3" t="s">
        <v>81</v>
      </c>
      <c r="C45" s="3" t="s">
        <v>75</v>
      </c>
      <c r="D45" s="3" t="s">
        <v>82</v>
      </c>
    </row>
    <row r="46" spans="1:4" x14ac:dyDescent="0.25">
      <c r="A46" s="3" t="s">
        <v>62</v>
      </c>
      <c r="B46" s="3" t="s">
        <v>83</v>
      </c>
      <c r="C46" s="3" t="s">
        <v>75</v>
      </c>
      <c r="D46" s="3" t="s">
        <v>84</v>
      </c>
    </row>
    <row r="47" spans="1:4" x14ac:dyDescent="0.25">
      <c r="A47" s="3" t="s">
        <v>62</v>
      </c>
      <c r="B47" s="3" t="s">
        <v>85</v>
      </c>
      <c r="C47" s="3" t="s">
        <v>46</v>
      </c>
      <c r="D47" s="3" t="s">
        <v>86</v>
      </c>
    </row>
    <row r="48" spans="1:4" x14ac:dyDescent="0.25">
      <c r="A48" s="3" t="s">
        <v>62</v>
      </c>
      <c r="B48" s="3" t="s">
        <v>87</v>
      </c>
      <c r="C48" s="3" t="s">
        <v>30</v>
      </c>
      <c r="D48" s="3" t="s">
        <v>88</v>
      </c>
    </row>
    <row r="49" spans="1:4" x14ac:dyDescent="0.25">
      <c r="A49" s="3" t="s">
        <v>89</v>
      </c>
      <c r="B49" s="3" t="s">
        <v>63</v>
      </c>
      <c r="C49" s="3" t="s">
        <v>30</v>
      </c>
      <c r="D49" s="3" t="s">
        <v>64</v>
      </c>
    </row>
    <row r="50" spans="1:4" x14ac:dyDescent="0.25">
      <c r="A50" s="3" t="s">
        <v>89</v>
      </c>
      <c r="B50" s="3" t="s">
        <v>90</v>
      </c>
      <c r="C50" s="3" t="s">
        <v>46</v>
      </c>
      <c r="D50" s="3" t="s">
        <v>19</v>
      </c>
    </row>
    <row r="51" spans="1:4" x14ac:dyDescent="0.25">
      <c r="A51" s="3" t="s">
        <v>89</v>
      </c>
      <c r="B51" s="3" t="s">
        <v>91</v>
      </c>
      <c r="C51" s="3" t="s">
        <v>30</v>
      </c>
      <c r="D51" s="3" t="s">
        <v>92</v>
      </c>
    </row>
    <row r="52" spans="1:4" x14ac:dyDescent="0.25">
      <c r="A52" s="3" t="s">
        <v>89</v>
      </c>
      <c r="B52" s="3" t="s">
        <v>93</v>
      </c>
      <c r="C52" s="3" t="s">
        <v>30</v>
      </c>
      <c r="D52" s="3" t="s">
        <v>19</v>
      </c>
    </row>
    <row r="53" spans="1:4" x14ac:dyDescent="0.25">
      <c r="A53" s="3" t="s">
        <v>89</v>
      </c>
      <c r="B53" s="3" t="s">
        <v>94</v>
      </c>
      <c r="C53" s="3" t="s">
        <v>46</v>
      </c>
      <c r="D53" s="3" t="s">
        <v>19</v>
      </c>
    </row>
    <row r="54" spans="1:4" x14ac:dyDescent="0.25">
      <c r="A54" s="3" t="s">
        <v>89</v>
      </c>
      <c r="B54" s="3" t="s">
        <v>95</v>
      </c>
      <c r="C54" s="3" t="s">
        <v>46</v>
      </c>
      <c r="D54" s="3" t="s">
        <v>19</v>
      </c>
    </row>
    <row r="55" spans="1:4" x14ac:dyDescent="0.25">
      <c r="A55" s="3" t="s">
        <v>96</v>
      </c>
      <c r="B55" s="3" t="s">
        <v>63</v>
      </c>
      <c r="C55" s="3" t="s">
        <v>30</v>
      </c>
      <c r="D55" s="3" t="s">
        <v>64</v>
      </c>
    </row>
    <row r="56" spans="1:4" x14ac:dyDescent="0.25">
      <c r="A56" s="3" t="s">
        <v>96</v>
      </c>
      <c r="B56" s="3" t="s">
        <v>97</v>
      </c>
      <c r="C56" s="3" t="s">
        <v>46</v>
      </c>
      <c r="D56" s="3" t="s">
        <v>19</v>
      </c>
    </row>
    <row r="57" spans="1:4" x14ac:dyDescent="0.25">
      <c r="A57" s="3" t="s">
        <v>96</v>
      </c>
      <c r="B57" s="3" t="s">
        <v>98</v>
      </c>
      <c r="C57" s="3" t="s">
        <v>30</v>
      </c>
      <c r="D57" s="3" t="s">
        <v>99</v>
      </c>
    </row>
    <row r="58" spans="1:4" x14ac:dyDescent="0.25">
      <c r="A58" s="3" t="s">
        <v>96</v>
      </c>
      <c r="B58" s="3" t="s">
        <v>100</v>
      </c>
      <c r="C58" s="3" t="s">
        <v>30</v>
      </c>
      <c r="D58" s="3" t="s">
        <v>19</v>
      </c>
    </row>
    <row r="59" spans="1:4" x14ac:dyDescent="0.25">
      <c r="A59" s="3" t="s">
        <v>96</v>
      </c>
      <c r="B59" s="3" t="s">
        <v>101</v>
      </c>
      <c r="C59" s="3" t="s">
        <v>68</v>
      </c>
      <c r="D59" s="3" t="s">
        <v>19</v>
      </c>
    </row>
    <row r="60" spans="1:4" x14ac:dyDescent="0.25">
      <c r="A60" s="3" t="s">
        <v>96</v>
      </c>
      <c r="B60" s="3" t="s">
        <v>102</v>
      </c>
      <c r="C60" s="3" t="s">
        <v>30</v>
      </c>
      <c r="D60" s="3" t="s">
        <v>19</v>
      </c>
    </row>
    <row r="61" spans="1:4" x14ac:dyDescent="0.25">
      <c r="A61" s="3" t="s">
        <v>103</v>
      </c>
      <c r="B61" s="3" t="s">
        <v>104</v>
      </c>
      <c r="C61" s="3" t="s">
        <v>30</v>
      </c>
      <c r="D61" s="3" t="s">
        <v>19</v>
      </c>
    </row>
    <row r="62" spans="1:4" x14ac:dyDescent="0.25">
      <c r="A62" s="3" t="s">
        <v>103</v>
      </c>
      <c r="B62" s="3" t="s">
        <v>63</v>
      </c>
      <c r="C62" s="3" t="s">
        <v>30</v>
      </c>
      <c r="D62" s="3" t="s">
        <v>64</v>
      </c>
    </row>
    <row r="63" spans="1:4" x14ac:dyDescent="0.25">
      <c r="A63" s="3" t="s">
        <v>103</v>
      </c>
      <c r="B63" s="3" t="s">
        <v>105</v>
      </c>
      <c r="C63" s="3" t="s">
        <v>30</v>
      </c>
      <c r="D63" s="3" t="s">
        <v>19</v>
      </c>
    </row>
    <row r="64" spans="1:4" x14ac:dyDescent="0.25">
      <c r="A64" s="3" t="s">
        <v>103</v>
      </c>
      <c r="B64" s="3" t="s">
        <v>106</v>
      </c>
      <c r="C64" s="3" t="s">
        <v>30</v>
      </c>
      <c r="D64" s="3" t="s">
        <v>19</v>
      </c>
    </row>
    <row r="65" spans="1:4" x14ac:dyDescent="0.25">
      <c r="A65" s="3" t="s">
        <v>103</v>
      </c>
      <c r="B65" s="3" t="s">
        <v>107</v>
      </c>
      <c r="C65" s="3" t="s">
        <v>30</v>
      </c>
      <c r="D65" s="3" t="s">
        <v>19</v>
      </c>
    </row>
    <row r="66" spans="1:4" x14ac:dyDescent="0.25">
      <c r="A66" s="3" t="s">
        <v>103</v>
      </c>
      <c r="B66" s="3" t="s">
        <v>108</v>
      </c>
      <c r="C66" s="3" t="s">
        <v>30</v>
      </c>
      <c r="D66" s="3" t="s">
        <v>19</v>
      </c>
    </row>
    <row r="67" spans="1:4" x14ac:dyDescent="0.25">
      <c r="A67" s="3" t="s">
        <v>103</v>
      </c>
      <c r="B67" s="3" t="s">
        <v>109</v>
      </c>
      <c r="C67" s="3" t="s">
        <v>68</v>
      </c>
      <c r="D67" s="3" t="s">
        <v>19</v>
      </c>
    </row>
    <row r="68" spans="1:4" x14ac:dyDescent="0.25">
      <c r="A68" s="3" t="s">
        <v>103</v>
      </c>
      <c r="B68" s="3" t="s">
        <v>110</v>
      </c>
      <c r="C68" s="3" t="s">
        <v>68</v>
      </c>
      <c r="D68" s="3" t="s">
        <v>19</v>
      </c>
    </row>
    <row r="69" spans="1:4" x14ac:dyDescent="0.25">
      <c r="A69" s="3" t="s">
        <v>111</v>
      </c>
      <c r="B69" s="3" t="s">
        <v>112</v>
      </c>
      <c r="C69" s="3" t="s">
        <v>30</v>
      </c>
      <c r="D69" s="3" t="s">
        <v>19</v>
      </c>
    </row>
    <row r="70" spans="1:4" x14ac:dyDescent="0.25">
      <c r="A70" s="3" t="s">
        <v>111</v>
      </c>
      <c r="B70" s="3" t="s">
        <v>63</v>
      </c>
      <c r="C70" s="3" t="s">
        <v>30</v>
      </c>
      <c r="D70" s="3" t="s">
        <v>64</v>
      </c>
    </row>
    <row r="71" spans="1:4" x14ac:dyDescent="0.25">
      <c r="A71" s="3" t="s">
        <v>111</v>
      </c>
      <c r="B71" s="3" t="s">
        <v>113</v>
      </c>
      <c r="C71" s="3" t="s">
        <v>30</v>
      </c>
      <c r="D71" s="3" t="s">
        <v>114</v>
      </c>
    </row>
    <row r="72" spans="1:4" x14ac:dyDescent="0.25">
      <c r="A72" s="3" t="s">
        <v>111</v>
      </c>
      <c r="B72" s="3" t="s">
        <v>115</v>
      </c>
      <c r="C72" s="3" t="s">
        <v>30</v>
      </c>
      <c r="D72" s="3" t="s">
        <v>19</v>
      </c>
    </row>
    <row r="73" spans="1:4" x14ac:dyDescent="0.25">
      <c r="A73" s="3" t="s">
        <v>111</v>
      </c>
      <c r="B73" s="3" t="s">
        <v>116</v>
      </c>
      <c r="C73" s="3" t="s">
        <v>68</v>
      </c>
      <c r="D73" s="3" t="s">
        <v>19</v>
      </c>
    </row>
    <row r="74" spans="1:4" x14ac:dyDescent="0.25">
      <c r="A74" s="3" t="s">
        <v>111</v>
      </c>
      <c r="B74" s="3" t="s">
        <v>117</v>
      </c>
      <c r="C74" s="3" t="s">
        <v>75</v>
      </c>
      <c r="D74" s="3" t="s">
        <v>118</v>
      </c>
    </row>
    <row r="75" spans="1:4" x14ac:dyDescent="0.25">
      <c r="A75" s="3" t="s">
        <v>111</v>
      </c>
      <c r="B75" s="3" t="s">
        <v>119</v>
      </c>
      <c r="C75" s="3" t="s">
        <v>30</v>
      </c>
      <c r="D75" s="3" t="s">
        <v>19</v>
      </c>
    </row>
    <row r="76" spans="1:4" x14ac:dyDescent="0.25">
      <c r="A76" s="3" t="s">
        <v>111</v>
      </c>
      <c r="B76" s="3" t="s">
        <v>120</v>
      </c>
      <c r="C76" s="3" t="s">
        <v>75</v>
      </c>
      <c r="D76" s="3" t="s">
        <v>121</v>
      </c>
    </row>
    <row r="77" spans="1:4" x14ac:dyDescent="0.25">
      <c r="A77" s="3" t="s">
        <v>111</v>
      </c>
      <c r="B77" s="3" t="s">
        <v>122</v>
      </c>
      <c r="C77" s="3" t="s">
        <v>75</v>
      </c>
      <c r="D77" s="3" t="s">
        <v>123</v>
      </c>
    </row>
    <row r="78" spans="1:4" x14ac:dyDescent="0.25">
      <c r="A78" s="3" t="s">
        <v>111</v>
      </c>
      <c r="B78" s="3" t="s">
        <v>124</v>
      </c>
      <c r="C78" s="3" t="s">
        <v>46</v>
      </c>
      <c r="D78" s="3" t="s">
        <v>19</v>
      </c>
    </row>
    <row r="79" spans="1:4" x14ac:dyDescent="0.25">
      <c r="A79" s="3" t="s">
        <v>125</v>
      </c>
      <c r="B79" s="3" t="s">
        <v>126</v>
      </c>
      <c r="C79" s="3" t="s">
        <v>30</v>
      </c>
      <c r="D79" s="3" t="s">
        <v>19</v>
      </c>
    </row>
    <row r="80" spans="1:4" x14ac:dyDescent="0.25">
      <c r="A80" s="3" t="s">
        <v>125</v>
      </c>
      <c r="B80" s="3" t="s">
        <v>63</v>
      </c>
      <c r="C80" s="3" t="s">
        <v>30</v>
      </c>
      <c r="D80" s="3" t="s">
        <v>64</v>
      </c>
    </row>
    <row r="81" spans="1:4" x14ac:dyDescent="0.25">
      <c r="A81" s="3" t="s">
        <v>125</v>
      </c>
      <c r="B81" s="3" t="s">
        <v>127</v>
      </c>
      <c r="C81" s="3" t="s">
        <v>68</v>
      </c>
      <c r="D81" s="3" t="s">
        <v>19</v>
      </c>
    </row>
    <row r="82" spans="1:4" x14ac:dyDescent="0.25">
      <c r="A82" s="3" t="s">
        <v>125</v>
      </c>
      <c r="B82" s="3" t="s">
        <v>128</v>
      </c>
      <c r="C82" s="3" t="s">
        <v>46</v>
      </c>
      <c r="D82" s="3" t="s">
        <v>19</v>
      </c>
    </row>
    <row r="83" spans="1:4" x14ac:dyDescent="0.25">
      <c r="A83" s="3" t="s">
        <v>125</v>
      </c>
      <c r="B83" s="3" t="s">
        <v>129</v>
      </c>
      <c r="C83" s="3" t="s">
        <v>46</v>
      </c>
      <c r="D83" s="3" t="s">
        <v>19</v>
      </c>
    </row>
    <row r="84" spans="1:4" x14ac:dyDescent="0.25">
      <c r="A84" s="3" t="s">
        <v>125</v>
      </c>
      <c r="B84" s="3" t="s">
        <v>130</v>
      </c>
      <c r="C84" s="3" t="s">
        <v>46</v>
      </c>
      <c r="D84" s="3" t="s">
        <v>19</v>
      </c>
    </row>
    <row r="85" spans="1:4" x14ac:dyDescent="0.25">
      <c r="A85" s="3" t="s">
        <v>125</v>
      </c>
      <c r="B85" s="3" t="s">
        <v>131</v>
      </c>
      <c r="C85" s="3" t="s">
        <v>46</v>
      </c>
      <c r="D85" s="3" t="s">
        <v>19</v>
      </c>
    </row>
    <row r="86" spans="1:4" x14ac:dyDescent="0.25">
      <c r="A86" s="3" t="s">
        <v>125</v>
      </c>
      <c r="B86" s="3" t="s">
        <v>132</v>
      </c>
      <c r="C86" s="3" t="s">
        <v>75</v>
      </c>
      <c r="D86" s="3" t="s">
        <v>19</v>
      </c>
    </row>
    <row r="87" spans="1:4" x14ac:dyDescent="0.25">
      <c r="A87" s="3" t="s">
        <v>125</v>
      </c>
      <c r="B87" s="3" t="s">
        <v>133</v>
      </c>
      <c r="C87" s="3" t="s">
        <v>46</v>
      </c>
      <c r="D87" s="3" t="s">
        <v>19</v>
      </c>
    </row>
    <row r="88" spans="1:4" x14ac:dyDescent="0.25">
      <c r="A88" s="3" t="s">
        <v>125</v>
      </c>
      <c r="B88" s="3" t="s">
        <v>134</v>
      </c>
      <c r="C88" s="3" t="s">
        <v>75</v>
      </c>
      <c r="D88" s="3" t="s">
        <v>19</v>
      </c>
    </row>
    <row r="89" spans="1:4" x14ac:dyDescent="0.25">
      <c r="A89" s="3" t="s">
        <v>135</v>
      </c>
      <c r="B89" s="3" t="s">
        <v>136</v>
      </c>
      <c r="C89" s="3" t="s">
        <v>30</v>
      </c>
      <c r="D89" s="3" t="s">
        <v>19</v>
      </c>
    </row>
    <row r="90" spans="1:4" x14ac:dyDescent="0.25">
      <c r="A90" s="3" t="s">
        <v>135</v>
      </c>
      <c r="B90" s="3" t="s">
        <v>29</v>
      </c>
      <c r="C90" s="3" t="s">
        <v>30</v>
      </c>
      <c r="D90" s="3" t="s">
        <v>31</v>
      </c>
    </row>
    <row r="91" spans="1:4" x14ac:dyDescent="0.25">
      <c r="A91" s="3" t="s">
        <v>135</v>
      </c>
      <c r="B91" s="3" t="s">
        <v>137</v>
      </c>
      <c r="C91" s="3" t="s">
        <v>68</v>
      </c>
      <c r="D91" s="3" t="s">
        <v>19</v>
      </c>
    </row>
    <row r="92" spans="1:4" x14ac:dyDescent="0.25">
      <c r="A92" s="3" t="s">
        <v>135</v>
      </c>
      <c r="B92" s="3" t="s">
        <v>138</v>
      </c>
      <c r="C92" s="3" t="s">
        <v>68</v>
      </c>
      <c r="D92" s="3" t="s">
        <v>19</v>
      </c>
    </row>
    <row r="93" spans="1:4" x14ac:dyDescent="0.25">
      <c r="A93" s="3" t="s">
        <v>135</v>
      </c>
      <c r="B93" s="3" t="s">
        <v>139</v>
      </c>
      <c r="C93" s="3" t="s">
        <v>68</v>
      </c>
      <c r="D93" s="3" t="s">
        <v>19</v>
      </c>
    </row>
    <row r="94" spans="1:4" x14ac:dyDescent="0.25">
      <c r="A94" s="3" t="s">
        <v>135</v>
      </c>
      <c r="B94" s="3" t="s">
        <v>140</v>
      </c>
      <c r="C94" s="3" t="s">
        <v>68</v>
      </c>
      <c r="D94" s="3" t="s">
        <v>19</v>
      </c>
    </row>
    <row r="95" spans="1:4" x14ac:dyDescent="0.25">
      <c r="A95" s="3" t="s">
        <v>135</v>
      </c>
      <c r="B95" s="3" t="s">
        <v>51</v>
      </c>
      <c r="C95" s="3" t="s">
        <v>30</v>
      </c>
      <c r="D95" s="3" t="s">
        <v>19</v>
      </c>
    </row>
    <row r="96" spans="1:4" x14ac:dyDescent="0.25">
      <c r="A96" s="3" t="s">
        <v>135</v>
      </c>
      <c r="B96" s="3" t="s">
        <v>55</v>
      </c>
      <c r="C96" s="3" t="s">
        <v>30</v>
      </c>
      <c r="D96" s="3" t="s">
        <v>19</v>
      </c>
    </row>
    <row r="97" spans="1:4" x14ac:dyDescent="0.25">
      <c r="A97" s="3" t="s">
        <v>135</v>
      </c>
      <c r="B97" s="3" t="s">
        <v>141</v>
      </c>
      <c r="C97" s="3" t="s">
        <v>30</v>
      </c>
      <c r="D97" s="3" t="s">
        <v>142</v>
      </c>
    </row>
    <row r="98" spans="1:4" x14ac:dyDescent="0.25">
      <c r="A98" s="3" t="s">
        <v>135</v>
      </c>
      <c r="B98" s="3" t="s">
        <v>143</v>
      </c>
      <c r="C98" s="3" t="s">
        <v>68</v>
      </c>
      <c r="D98" s="3" t="s">
        <v>19</v>
      </c>
    </row>
    <row r="99" spans="1:4" x14ac:dyDescent="0.25">
      <c r="A99" s="3" t="s">
        <v>144</v>
      </c>
      <c r="B99" s="3" t="s">
        <v>145</v>
      </c>
      <c r="C99" s="3" t="s">
        <v>30</v>
      </c>
      <c r="D99" s="3" t="s">
        <v>19</v>
      </c>
    </row>
    <row r="100" spans="1:4" x14ac:dyDescent="0.25">
      <c r="A100" s="3" t="s">
        <v>144</v>
      </c>
      <c r="B100" s="3" t="s">
        <v>63</v>
      </c>
      <c r="C100" s="3" t="s">
        <v>30</v>
      </c>
      <c r="D100" s="3" t="s">
        <v>64</v>
      </c>
    </row>
    <row r="101" spans="1:4" x14ac:dyDescent="0.25">
      <c r="A101" s="3" t="s">
        <v>144</v>
      </c>
      <c r="B101" s="3" t="s">
        <v>146</v>
      </c>
      <c r="C101" s="3" t="s">
        <v>30</v>
      </c>
      <c r="D101" s="3" t="s">
        <v>19</v>
      </c>
    </row>
    <row r="102" spans="1:4" x14ac:dyDescent="0.25">
      <c r="A102" s="3" t="s">
        <v>144</v>
      </c>
      <c r="B102" s="3" t="s">
        <v>147</v>
      </c>
      <c r="C102" s="3" t="s">
        <v>30</v>
      </c>
      <c r="D102" s="3" t="s">
        <v>19</v>
      </c>
    </row>
    <row r="103" spans="1:4" x14ac:dyDescent="0.25">
      <c r="A103" s="3" t="s">
        <v>144</v>
      </c>
      <c r="B103" s="3" t="s">
        <v>148</v>
      </c>
      <c r="C103" s="3" t="s">
        <v>68</v>
      </c>
      <c r="D103" s="3" t="s">
        <v>19</v>
      </c>
    </row>
    <row r="104" spans="1:4" x14ac:dyDescent="0.25">
      <c r="A104" s="3" t="s">
        <v>144</v>
      </c>
      <c r="B104" s="3" t="s">
        <v>109</v>
      </c>
      <c r="C104" s="3" t="s">
        <v>68</v>
      </c>
      <c r="D104" s="3" t="s">
        <v>19</v>
      </c>
    </row>
    <row r="105" spans="1:4" x14ac:dyDescent="0.25">
      <c r="A105" s="3" t="s">
        <v>144</v>
      </c>
      <c r="B105" s="3" t="s">
        <v>110</v>
      </c>
      <c r="C105" s="3" t="s">
        <v>68</v>
      </c>
      <c r="D105" s="3" t="s">
        <v>19</v>
      </c>
    </row>
    <row r="106" spans="1:4" x14ac:dyDescent="0.25">
      <c r="A106" s="3" t="s">
        <v>144</v>
      </c>
      <c r="B106" s="3" t="s">
        <v>149</v>
      </c>
      <c r="C106" s="3" t="s">
        <v>46</v>
      </c>
      <c r="D106" s="3" t="s">
        <v>19</v>
      </c>
    </row>
    <row r="107" spans="1:4" x14ac:dyDescent="0.25">
      <c r="A107" s="3" t="s">
        <v>144</v>
      </c>
      <c r="B107" s="3" t="s">
        <v>150</v>
      </c>
      <c r="C107" s="3" t="s">
        <v>46</v>
      </c>
      <c r="D107" s="3" t="s">
        <v>19</v>
      </c>
    </row>
    <row r="108" spans="1:4" x14ac:dyDescent="0.25">
      <c r="A108" s="3" t="s">
        <v>151</v>
      </c>
      <c r="B108" s="3" t="s">
        <v>152</v>
      </c>
      <c r="C108" s="3" t="s">
        <v>30</v>
      </c>
      <c r="D108" s="3" t="s">
        <v>19</v>
      </c>
    </row>
    <row r="109" spans="1:4" x14ac:dyDescent="0.25">
      <c r="A109" s="3" t="s">
        <v>151</v>
      </c>
      <c r="B109" s="3" t="s">
        <v>63</v>
      </c>
      <c r="C109" s="3" t="s">
        <v>30</v>
      </c>
      <c r="D109" s="3" t="s">
        <v>64</v>
      </c>
    </row>
    <row r="110" spans="1:4" x14ac:dyDescent="0.25">
      <c r="A110" s="3" t="s">
        <v>151</v>
      </c>
      <c r="B110" s="3" t="s">
        <v>153</v>
      </c>
      <c r="C110" s="3" t="s">
        <v>75</v>
      </c>
      <c r="D110" s="3" t="s">
        <v>154</v>
      </c>
    </row>
    <row r="111" spans="1:4" x14ac:dyDescent="0.25">
      <c r="A111" s="3" t="s">
        <v>151</v>
      </c>
      <c r="B111" s="3" t="s">
        <v>155</v>
      </c>
      <c r="C111" s="3" t="s">
        <v>75</v>
      </c>
      <c r="D111" s="3" t="s">
        <v>156</v>
      </c>
    </row>
    <row r="112" spans="1:4" x14ac:dyDescent="0.25">
      <c r="A112" s="3" t="s">
        <v>151</v>
      </c>
      <c r="B112" s="3" t="s">
        <v>157</v>
      </c>
      <c r="C112" s="3" t="s">
        <v>75</v>
      </c>
      <c r="D112" s="3" t="s">
        <v>158</v>
      </c>
    </row>
    <row r="113" spans="1:4" x14ac:dyDescent="0.25">
      <c r="A113" s="3" t="s">
        <v>151</v>
      </c>
      <c r="B113" s="3" t="s">
        <v>159</v>
      </c>
      <c r="C113" s="3" t="s">
        <v>75</v>
      </c>
      <c r="D113" s="3" t="s">
        <v>160</v>
      </c>
    </row>
    <row r="114" spans="1:4" x14ac:dyDescent="0.25">
      <c r="A114" s="3" t="s">
        <v>151</v>
      </c>
      <c r="B114" s="3" t="s">
        <v>161</v>
      </c>
      <c r="C114" s="3" t="s">
        <v>46</v>
      </c>
      <c r="D114" s="3" t="s">
        <v>19</v>
      </c>
    </row>
    <row r="115" spans="1:4" x14ac:dyDescent="0.25">
      <c r="A115" s="3" t="s">
        <v>151</v>
      </c>
      <c r="B115" s="3" t="s">
        <v>162</v>
      </c>
      <c r="C115" s="3" t="s">
        <v>30</v>
      </c>
      <c r="D115" s="3" t="s">
        <v>163</v>
      </c>
    </row>
    <row r="116" spans="1:4" x14ac:dyDescent="0.25">
      <c r="A116" s="3" t="s">
        <v>151</v>
      </c>
      <c r="B116" s="3" t="s">
        <v>164</v>
      </c>
      <c r="C116" s="3" t="s">
        <v>68</v>
      </c>
      <c r="D116" s="3" t="s">
        <v>19</v>
      </c>
    </row>
    <row r="117" spans="1:4" x14ac:dyDescent="0.25">
      <c r="A117" s="3" t="s">
        <v>151</v>
      </c>
      <c r="B117" s="3" t="s">
        <v>165</v>
      </c>
      <c r="C117" s="3" t="s">
        <v>68</v>
      </c>
      <c r="D117" s="3" t="s">
        <v>19</v>
      </c>
    </row>
    <row r="118" spans="1:4" x14ac:dyDescent="0.25">
      <c r="A118" s="3" t="s">
        <v>151</v>
      </c>
      <c r="B118" s="3" t="s">
        <v>166</v>
      </c>
      <c r="C118" s="3" t="s">
        <v>75</v>
      </c>
      <c r="D118" s="3" t="s">
        <v>167</v>
      </c>
    </row>
    <row r="119" spans="1:4" x14ac:dyDescent="0.25">
      <c r="A119" s="3" t="s">
        <v>168</v>
      </c>
      <c r="B119" s="3" t="s">
        <v>169</v>
      </c>
      <c r="C119" s="3" t="s">
        <v>30</v>
      </c>
      <c r="D119" s="3" t="s">
        <v>19</v>
      </c>
    </row>
    <row r="120" spans="1:4" x14ac:dyDescent="0.25">
      <c r="A120" s="3" t="s">
        <v>168</v>
      </c>
      <c r="B120" s="3" t="s">
        <v>63</v>
      </c>
      <c r="C120" s="3" t="s">
        <v>30</v>
      </c>
      <c r="D120" s="3" t="s">
        <v>64</v>
      </c>
    </row>
    <row r="121" spans="1:4" x14ac:dyDescent="0.25">
      <c r="A121" s="3" t="s">
        <v>168</v>
      </c>
      <c r="B121" s="3" t="s">
        <v>170</v>
      </c>
      <c r="C121" s="3" t="s">
        <v>46</v>
      </c>
      <c r="D121" s="3" t="s">
        <v>171</v>
      </c>
    </row>
    <row r="122" spans="1:4" x14ac:dyDescent="0.25">
      <c r="A122" s="3" t="s">
        <v>168</v>
      </c>
      <c r="B122" s="3" t="s">
        <v>172</v>
      </c>
      <c r="C122" s="3" t="s">
        <v>46</v>
      </c>
      <c r="D122" s="3" t="s">
        <v>19</v>
      </c>
    </row>
    <row r="123" spans="1:4" x14ac:dyDescent="0.25">
      <c r="A123" s="3" t="s">
        <v>168</v>
      </c>
      <c r="B123" s="3" t="s">
        <v>173</v>
      </c>
      <c r="C123" s="3" t="s">
        <v>46</v>
      </c>
      <c r="D123" s="3" t="s">
        <v>19</v>
      </c>
    </row>
    <row r="124" spans="1:4" x14ac:dyDescent="0.25">
      <c r="A124" s="3" t="s">
        <v>168</v>
      </c>
      <c r="B124" s="3" t="s">
        <v>174</v>
      </c>
      <c r="C124" s="3" t="s">
        <v>46</v>
      </c>
      <c r="D124" s="3" t="s">
        <v>175</v>
      </c>
    </row>
    <row r="125" spans="1:4" x14ac:dyDescent="0.25">
      <c r="A125" s="3" t="s">
        <v>168</v>
      </c>
      <c r="B125" s="3" t="s">
        <v>176</v>
      </c>
      <c r="C125" s="3" t="s">
        <v>30</v>
      </c>
      <c r="D125" s="3" t="s">
        <v>19</v>
      </c>
    </row>
    <row r="126" spans="1:4" x14ac:dyDescent="0.25">
      <c r="A126" s="3" t="s">
        <v>177</v>
      </c>
      <c r="B126" s="3" t="s">
        <v>178</v>
      </c>
      <c r="C126" s="3" t="s">
        <v>30</v>
      </c>
      <c r="D126" s="3" t="s">
        <v>19</v>
      </c>
    </row>
    <row r="127" spans="1:4" x14ac:dyDescent="0.25">
      <c r="A127" s="3" t="s">
        <v>177</v>
      </c>
      <c r="B127" s="3" t="s">
        <v>55</v>
      </c>
      <c r="C127" s="3" t="s">
        <v>30</v>
      </c>
      <c r="D127" s="3" t="s">
        <v>19</v>
      </c>
    </row>
    <row r="128" spans="1:4" x14ac:dyDescent="0.25">
      <c r="A128" s="3" t="s">
        <v>177</v>
      </c>
      <c r="B128" s="3" t="s">
        <v>179</v>
      </c>
      <c r="C128" s="3" t="s">
        <v>30</v>
      </c>
      <c r="D128" s="3" t="s">
        <v>19</v>
      </c>
    </row>
    <row r="129" spans="1:4" x14ac:dyDescent="0.25">
      <c r="A129" s="3" t="s">
        <v>177</v>
      </c>
      <c r="B129" s="3" t="s">
        <v>180</v>
      </c>
      <c r="C129" s="3" t="s">
        <v>30</v>
      </c>
      <c r="D129" s="3" t="s">
        <v>19</v>
      </c>
    </row>
    <row r="130" spans="1:4" x14ac:dyDescent="0.25">
      <c r="A130" s="3" t="s">
        <v>177</v>
      </c>
      <c r="B130" s="3" t="s">
        <v>181</v>
      </c>
      <c r="C130" s="3" t="s">
        <v>46</v>
      </c>
      <c r="D130" s="3" t="s">
        <v>19</v>
      </c>
    </row>
    <row r="131" spans="1:4" x14ac:dyDescent="0.25">
      <c r="A131" s="3" t="s">
        <v>177</v>
      </c>
      <c r="B131" s="3" t="s">
        <v>182</v>
      </c>
      <c r="C131" s="3" t="s">
        <v>46</v>
      </c>
      <c r="D131" s="3" t="s">
        <v>19</v>
      </c>
    </row>
    <row r="132" spans="1:4" x14ac:dyDescent="0.25">
      <c r="A132" s="3" t="s">
        <v>177</v>
      </c>
      <c r="B132" s="3" t="s">
        <v>183</v>
      </c>
      <c r="C132" s="3" t="s">
        <v>75</v>
      </c>
      <c r="D132" s="3" t="s">
        <v>19</v>
      </c>
    </row>
    <row r="133" spans="1:4" x14ac:dyDescent="0.25">
      <c r="A133" s="3" t="s">
        <v>177</v>
      </c>
      <c r="B133" s="3" t="s">
        <v>184</v>
      </c>
      <c r="C133" s="3" t="s">
        <v>68</v>
      </c>
      <c r="D133" s="3" t="s">
        <v>19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Props1.xml><?xml version="1.0" encoding="utf-8"?>
<ds:datastoreItem xmlns:ds="http://schemas.openxmlformats.org/officeDocument/2006/customXml" ds:itemID="{D4A70029-B077-4DDD-AC85-DA0EE1F79B40}">
  <ds:schemaRefs/>
</ds:datastoreItem>
</file>

<file path=customXml/itemProps2.xml><?xml version="1.0" encoding="utf-8"?>
<ds:datastoreItem xmlns:ds="http://schemas.openxmlformats.org/officeDocument/2006/customXml" ds:itemID="{3FCE98AF-84AE-461A-96FE-11A0C363AF3D}">
  <ds:schemaRefs/>
</ds:datastoreItem>
</file>

<file path=customXml/itemProps3.xml><?xml version="1.0" encoding="utf-8"?>
<ds:datastoreItem xmlns:ds="http://schemas.openxmlformats.org/officeDocument/2006/customXml" ds:itemID="{95E4E02D-1A21-4163-903D-4807C079BD3F}">
  <ds:schemaRefs/>
</ds:datastoreItem>
</file>

<file path=customXml/itemProps4.xml><?xml version="1.0" encoding="utf-8"?>
<ds:datastoreItem xmlns:ds="http://schemas.openxmlformats.org/officeDocument/2006/customXml" ds:itemID="{302224DA-B410-474B-9820-B53CD5165721}">
  <ds:schemaRefs/>
</ds:datastoreItem>
</file>

<file path=customXml/itemProps5.xml><?xml version="1.0" encoding="utf-8"?>
<ds:datastoreItem xmlns:ds="http://schemas.openxmlformats.org/officeDocument/2006/customXml" ds:itemID="{4C086C5E-CDEE-434E-9D17-39EFB9031AAC}">
  <ds:schemaRefs/>
</ds:datastoreItem>
</file>

<file path=customXml/itemProps6.xml><?xml version="1.0" encoding="utf-8"?>
<ds:datastoreItem xmlns:ds="http://schemas.openxmlformats.org/officeDocument/2006/customXml" ds:itemID="{4BE470BC-FF7B-4C4C-8DC2-F029019F4524}">
  <ds:schemaRefs/>
</ds:datastoreItem>
</file>

<file path=customXml/itemProps7.xml><?xml version="1.0" encoding="utf-8"?>
<ds:datastoreItem xmlns:ds="http://schemas.openxmlformats.org/officeDocument/2006/customXml" ds:itemID="{35375155-306D-463B-8C11-DBCA45598CBA}">
  <ds:schemaRefs/>
</ds:datastoreItem>
</file>

<file path=customXml/itemProps8.xml><?xml version="1.0" encoding="utf-8"?>
<ds:datastoreItem xmlns:ds="http://schemas.openxmlformats.org/officeDocument/2006/customXml" ds:itemID="{C4D6DBDF-ECC8-47F5-B3D5-5A80ACCBCB56}">
  <ds:schemaRefs/>
</ds:datastoreItem>
</file>

<file path=customXml/itemProps9.xml><?xml version="1.0" encoding="utf-8"?>
<ds:datastoreItem xmlns:ds="http://schemas.openxmlformats.org/officeDocument/2006/customXml" ds:itemID="{6836FF9C-1F81-41C5-A3CA-34DDD112E244}">
  <ds:schemaRefs/>
</ds:datastoreItem>
</file>

<file path=customXml/itemProps10.xml><?xml version="1.0" encoding="utf-8"?>
<ds:datastoreItem xmlns:ds="http://schemas.openxmlformats.org/officeDocument/2006/customXml" ds:itemID="{8646509E-0B5D-4885-9841-CAE25107D57F}">
  <ds:schemaRefs/>
</ds:datastoreItem>
</file>

<file path=customXml/itemProps11.xml><?xml version="1.0" encoding="utf-8"?>
<ds:datastoreItem xmlns:ds="http://schemas.openxmlformats.org/officeDocument/2006/customXml" ds:itemID="{11F76A51-B6F0-4F6D-A4C8-8123804C66E0}">
  <ds:schemaRefs/>
</ds:datastoreItem>
</file>

<file path=customXml/itemProps12.xml><?xml version="1.0" encoding="utf-8"?>
<ds:datastoreItem xmlns:ds="http://schemas.openxmlformats.org/officeDocument/2006/customXml" ds:itemID="{1BD0E1E6-64EC-465F-8E48-9F717DEBA8E8}">
  <ds:schemaRefs/>
</ds:datastoreItem>
</file>

<file path=customXml/itemProps13.xml><?xml version="1.0" encoding="utf-8"?>
<ds:datastoreItem xmlns:ds="http://schemas.openxmlformats.org/officeDocument/2006/customXml" ds:itemID="{E7F0E25B-6A74-44CB-B7B1-3437F7301B3C}">
  <ds:schemaRefs/>
</ds:datastoreItem>
</file>

<file path=customXml/itemProps14.xml><?xml version="1.0" encoding="utf-8"?>
<ds:datastoreItem xmlns:ds="http://schemas.openxmlformats.org/officeDocument/2006/customXml" ds:itemID="{333739A6-8126-4575-B127-FBB89A6E25A0}">
  <ds:schemaRefs/>
</ds:datastoreItem>
</file>

<file path=customXml/itemProps15.xml><?xml version="1.0" encoding="utf-8"?>
<ds:datastoreItem xmlns:ds="http://schemas.openxmlformats.org/officeDocument/2006/customXml" ds:itemID="{C8A580D6-8142-4B6E-9296-3A81108059B4}">
  <ds:schemaRefs/>
</ds:datastoreItem>
</file>

<file path=customXml/itemProps16.xml><?xml version="1.0" encoding="utf-8"?>
<ds:datastoreItem xmlns:ds="http://schemas.openxmlformats.org/officeDocument/2006/customXml" ds:itemID="{1E8DDF74-878F-47B4-BD1C-ACBFA6C5876B}">
  <ds:schemaRefs/>
</ds:datastoreItem>
</file>

<file path=customXml/itemProps17.xml><?xml version="1.0" encoding="utf-8"?>
<ds:datastoreItem xmlns:ds="http://schemas.openxmlformats.org/officeDocument/2006/customXml" ds:itemID="{9FCDFE62-85D9-44AE-B012-EB90E9210025}">
  <ds:schemaRefs/>
</ds:datastoreItem>
</file>

<file path=customXml/itemProps18.xml><?xml version="1.0" encoding="utf-8"?>
<ds:datastoreItem xmlns:ds="http://schemas.openxmlformats.org/officeDocument/2006/customXml" ds:itemID="{143A2D64-D403-4248-A1B7-9F401B5D6926}">
  <ds:schemaRefs/>
</ds:datastoreItem>
</file>

<file path=customXml/itemProps19.xml><?xml version="1.0" encoding="utf-8"?>
<ds:datastoreItem xmlns:ds="http://schemas.openxmlformats.org/officeDocument/2006/customXml" ds:itemID="{CB9EDC1A-A439-43BC-B7F0-1C59868FF0D2}">
  <ds:schemaRefs/>
</ds:datastoreItem>
</file>

<file path=customXml/itemProps20.xml><?xml version="1.0" encoding="utf-8"?>
<ds:datastoreItem xmlns:ds="http://schemas.openxmlformats.org/officeDocument/2006/customXml" ds:itemID="{FE0E7840-AFF4-4BDD-8272-D77D521ECE84}">
  <ds:schemaRefs/>
</ds:datastoreItem>
</file>

<file path=customXml/itemProps21.xml><?xml version="1.0" encoding="utf-8"?>
<ds:datastoreItem xmlns:ds="http://schemas.openxmlformats.org/officeDocument/2006/customXml" ds:itemID="{B05F5BB2-16A4-408D-B724-02B80632FD0B}">
  <ds:schemaRefs/>
</ds:datastoreItem>
</file>

<file path=customXml/itemProps22.xml><?xml version="1.0" encoding="utf-8"?>
<ds:datastoreItem xmlns:ds="http://schemas.openxmlformats.org/officeDocument/2006/customXml" ds:itemID="{55F4BAE0-8491-4B55-A21C-18649C3F785F}">
  <ds:schemaRefs/>
</ds:datastoreItem>
</file>

<file path=customXml/itemProps23.xml><?xml version="1.0" encoding="utf-8"?>
<ds:datastoreItem xmlns:ds="http://schemas.openxmlformats.org/officeDocument/2006/customXml" ds:itemID="{380E78DF-6EFE-4CD1-AE53-0AF85E1717DF}">
  <ds:schemaRefs/>
</ds:datastoreItem>
</file>

<file path=customXml/itemProps24.xml><?xml version="1.0" encoding="utf-8"?>
<ds:datastoreItem xmlns:ds="http://schemas.openxmlformats.org/officeDocument/2006/customXml" ds:itemID="{78391A4B-E73C-4B16-A20C-FF9777909192}">
  <ds:schemaRefs/>
</ds:datastoreItem>
</file>

<file path=customXml/itemProps25.xml><?xml version="1.0" encoding="utf-8"?>
<ds:datastoreItem xmlns:ds="http://schemas.openxmlformats.org/officeDocument/2006/customXml" ds:itemID="{7590BBD0-5F99-479B-866E-4B0A81DD0DB1}">
  <ds:schemaRefs/>
</ds:datastoreItem>
</file>

<file path=customXml/itemProps26.xml><?xml version="1.0" encoding="utf-8"?>
<ds:datastoreItem xmlns:ds="http://schemas.openxmlformats.org/officeDocument/2006/customXml" ds:itemID="{92D63BAE-73E0-441A-AE25-0201C61729D0}">
  <ds:schemaRefs/>
</ds:datastoreItem>
</file>

<file path=customXml/itemProps27.xml><?xml version="1.0" encoding="utf-8"?>
<ds:datastoreItem xmlns:ds="http://schemas.openxmlformats.org/officeDocument/2006/customXml" ds:itemID="{2D3F1089-C998-4D7D-9235-72766B5B3ED2}">
  <ds:schemaRefs/>
</ds:datastoreItem>
</file>

<file path=customXml/itemProps28.xml><?xml version="1.0" encoding="utf-8"?>
<ds:datastoreItem xmlns:ds="http://schemas.openxmlformats.org/officeDocument/2006/customXml" ds:itemID="{C82236A0-455A-42C7-AB01-A843A6949FEF}">
  <ds:schemaRefs/>
</ds:datastoreItem>
</file>

<file path=customXml/itemProps29.xml><?xml version="1.0" encoding="utf-8"?>
<ds:datastoreItem xmlns:ds="http://schemas.openxmlformats.org/officeDocument/2006/customXml" ds:itemID="{512C5BA4-A8E1-452E-A52C-0FDF8500185E}">
  <ds:schemaRefs/>
</ds:datastoreItem>
</file>

<file path=customXml/itemProps30.xml><?xml version="1.0" encoding="utf-8"?>
<ds:datastoreItem xmlns:ds="http://schemas.openxmlformats.org/officeDocument/2006/customXml" ds:itemID="{01942914-98D7-4B51-9E43-8A36B6F062D3}">
  <ds:schemaRefs/>
</ds:datastoreItem>
</file>

<file path=customXml/itemProps31.xml><?xml version="1.0" encoding="utf-8"?>
<ds:datastoreItem xmlns:ds="http://schemas.openxmlformats.org/officeDocument/2006/customXml" ds:itemID="{21E82B9A-8308-42FC-B24A-DAC189A96394}">
  <ds:schemaRefs/>
</ds:datastoreItem>
</file>

<file path=customXml/itemProps32.xml><?xml version="1.0" encoding="utf-8"?>
<ds:datastoreItem xmlns:ds="http://schemas.openxmlformats.org/officeDocument/2006/customXml" ds:itemID="{5F92141E-3B25-4E1A-8BFD-6EE3E16C9D63}">
  <ds:schemaRefs/>
</ds:datastoreItem>
</file>

<file path=customXml/itemProps33.xml><?xml version="1.0" encoding="utf-8"?>
<ds:datastoreItem xmlns:ds="http://schemas.openxmlformats.org/officeDocument/2006/customXml" ds:itemID="{8C147C51-94C3-43FA-B2C8-342BD3474480}">
  <ds:schemaRefs/>
</ds:datastoreItem>
</file>

<file path=customXml/itemProps34.xml><?xml version="1.0" encoding="utf-8"?>
<ds:datastoreItem xmlns:ds="http://schemas.openxmlformats.org/officeDocument/2006/customXml" ds:itemID="{2420AEF9-9AF5-4363-B5AF-E12FE52032CF}">
  <ds:schemaRefs/>
</ds:datastoreItem>
</file>

<file path=customXml/itemProps35.xml><?xml version="1.0" encoding="utf-8"?>
<ds:datastoreItem xmlns:ds="http://schemas.openxmlformats.org/officeDocument/2006/customXml" ds:itemID="{5C907822-0389-4D5D-AB39-093859D24D16}">
  <ds:schemaRefs/>
</ds:datastoreItem>
</file>

<file path=customXml/itemProps36.xml><?xml version="1.0" encoding="utf-8"?>
<ds:datastoreItem xmlns:ds="http://schemas.openxmlformats.org/officeDocument/2006/customXml" ds:itemID="{91E38AD6-BE45-40E8-A3D7-CA0085A637D9}">
  <ds:schemaRefs/>
</ds:datastoreItem>
</file>

<file path=customXml/itemProps37.xml><?xml version="1.0" encoding="utf-8"?>
<ds:datastoreItem xmlns:ds="http://schemas.openxmlformats.org/officeDocument/2006/customXml" ds:itemID="{2BBEF3FC-25DA-4F76-92E2-6BDDE3F26549}">
  <ds:schemaRefs/>
</ds:datastoreItem>
</file>

<file path=customXml/itemProps38.xml><?xml version="1.0" encoding="utf-8"?>
<ds:datastoreItem xmlns:ds="http://schemas.openxmlformats.org/officeDocument/2006/customXml" ds:itemID="{097C7370-4E4A-479D-AC27-32E8CC58E7DF}">
  <ds:schemaRefs/>
</ds:datastoreItem>
</file>

<file path=customXml/itemProps39.xml><?xml version="1.0" encoding="utf-8"?>
<ds:datastoreItem xmlns:ds="http://schemas.openxmlformats.org/officeDocument/2006/customXml" ds:itemID="{CBC0EF9E-EFF2-4BB2-8A94-F132390E67ED}">
  <ds:schemaRefs/>
</ds:datastoreItem>
</file>

<file path=customXml/itemProps40.xml><?xml version="1.0" encoding="utf-8"?>
<ds:datastoreItem xmlns:ds="http://schemas.openxmlformats.org/officeDocument/2006/customXml" ds:itemID="{699CFF36-5BBA-4B22-A51E-432860E1A034}">
  <ds:schemaRefs/>
</ds:datastoreItem>
</file>

<file path=customXml/itemProps41.xml><?xml version="1.0" encoding="utf-8"?>
<ds:datastoreItem xmlns:ds="http://schemas.openxmlformats.org/officeDocument/2006/customXml" ds:itemID="{8712F3B3-948C-438B-9F43-4F6F29247C15}">
  <ds:schemaRefs/>
</ds:datastoreItem>
</file>

<file path=customXml/itemProps42.xml><?xml version="1.0" encoding="utf-8"?>
<ds:datastoreItem xmlns:ds="http://schemas.openxmlformats.org/officeDocument/2006/customXml" ds:itemID="{93A0E74C-CA21-4607-8E45-659601DE4994}">
  <ds:schemaRefs/>
</ds:datastoreItem>
</file>

<file path=customXml/itemProps43.xml><?xml version="1.0" encoding="utf-8"?>
<ds:datastoreItem xmlns:ds="http://schemas.openxmlformats.org/officeDocument/2006/customXml" ds:itemID="{E917B3E9-4EA4-4AFC-B2D6-D87B2C4596DE}">
  <ds:schemaRefs/>
</ds:datastoreItem>
</file>

<file path=customXml/itemProps44.xml><?xml version="1.0" encoding="utf-8"?>
<ds:datastoreItem xmlns:ds="http://schemas.openxmlformats.org/officeDocument/2006/customXml" ds:itemID="{4D731438-5516-4D66-AF23-4D0323305343}">
  <ds:schemaRefs/>
</ds:datastoreItem>
</file>

<file path=customXml/itemProps45.xml><?xml version="1.0" encoding="utf-8"?>
<ds:datastoreItem xmlns:ds="http://schemas.openxmlformats.org/officeDocument/2006/customXml" ds:itemID="{D63E4A48-7C94-443B-BB3E-A4D848316ED5}">
  <ds:schemaRefs/>
</ds:datastoreItem>
</file>

<file path=customXml/itemProps46.xml><?xml version="1.0" encoding="utf-8"?>
<ds:datastoreItem xmlns:ds="http://schemas.openxmlformats.org/officeDocument/2006/customXml" ds:itemID="{79B98983-24AF-4043-8F2E-B9401E8F6EB0}">
  <ds:schemaRefs/>
</ds:datastoreItem>
</file>

<file path=customXml/itemProps47.xml><?xml version="1.0" encoding="utf-8"?>
<ds:datastoreItem xmlns:ds="http://schemas.openxmlformats.org/officeDocument/2006/customXml" ds:itemID="{CB52E963-1EC5-4D37-81F7-658617206A05}">
  <ds:schemaRefs/>
</ds:datastoreItem>
</file>

<file path=customXml/itemProps48.xml><?xml version="1.0" encoding="utf-8"?>
<ds:datastoreItem xmlns:ds="http://schemas.openxmlformats.org/officeDocument/2006/customXml" ds:itemID="{C3929332-3579-40AF-BB95-1BD6C4C54322}">
  <ds:schemaRefs/>
</ds:datastoreItem>
</file>

<file path=customXml/itemProps49.xml><?xml version="1.0" encoding="utf-8"?>
<ds:datastoreItem xmlns:ds="http://schemas.openxmlformats.org/officeDocument/2006/customXml" ds:itemID="{9A3D10BF-8ABC-4195-A3CD-D67BD91455FD}">
  <ds:schemaRefs/>
</ds:datastoreItem>
</file>

<file path=customXml/itemProps50.xml><?xml version="1.0" encoding="utf-8"?>
<ds:datastoreItem xmlns:ds="http://schemas.openxmlformats.org/officeDocument/2006/customXml" ds:itemID="{5C376FD2-010E-4B0C-9575-658002FE7D48}">
  <ds:schemaRefs/>
</ds:datastoreItem>
</file>

<file path=customXml/itemProps51.xml><?xml version="1.0" encoding="utf-8"?>
<ds:datastoreItem xmlns:ds="http://schemas.openxmlformats.org/officeDocument/2006/customXml" ds:itemID="{BED82A31-4168-4B6C-811B-D2EA16088F18}">
  <ds:schemaRefs/>
</ds:datastoreItem>
</file>

<file path=customXml/itemProps52.xml><?xml version="1.0" encoding="utf-8"?>
<ds:datastoreItem xmlns:ds="http://schemas.openxmlformats.org/officeDocument/2006/customXml" ds:itemID="{0A53287F-5482-45D2-8A1C-150B0DAAA731}">
  <ds:schemaRefs/>
</ds:datastoreItem>
</file>

<file path=customXml/itemProps53.xml><?xml version="1.0" encoding="utf-8"?>
<ds:datastoreItem xmlns:ds="http://schemas.openxmlformats.org/officeDocument/2006/customXml" ds:itemID="{2A4C44CB-56F0-4CEF-A8FF-5D974656A80E}">
  <ds:schemaRefs/>
</ds:datastoreItem>
</file>

<file path=customXml/itemProps54.xml><?xml version="1.0" encoding="utf-8"?>
<ds:datastoreItem xmlns:ds="http://schemas.openxmlformats.org/officeDocument/2006/customXml" ds:itemID="{068164C6-197C-4A68-A03D-F2AD921F63BF}">
  <ds:schemaRefs/>
</ds:datastoreItem>
</file>

<file path=customXml/itemProps55.xml><?xml version="1.0" encoding="utf-8"?>
<ds:datastoreItem xmlns:ds="http://schemas.openxmlformats.org/officeDocument/2006/customXml" ds:itemID="{E07BED7C-7982-4C1A-B2FA-E8DD5D7CF900}">
  <ds:schemaRefs/>
</ds:datastoreItem>
</file>

<file path=customXml/itemProps56.xml><?xml version="1.0" encoding="utf-8"?>
<ds:datastoreItem xmlns:ds="http://schemas.openxmlformats.org/officeDocument/2006/customXml" ds:itemID="{BDF2F8F2-4ACF-480B-B42A-4F4E3113A94F}">
  <ds:schemaRefs/>
</ds:datastoreItem>
</file>

<file path=customXml/itemProps57.xml><?xml version="1.0" encoding="utf-8"?>
<ds:datastoreItem xmlns:ds="http://schemas.openxmlformats.org/officeDocument/2006/customXml" ds:itemID="{2A4CBB69-4AC1-415C-9DB9-75C9C0D1728F}">
  <ds:schemaRefs/>
</ds:datastoreItem>
</file>

<file path=customXml/itemProps58.xml><?xml version="1.0" encoding="utf-8"?>
<ds:datastoreItem xmlns:ds="http://schemas.openxmlformats.org/officeDocument/2006/customXml" ds:itemID="{3B51C8EB-7FC6-4BA0-B2DA-444893039CFC}">
  <ds:schemaRefs/>
</ds:datastoreItem>
</file>

<file path=customXml/itemProps59.xml><?xml version="1.0" encoding="utf-8"?>
<ds:datastoreItem xmlns:ds="http://schemas.openxmlformats.org/officeDocument/2006/customXml" ds:itemID="{6EFD344A-4DF4-46FE-850B-D28BA1A056A0}">
  <ds:schemaRefs/>
</ds:datastoreItem>
</file>

<file path=customXml/itemProps60.xml><?xml version="1.0" encoding="utf-8"?>
<ds:datastoreItem xmlns:ds="http://schemas.openxmlformats.org/officeDocument/2006/customXml" ds:itemID="{D0452BFA-8E93-49BB-9B59-E9A85A90D555}">
  <ds:schemaRefs/>
</ds:datastoreItem>
</file>

<file path=customXml/itemProps61.xml><?xml version="1.0" encoding="utf-8"?>
<ds:datastoreItem xmlns:ds="http://schemas.openxmlformats.org/officeDocument/2006/customXml" ds:itemID="{ED8EB868-EA96-4831-9179-1935BB8B7994}">
  <ds:schemaRefs/>
</ds:datastoreItem>
</file>

<file path=customXml/itemProps62.xml><?xml version="1.0" encoding="utf-8"?>
<ds:datastoreItem xmlns:ds="http://schemas.openxmlformats.org/officeDocument/2006/customXml" ds:itemID="{11D4B86C-9DF5-4E37-8CCF-724E8AE5DD58}">
  <ds:schemaRefs/>
</ds:datastoreItem>
</file>

<file path=customXml/itemProps63.xml><?xml version="1.0" encoding="utf-8"?>
<ds:datastoreItem xmlns:ds="http://schemas.openxmlformats.org/officeDocument/2006/customXml" ds:itemID="{31CAD2C1-AB20-469E-A909-E46637DB6A48}">
  <ds:schemaRefs/>
</ds:datastoreItem>
</file>

<file path=customXml/itemProps64.xml><?xml version="1.0" encoding="utf-8"?>
<ds:datastoreItem xmlns:ds="http://schemas.openxmlformats.org/officeDocument/2006/customXml" ds:itemID="{73DAC9A4-D7A0-43A1-948E-2B4DBDA9EBF6}">
  <ds:schemaRefs/>
</ds:datastoreItem>
</file>

<file path=customXml/itemProps65.xml><?xml version="1.0" encoding="utf-8"?>
<ds:datastoreItem xmlns:ds="http://schemas.openxmlformats.org/officeDocument/2006/customXml" ds:itemID="{37E0B8A7-4A4A-4B18-981B-34C576E7A990}">
  <ds:schemaRefs/>
</ds:datastoreItem>
</file>

<file path=customXml/itemProps66.xml><?xml version="1.0" encoding="utf-8"?>
<ds:datastoreItem xmlns:ds="http://schemas.openxmlformats.org/officeDocument/2006/customXml" ds:itemID="{82CEB91B-301B-45F2-AF0A-125AB577A295}">
  <ds:schemaRefs/>
</ds:datastoreItem>
</file>

<file path=customXml/itemProps67.xml><?xml version="1.0" encoding="utf-8"?>
<ds:datastoreItem xmlns:ds="http://schemas.openxmlformats.org/officeDocument/2006/customXml" ds:itemID="{16DAF217-22D7-4B13-BA6A-94AAC1C4EE3B}">
  <ds:schemaRefs/>
</ds:datastoreItem>
</file>

<file path=customXml/itemProps68.xml><?xml version="1.0" encoding="utf-8"?>
<ds:datastoreItem xmlns:ds="http://schemas.openxmlformats.org/officeDocument/2006/customXml" ds:itemID="{0BA1C316-109A-41B8-B651-1D0DD8F8E34A}">
  <ds:schemaRefs/>
</ds:datastoreItem>
</file>

<file path=customXml/itemProps69.xml><?xml version="1.0" encoding="utf-8"?>
<ds:datastoreItem xmlns:ds="http://schemas.openxmlformats.org/officeDocument/2006/customXml" ds:itemID="{D75CFF24-35F8-41B3-8F12-D8F8FC9C637D}">
  <ds:schemaRefs/>
</ds:datastoreItem>
</file>

<file path=customXml/itemProps70.xml><?xml version="1.0" encoding="utf-8"?>
<ds:datastoreItem xmlns:ds="http://schemas.openxmlformats.org/officeDocument/2006/customXml" ds:itemID="{1F4748D1-0407-42BB-A627-666BE9006852}">
  <ds:schemaRefs/>
</ds:datastoreItem>
</file>

<file path=customXml/itemProps71.xml><?xml version="1.0" encoding="utf-8"?>
<ds:datastoreItem xmlns:ds="http://schemas.openxmlformats.org/officeDocument/2006/customXml" ds:itemID="{1FAE9054-BE3F-4F8C-A5FE-F4B47CD494E4}">
  <ds:schemaRefs/>
</ds:datastoreItem>
</file>

<file path=customXml/itemProps72.xml><?xml version="1.0" encoding="utf-8"?>
<ds:datastoreItem xmlns:ds="http://schemas.openxmlformats.org/officeDocument/2006/customXml" ds:itemID="{E10E23AE-B2ED-49A4-8DD8-FA5DF9A025CD}">
  <ds:schemaRefs/>
</ds:datastoreItem>
</file>

<file path=customXml/itemProps73.xml><?xml version="1.0" encoding="utf-8"?>
<ds:datastoreItem xmlns:ds="http://schemas.openxmlformats.org/officeDocument/2006/customXml" ds:itemID="{5349BEB8-D876-4960-9547-E207D8003658}">
  <ds:schemaRefs/>
</ds:datastoreItem>
</file>

<file path=customXml/itemProps74.xml><?xml version="1.0" encoding="utf-8"?>
<ds:datastoreItem xmlns:ds="http://schemas.openxmlformats.org/officeDocument/2006/customXml" ds:itemID="{AC6AB552-C3FE-4B88-A9F8-7400D0644AF8}">
  <ds:schemaRefs/>
</ds:datastoreItem>
</file>

<file path=customXml/itemProps75.xml><?xml version="1.0" encoding="utf-8"?>
<ds:datastoreItem xmlns:ds="http://schemas.openxmlformats.org/officeDocument/2006/customXml" ds:itemID="{617665AF-5FE4-4275-9338-B22F1127B508}">
  <ds:schemaRefs/>
</ds:datastoreItem>
</file>

<file path=customXml/itemProps76.xml><?xml version="1.0" encoding="utf-8"?>
<ds:datastoreItem xmlns:ds="http://schemas.openxmlformats.org/officeDocument/2006/customXml" ds:itemID="{C7156134-E51D-42AA-8D3D-1D3A24BABDA7}">
  <ds:schemaRefs/>
</ds:datastoreItem>
</file>

<file path=customXml/itemProps77.xml><?xml version="1.0" encoding="utf-8"?>
<ds:datastoreItem xmlns:ds="http://schemas.openxmlformats.org/officeDocument/2006/customXml" ds:itemID="{DB6201A4-7E61-4A17-ADE2-3D5F41AA51DF}">
  <ds:schemaRefs/>
</ds:datastoreItem>
</file>

<file path=customXml/itemProps78.xml><?xml version="1.0" encoding="utf-8"?>
<ds:datastoreItem xmlns:ds="http://schemas.openxmlformats.org/officeDocument/2006/customXml" ds:itemID="{177B0B0A-3A25-410C-A3DE-FA76F4636A52}">
  <ds:schemaRefs/>
</ds:datastoreItem>
</file>

<file path=customXml/itemProps79.xml><?xml version="1.0" encoding="utf-8"?>
<ds:datastoreItem xmlns:ds="http://schemas.openxmlformats.org/officeDocument/2006/customXml" ds:itemID="{CAFF4B14-C667-4496-9E3F-CCECBEBCE969}">
  <ds:schemaRefs>
    <ds:schemaRef ds:uri="http://schemas.microsoft.com/DataMashup"/>
  </ds:schemaRefs>
</ds:datastoreItem>
</file>

<file path=customXml/itemProps80.xml><?xml version="1.0" encoding="utf-8"?>
<ds:datastoreItem xmlns:ds="http://schemas.openxmlformats.org/officeDocument/2006/customXml" ds:itemID="{ED06EB5D-531A-41AC-BDBA-19029215C3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REVENUE BOARD</vt:lpstr>
      <vt:lpstr>PATIENT BOARD</vt:lpstr>
      <vt:lpstr>WORKBOOK 2</vt:lpstr>
      <vt:lpstr>MY WORK BOOK</vt:lpstr>
      <vt:lpstr>Sheet1</vt:lpstr>
      <vt:lpstr>DataDictionary</vt:lpstr>
      <vt:lpstr>'PATIENT 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DAIRO</dc:creator>
  <cp:lastModifiedBy>DAIRO</cp:lastModifiedBy>
  <dcterms:created xsi:type="dcterms:W3CDTF">2026-01-24T16:43:23Z</dcterms:created>
  <dcterms:modified xsi:type="dcterms:W3CDTF">2026-02-22T21:03:34Z</dcterms:modified>
  <cp:contentStatus/>
</cp:coreProperties>
</file>