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domin\Downloads\"/>
    </mc:Choice>
  </mc:AlternateContent>
  <xr:revisionPtr revIDLastSave="0" documentId="8_{135036F3-AE22-4B78-952D-7550CEBDBFDA}" xr6:coauthVersionLast="47" xr6:coauthVersionMax="47" xr10:uidLastSave="{00000000-0000-0000-0000-000000000000}"/>
  <bookViews>
    <workbookView xWindow="12552" yWindow="0" windowWidth="10584" windowHeight="12336" activeTab="1" xr2:uid="{00000000-000D-0000-FFFF-FFFF00000000}"/>
  </bookViews>
  <sheets>
    <sheet name="- AYUDA -" sheetId="5" r:id="rId1"/>
    <sheet name="Precios" sheetId="7" r:id="rId2"/>
    <sheet name="Soporte" sheetId="8" state="hidden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7" l="1"/>
  <c r="G25" i="7"/>
  <c r="F25" i="7"/>
  <c r="E25" i="7"/>
  <c r="D25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14" i="7"/>
  <c r="K14" i="7"/>
  <c r="L14" i="7"/>
  <c r="I25" i="7"/>
</calcChain>
</file>

<file path=xl/sharedStrings.xml><?xml version="1.0" encoding="utf-8"?>
<sst xmlns="http://schemas.openxmlformats.org/spreadsheetml/2006/main" count="54" uniqueCount="46">
  <si>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</si>
  <si>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</si>
  <si>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</si>
  <si>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</si>
  <si>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</si>
  <si>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</si>
  <si>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</si>
  <si>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</si>
  <si>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</si>
  <si>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</si>
  <si>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</si>
  <si>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</si>
  <si>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</si>
  <si>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</si>
  <si>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</si>
  <si>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</si>
  <si>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</si>
  <si>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</si>
  <si>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COSTO DE ENVÍO</t>
  </si>
  <si>
    <t>FORMAS DE PAGO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</si>
  <si>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</si>
  <si>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</si>
  <si>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</si>
  <si>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</si>
  <si>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</si>
  <si>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</si>
  <si>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</si>
  <si>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</si>
  <si>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</si>
  <si>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</si>
  <si>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</si>
  <si>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</si>
  <si>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</si>
  <si>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</si>
  <si>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</si>
  <si>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</si>
  <si>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Equipo usuario </t>
  </si>
  <si>
    <t>Equipo Administrador</t>
  </si>
  <si>
    <t xml:space="preserve">Servidor Local </t>
  </si>
  <si>
    <t>Intel Core i3</t>
  </si>
  <si>
    <t>RAM: 4 GB</t>
  </si>
  <si>
    <t>Intel Core i5</t>
  </si>
  <si>
    <t>RAM: 8</t>
  </si>
  <si>
    <t>Almacenamiento: 256 GB SSD</t>
  </si>
  <si>
    <t>Licencias Microsoft Empresa</t>
  </si>
  <si>
    <t>Windows 10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</si>
</sst>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\ #,##0.00;[Red]\-&quot;$&quot;\ #,##0.00"/>
    <numFmt numFmtId="166" formatCode="_ * #,##0.00_ ;_ * \-#,##0.00_ ;_ * &quot;-&quot;??_ ;_ @_ "/>
    <numFmt numFmtId="168" formatCode="&quot;$&quot;\ #,##0.00"/>
    <numFmt numFmtId="175" formatCode="_ * #,##0_ ;_ * \-#,##0_ ;_ * &quot;-&quot;??_ ;_ @_ "/>
  </numFmts>
  <fonts count="20">
    <font>
      <sz val="8"/>
      <color theme="1"/>
      <name val="Arial"/>
      <charset val="134"/>
    </font>
    <font>
      <sz val="14"/>
      <color theme="1" tint="0.34998626667073579"/>
      <name val="Calibri"/>
      <charset val="134"/>
      <scheme val="minor"/>
    </font>
    <font>
      <b/>
      <sz val="14"/>
      <color theme="1" tint="0.34998626667073579"/>
      <name val="Calibri"/>
      <charset val="134"/>
      <scheme val="minor"/>
    </font>
    <font>
      <sz val="11"/>
      <color rgb="FF000000"/>
      <name val="Arial"/>
      <charset val="134"/>
    </font>
    <font>
      <sz val="13.95"/>
      <color rgb="FF595959"/>
      <name val="Calibri"/>
      <charset val="134"/>
    </font>
    <font>
      <sz val="12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2"/>
      <color theme="1" tint="0.249977111117893"/>
      <name val="Calibri"/>
      <charset val="134"/>
      <scheme val="minor"/>
    </font>
    <font>
      <sz val="16"/>
      <color theme="0" tint="-0.499984740745262"/>
      <name val="Calibri"/>
      <charset val="134"/>
      <scheme val="minor"/>
    </font>
    <font>
      <b/>
      <sz val="14"/>
      <color rgb="FF8745EC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4"/>
      <color theme="0" tint="-0.499984740745262"/>
      <name val="Calibri"/>
      <charset val="134"/>
      <scheme val="minor"/>
    </font>
    <font>
      <b/>
      <sz val="14"/>
      <color theme="0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4"/>
      <color rgb="FF595959"/>
      <name val="Calibri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</borders>
  <cellStyleXfs count="4">
    <xf numFmtId="0" fontId="0" fillId="0" borderId="0"/>
    <xf numFmtId="166" fontId="15" fillId="0" borderId="0" applyFont="0" applyFill="0" applyBorder="0" applyAlignment="0" applyProtection="0">
      <alignment vertical="center"/>
    </xf>
    <xf numFmtId="0" fontId="16" fillId="0" borderId="0"/>
    <xf numFmtId="0" fontId="5" fillId="0" borderId="0"/>
  </cellStyleXfs>
  <cellXfs count="72">
    <xf numFmtId="0" fontId="0" fillId="0" borderId="0" xfId="0"/>
    <xf numFmtId="16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/>
    <xf numFmtId="8" fontId="4" fillId="2" borderId="10" xfId="0" applyNumberFormat="1" applyFont="1" applyFill="1" applyBorder="1" applyAlignment="1">
      <alignment vertical="center" wrapText="1"/>
    </xf>
    <xf numFmtId="8" fontId="4" fillId="2" borderId="1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7" fillId="3" borderId="0" xfId="0" applyFont="1" applyFill="1"/>
    <xf numFmtId="0" fontId="7" fillId="0" borderId="0" xfId="0" applyFont="1"/>
    <xf numFmtId="0" fontId="0" fillId="4" borderId="0" xfId="0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10" fillId="5" borderId="12" xfId="0" applyFont="1" applyFill="1" applyBorder="1" applyAlignment="1">
      <alignment horizontal="center" vertical="center" wrapText="1"/>
    </xf>
    <xf numFmtId="168" fontId="1" fillId="0" borderId="13" xfId="0" applyNumberFormat="1" applyFont="1" applyBorder="1" applyAlignment="1">
      <alignment horizontal="center" vertical="center"/>
    </xf>
    <xf numFmtId="168" fontId="1" fillId="3" borderId="13" xfId="0" applyNumberFormat="1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8" fontId="2" fillId="6" borderId="13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wrapText="1" indent="1"/>
    </xf>
    <xf numFmtId="8" fontId="3" fillId="0" borderId="0" xfId="0" applyNumberFormat="1" applyFont="1" applyAlignment="1">
      <alignment vertical="center" wrapText="1"/>
    </xf>
    <xf numFmtId="8" fontId="3" fillId="0" borderId="19" xfId="0" applyNumberFormat="1" applyFont="1" applyBorder="1" applyAlignment="1">
      <alignment vertical="center" wrapText="1"/>
    </xf>
    <xf numFmtId="8" fontId="4" fillId="0" borderId="20" xfId="0" applyNumberFormat="1" applyFont="1" applyBorder="1" applyAlignment="1">
      <alignment vertical="center" wrapText="1"/>
    </xf>
    <xf numFmtId="8" fontId="3" fillId="0" borderId="21" xfId="0" applyNumberFormat="1" applyFont="1" applyBorder="1" applyAlignment="1">
      <alignment vertical="center" wrapText="1"/>
    </xf>
    <xf numFmtId="8" fontId="4" fillId="0" borderId="22" xfId="0" applyNumberFormat="1" applyFont="1" applyBorder="1" applyAlignment="1">
      <alignment vertical="center" wrapText="1"/>
    </xf>
    <xf numFmtId="0" fontId="0" fillId="4" borderId="23" xfId="0" applyFill="1" applyBorder="1"/>
    <xf numFmtId="0" fontId="12" fillId="3" borderId="0" xfId="0" applyFont="1" applyFill="1" applyAlignment="1">
      <alignment vertical="center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168" fontId="13" fillId="6" borderId="27" xfId="0" applyNumberFormat="1" applyFont="1" applyFill="1" applyBorder="1" applyAlignment="1">
      <alignment horizontal="center"/>
    </xf>
    <xf numFmtId="168" fontId="13" fillId="6" borderId="28" xfId="0" applyNumberFormat="1" applyFont="1" applyFill="1" applyBorder="1" applyAlignment="1">
      <alignment horizontal="center"/>
    </xf>
    <xf numFmtId="168" fontId="13" fillId="6" borderId="29" xfId="0" applyNumberFormat="1" applyFont="1" applyFill="1" applyBorder="1" applyAlignment="1">
      <alignment horizontal="center"/>
    </xf>
    <xf numFmtId="168" fontId="13" fillId="6" borderId="30" xfId="0" applyNumberFormat="1" applyFont="1" applyFill="1" applyBorder="1" applyAlignment="1">
      <alignment horizontal="center"/>
    </xf>
    <xf numFmtId="168" fontId="13" fillId="6" borderId="31" xfId="0" applyNumberFormat="1" applyFont="1" applyFill="1" applyBorder="1" applyAlignment="1">
      <alignment horizontal="center"/>
    </xf>
    <xf numFmtId="168" fontId="13" fillId="6" borderId="32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168" fontId="14" fillId="6" borderId="29" xfId="0" applyNumberFormat="1" applyFont="1" applyFill="1" applyBorder="1" applyAlignment="1">
      <alignment horizontal="center"/>
    </xf>
    <xf numFmtId="168" fontId="14" fillId="6" borderId="31" xfId="0" applyNumberFormat="1" applyFont="1" applyFill="1" applyBorder="1" applyAlignment="1">
      <alignment horizontal="center"/>
    </xf>
    <xf numFmtId="168" fontId="14" fillId="6" borderId="32" xfId="0" applyNumberFormat="1" applyFont="1" applyFill="1" applyBorder="1" applyAlignment="1">
      <alignment horizontal="center"/>
    </xf>
    <xf numFmtId="168" fontId="1" fillId="3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168" fontId="13" fillId="0" borderId="0" xfId="0" applyNumberFormat="1" applyFont="1" applyAlignment="1">
      <alignment horizontal="center"/>
    </xf>
    <xf numFmtId="0" fontId="5" fillId="0" borderId="0" xfId="3"/>
    <xf numFmtId="0" fontId="8" fillId="0" borderId="0" xfId="3" applyFont="1" applyAlignment="1">
      <alignment vertical="center"/>
    </xf>
    <xf numFmtId="0" fontId="8" fillId="0" borderId="0" xfId="3" applyFont="1" applyAlignment="1">
      <alignment vertical="top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/>
    <xf numFmtId="175" fontId="1" fillId="0" borderId="13" xfId="1" applyNumberFormat="1" applyFont="1" applyBorder="1" applyAlignment="1">
      <alignment horizontal="center" vertical="center"/>
    </xf>
    <xf numFmtId="175" fontId="1" fillId="0" borderId="1" xfId="1" applyNumberFormat="1" applyFont="1" applyBorder="1" applyAlignment="1">
      <alignment horizontal="center" vertical="center"/>
    </xf>
    <xf numFmtId="175" fontId="1" fillId="3" borderId="13" xfId="1" applyNumberFormat="1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2" xfId="2" xr:uid="{00000000-0005-0000-0000-000031000000}"/>
    <cellStyle name="Normal 3" xfId="3" xr:uid="{00000000-0005-0000-0000-000032000000}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numFmt numFmtId="168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8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8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8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8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8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8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8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8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8" formatCode="&quot;$&quot;\ #,##0.00"/>
      <fill>
        <patternFill patternType="solid">
          <bgColor theme="0" tint="-4.9989318521683403E-2"/>
        </patternFill>
      </fill>
      <alignment horizont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u val="none"/>
        <sz val="14"/>
        <color theme="1" tint="0.34998626667073579"/>
        <name val="Calibri"/>
        <scheme val="none"/>
      </font>
      <numFmt numFmtId="168" formatCode="&quot;$&quot;\ #,##0.00"/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8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8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8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8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8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2" formatCode="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8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border>
        <left style="thin">
          <color rgb="FFFFFF66"/>
        </left>
        <right style="thin">
          <color rgb="FFFFFF66"/>
        </right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ont>
        <b/>
        <i val="0"/>
      </font>
      <fill>
        <patternFill patternType="solid"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 patternType="solid">
          <bgColor rgb="FFF8F3FF"/>
        </patternFill>
      </fill>
    </dxf>
    <dxf>
      <border>
        <top style="slantDashDot">
          <color theme="0" tint="-4.9989318521683403E-2"/>
        </top>
        <bottom style="slantDashDot">
          <color theme="0" tint="-4.9989318521683403E-2"/>
        </bottom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4FBC6B92-BFA5-4A1C-BFA2-E367D2A9A3FD}">
      <tableStyleElement type="wholeTable" dxfId="26"/>
      <tableStyleElement type="headerRow" dxfId="25"/>
      <tableStyleElement type="totalRow" dxfId="24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13560"/>
          <a:ext cx="806132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5760" y="117475"/>
          <a:ext cx="6644005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833735" y="117475"/>
          <a:ext cx="2002155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797720</xdr:colOff>
      <xdr:row>2</xdr:row>
      <xdr:rowOff>250031</xdr:rowOff>
    </xdr:from>
    <xdr:to>
      <xdr:col>10</xdr:col>
      <xdr:colOff>1218713</xdr:colOff>
      <xdr:row>24</xdr:row>
      <xdr:rowOff>134893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8141495" y="1069181"/>
          <a:ext cx="3926193" cy="4714037"/>
          <a:chOff x="8717264" y="1217930"/>
          <a:chExt cx="4350690" cy="4704195"/>
        </a:xfrm>
      </xdr:grpSpPr>
      <xdr:sp macro="" textlink="">
        <xdr:nvSpPr>
          <xdr:cNvPr id="9" name="TextBox 5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0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1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875558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8600" y="190500"/>
          <a:ext cx="7655560" cy="73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951984</xdr:colOff>
      <xdr:row>1</xdr:row>
      <xdr:rowOff>155780</xdr:rowOff>
    </xdr:from>
    <xdr:to>
      <xdr:col>10</xdr:col>
      <xdr:colOff>1126716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934190" y="346075"/>
          <a:ext cx="300545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aración_precios" displayName="Comparación_precios" ref="B8:L25" totalsRowCount="1">
  <tableColumns count="11">
    <tableColumn id="1" xr3:uid="{00000000-0010-0000-0000-000001000000}" name="PRODUCTO" totalsRowLabel="Total" dataDxfId="21" totalsRowDxfId="10"/>
    <tableColumn id="8" xr3:uid="{00000000-0010-0000-0000-000008000000}" name="CANTIDAD" dataDxfId="20" totalsRowDxfId="9"/>
    <tableColumn id="2" xr3:uid="{00000000-0010-0000-0000-000002000000}" name="PROVEEDOR 1" totalsRowFunction="custom" dataDxfId="19" totalsRowDxfId="8">
      <totalsRowFormula>ROUND(SUMPRODUCT(Comparación_precios[[CANTIDAD]:[CANTIDAD]],Comparación_precios[PROVEEDOR 1]),2)</totalsRowFormula>
    </tableColumn>
    <tableColumn id="3" xr3:uid="{00000000-0010-0000-0000-000003000000}" name="PROVEEDOR 2" totalsRowFunction="custom" dataDxfId="18" totalsRowDxfId="7">
      <totalsRowFormula>ROUND(SUMPRODUCT(Comparación_precios[[CANTIDAD]:[CANTIDAD]],Comparación_precios[PROVEEDOR 2]),2)</totalsRowFormula>
    </tableColumn>
    <tableColumn id="4" xr3:uid="{00000000-0010-0000-0000-000004000000}" name="PROVEEDOR 3" totalsRowFunction="custom" dataDxfId="17" totalsRowDxfId="6">
      <totalsRowFormula>ROUND(SUMPRODUCT(Comparación_precios[[CANTIDAD]:[CANTIDAD]],Comparación_precios[PROVEEDOR 3]),2)</totalsRowFormula>
    </tableColumn>
    <tableColumn id="5" xr3:uid="{00000000-0010-0000-0000-000005000000}" name="PROVEEDOR 4" totalsRowFunction="custom" dataDxfId="16" totalsRowDxfId="5">
      <totalsRowFormula>ROUND(SUMPRODUCT(Comparación_precios[[CANTIDAD]:[CANTIDAD]],Comparación_precios[PROVEEDOR 4]),2)</totalsRowFormula>
    </tableColumn>
    <tableColumn id="6" xr3:uid="{00000000-0010-0000-0000-000006000000}" name="PROVEEDOR 5" totalsRowFunction="custom" dataDxfId="15" totalsRowDxfId="4">
      <totalsRowFormula>ROUND(SUMPRODUCT(Comparación_precios[[CANTIDAD]:[CANTIDAD]],Comparación_precios[PROVEEDOR 5]),2)</totalsRowFormula>
    </tableColumn>
    <tableColumn id="7" xr3:uid="{00000000-0010-0000-0000-000007000000}" name="PROVEEDOR 6" totalsRowFunction="custom" dataDxfId="14" totalsRowDxfId="3">
      <totalsRowFormula>ROUND(SUMPRODUCT(Comparación_precios[[CANTIDAD]:[CANTIDAD]],Comparación_precios[PROVEEDOR 6]),2)</totalsRowFormula>
    </tableColumn>
    <tableColumn id="11" xr3:uid="{00000000-0010-0000-0000-00000B000000}" name="PRECIO MÁS BAJO" dataDxfId="13" totalsRowDxfId="2">
      <calculatedColumnFormula>MIN(Comparación_precios[[#This Row],[PROVEEDOR 1]:[PROVEEDOR 6]])</calculatedColumnFormula>
    </tableColumn>
    <tableColumn id="12" xr3:uid="{00000000-0010-0000-0000-00000C000000}" name="PRECIO PROMEDIO" dataDxfId="12" totalsRowDxfId="1">
      <calculatedColumnFormula>IFERROR(AVERAGE(Comparación_precios[[#This Row],[PROVEEDOR 1]:[PROVEEDOR 6]]),0)</calculatedColumnFormula>
    </tableColumn>
    <tableColumn id="13" xr3:uid="{00000000-0010-0000-0000-00000D000000}" name="PRECIO MÁS ALTO" dataDxfId="11" totalsRowDxfId="0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80" zoomScaleNormal="80" workbookViewId="0">
      <selection activeCell="H6" sqref="H6"/>
    </sheetView>
  </sheetViews>
  <sheetFormatPr baseColWidth="10" defaultColWidth="12" defaultRowHeight="15.6"/>
  <cols>
    <col min="1" max="1" width="4.85546875" style="57" customWidth="1"/>
    <col min="2" max="11" width="22.140625" style="57" customWidth="1"/>
    <col min="12" max="16384" width="12" style="57"/>
  </cols>
  <sheetData>
    <row r="1" spans="2:11" ht="9.9" customHeight="1"/>
    <row r="2" spans="2:11" customFormat="1" ht="54.9" customHeight="1"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2:11" ht="24" customHeight="1"/>
    <row r="4" spans="2:11" ht="42" customHeight="1">
      <c r="B4" s="58" t="s">
        <v>0</v>
      </c>
      <c r="C4" s="59"/>
      <c r="D4" s="59"/>
      <c r="E4" s="59"/>
      <c r="F4" s="59"/>
      <c r="G4" s="59"/>
      <c r="H4" s="59"/>
      <c r="I4" s="59"/>
      <c r="J4" s="59"/>
      <c r="K4" s="59"/>
    </row>
    <row r="5" spans="2:11" ht="1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2"/>
  <sheetViews>
    <sheetView showGridLines="0" tabSelected="1" zoomScale="90" zoomScaleNormal="90" workbookViewId="0">
      <selection activeCell="C22" sqref="C22"/>
    </sheetView>
  </sheetViews>
  <sheetFormatPr baseColWidth="10" defaultColWidth="9.28515625" defaultRowHeight="13.8"/>
  <cols>
    <col min="1" max="1" width="4" style="21" customWidth="1"/>
    <col min="2" max="2" width="42.140625" style="21" customWidth="1"/>
    <col min="3" max="3" width="31.42578125" style="21" customWidth="1"/>
    <col min="4" max="5" width="22.28515625" style="21" customWidth="1"/>
    <col min="6" max="6" width="25.140625" style="21" customWidth="1"/>
    <col min="7" max="9" width="22.28515625" style="21" customWidth="1"/>
    <col min="10" max="10" width="27.28515625" style="21" customWidth="1"/>
    <col min="11" max="11" width="23.42578125" style="22" customWidth="1"/>
    <col min="12" max="12" width="24.85546875" style="22" customWidth="1"/>
    <col min="13" max="13" width="20.42578125" style="21" customWidth="1"/>
    <col min="14" max="14" width="20.7109375" style="21" customWidth="1"/>
    <col min="15" max="16384" width="9.28515625" style="21"/>
  </cols>
  <sheetData>
    <row r="1" spans="2:14" ht="15" customHeight="1"/>
    <row r="2" spans="2:14" customFormat="1" ht="54.9" customHeight="1">
      <c r="B2" s="23"/>
      <c r="C2" s="23"/>
      <c r="D2" s="23"/>
      <c r="E2" s="23"/>
      <c r="F2" s="23"/>
      <c r="G2" s="23"/>
      <c r="H2" s="23"/>
      <c r="I2" s="39"/>
      <c r="J2" s="39"/>
      <c r="K2" s="39"/>
      <c r="L2" s="39"/>
    </row>
    <row r="3" spans="2:14" ht="15" customHeight="1"/>
    <row r="4" spans="2:14" ht="15" customHeight="1"/>
    <row r="5" spans="2:14" ht="28.8">
      <c r="B5" s="24" t="s">
        <v>1</v>
      </c>
      <c r="C5" s="24"/>
    </row>
    <row r="6" spans="2:14" ht="28.8">
      <c r="B6" s="25" t="s">
        <v>2</v>
      </c>
      <c r="C6" s="25"/>
      <c r="D6" s="24"/>
      <c r="E6" s="24"/>
      <c r="F6" s="24"/>
      <c r="G6" s="24"/>
      <c r="H6" s="24"/>
      <c r="I6" s="24"/>
      <c r="J6" s="40"/>
      <c r="K6" s="40"/>
      <c r="L6" s="40"/>
      <c r="M6" s="40"/>
      <c r="N6" s="40"/>
    </row>
    <row r="7" spans="2:14" ht="24.75" customHeight="1">
      <c r="J7" s="60" t="s">
        <v>3</v>
      </c>
      <c r="K7" s="61"/>
      <c r="L7" s="62"/>
    </row>
    <row r="8" spans="2:14" s="18" customFormat="1" ht="46.5" customHeight="1" thickBot="1">
      <c r="B8" s="26" t="s">
        <v>4</v>
      </c>
      <c r="C8" s="26" t="s">
        <v>5</v>
      </c>
      <c r="D8" s="26" t="s">
        <v>6</v>
      </c>
      <c r="E8" s="26" t="s">
        <v>7</v>
      </c>
      <c r="F8" s="26" t="s">
        <v>8</v>
      </c>
      <c r="G8" s="26" t="s">
        <v>9</v>
      </c>
      <c r="H8" s="26" t="s">
        <v>10</v>
      </c>
      <c r="I8" s="26" t="s">
        <v>11</v>
      </c>
      <c r="J8" s="41" t="s">
        <v>12</v>
      </c>
      <c r="K8" s="42" t="s">
        <v>13</v>
      </c>
      <c r="L8" s="43" t="s">
        <v>14</v>
      </c>
    </row>
    <row r="9" spans="2:14" s="19" customFormat="1" ht="18.600000000000001" thickBot="1">
      <c r="B9" s="67" t="s">
        <v>36</v>
      </c>
      <c r="C9" s="69">
        <v>1</v>
      </c>
      <c r="D9" s="27">
        <v>1779900</v>
      </c>
      <c r="E9" s="27">
        <v>1599900</v>
      </c>
      <c r="F9" s="27">
        <v>2029000</v>
      </c>
      <c r="G9" s="27">
        <v>3400400</v>
      </c>
      <c r="H9" s="27"/>
      <c r="I9" s="27"/>
      <c r="J9" s="44">
        <f>MIN(Comparación_precios[[#This Row],[PROVEEDOR 1]:[PROVEEDOR 6]])</f>
        <v>1599900</v>
      </c>
      <c r="K9" s="45">
        <f>IFERROR(AVERAGE(Comparación_precios[[#This Row],[PROVEEDOR 1]:[PROVEEDOR 6]]),0)</f>
        <v>2202300</v>
      </c>
      <c r="L9" s="46">
        <f>MAX(Comparación_precios[[#This Row],[PROVEEDOR 1]:[PROVEEDOR 6]])</f>
        <v>3400400</v>
      </c>
    </row>
    <row r="10" spans="2:14" s="19" customFormat="1" ht="18.600000000000001" thickBot="1">
      <c r="B10" s="67" t="s">
        <v>37</v>
      </c>
      <c r="C10" s="69">
        <v>1</v>
      </c>
      <c r="D10" s="27">
        <v>3419000</v>
      </c>
      <c r="E10" s="27">
        <v>3500000</v>
      </c>
      <c r="F10" s="27">
        <v>1599000</v>
      </c>
      <c r="G10" s="27">
        <v>2999000</v>
      </c>
      <c r="H10" s="27"/>
      <c r="I10" s="27"/>
      <c r="J10" s="44">
        <f>MIN(Comparación_precios[[#This Row],[PROVEEDOR 1]:[PROVEEDOR 6]])</f>
        <v>1599000</v>
      </c>
      <c r="K10" s="45">
        <f>IFERROR(AVERAGE(Comparación_precios[[#This Row],[PROVEEDOR 1]:[PROVEEDOR 6]]),0)</f>
        <v>2879250</v>
      </c>
      <c r="L10" s="46">
        <f>MAX(Comparación_precios[[#This Row],[PROVEEDOR 1]:[PROVEEDOR 6]])</f>
        <v>3500000</v>
      </c>
    </row>
    <row r="11" spans="2:14" s="19" customFormat="1" ht="18.600000000000001" thickBot="1">
      <c r="B11" s="67" t="s">
        <v>38</v>
      </c>
      <c r="C11" s="69">
        <v>1</v>
      </c>
      <c r="D11" s="27">
        <v>500000</v>
      </c>
      <c r="E11" s="27">
        <v>2000000</v>
      </c>
      <c r="F11" s="27">
        <v>3500000</v>
      </c>
      <c r="G11" s="27"/>
      <c r="H11" s="27"/>
      <c r="I11" s="27"/>
      <c r="J11" s="44">
        <f>MIN(Comparación_precios[[#This Row],[PROVEEDOR 1]:[PROVEEDOR 6]])</f>
        <v>500000</v>
      </c>
      <c r="K11" s="45">
        <f>IFERROR(AVERAGE(Comparación_precios[[#This Row],[PROVEEDOR 1]:[PROVEEDOR 6]]),0)</f>
        <v>2000000</v>
      </c>
      <c r="L11" s="46">
        <f>MAX(Comparación_precios[[#This Row],[PROVEEDOR 1]:[PROVEEDOR 6]])</f>
        <v>3500000</v>
      </c>
    </row>
    <row r="12" spans="2:14" s="19" customFormat="1" ht="18.600000000000001" thickBot="1">
      <c r="B12" s="68" t="s">
        <v>39</v>
      </c>
      <c r="C12" s="69">
        <v>1</v>
      </c>
      <c r="D12" s="27">
        <v>219000</v>
      </c>
      <c r="E12" s="27">
        <v>470000</v>
      </c>
      <c r="F12" s="27">
        <v>527000</v>
      </c>
      <c r="G12" s="27">
        <v>467000</v>
      </c>
      <c r="H12" s="27"/>
      <c r="I12" s="27"/>
      <c r="J12" s="44">
        <f>MIN(Comparación_precios[[#This Row],[PROVEEDOR 1]:[PROVEEDOR 6]])</f>
        <v>219000</v>
      </c>
      <c r="K12" s="45">
        <f>IFERROR(AVERAGE(Comparación_precios[[#This Row],[PROVEEDOR 1]:[PROVEEDOR 6]]),0)</f>
        <v>420750</v>
      </c>
      <c r="L12" s="46">
        <f>MAX(Comparación_precios[[#This Row],[PROVEEDOR 1]:[PROVEEDOR 6]])</f>
        <v>527000</v>
      </c>
    </row>
    <row r="13" spans="2:14" s="19" customFormat="1" ht="18.600000000000001" thickBot="1">
      <c r="B13" s="68" t="s">
        <v>40</v>
      </c>
      <c r="C13" s="69">
        <v>1</v>
      </c>
      <c r="D13" s="27">
        <v>50000</v>
      </c>
      <c r="E13" s="27">
        <v>100000</v>
      </c>
      <c r="F13" s="27">
        <v>60000</v>
      </c>
      <c r="G13" s="27">
        <v>90000</v>
      </c>
      <c r="H13" s="27"/>
      <c r="I13" s="27"/>
      <c r="J13" s="44">
        <f>MIN(Comparación_precios[[#This Row],[PROVEEDOR 1]:[PROVEEDOR 6]])</f>
        <v>50000</v>
      </c>
      <c r="K13" s="45">
        <f>IFERROR(AVERAGE(Comparación_precios[[#This Row],[PROVEEDOR 1]:[PROVEEDOR 6]]),0)</f>
        <v>75000</v>
      </c>
      <c r="L13" s="46">
        <f>MAX(Comparación_precios[[#This Row],[PROVEEDOR 1]:[PROVEEDOR 6]])</f>
        <v>100000</v>
      </c>
    </row>
    <row r="14" spans="2:14" s="19" customFormat="1" ht="18.600000000000001" thickBot="1">
      <c r="B14" s="68" t="s">
        <v>41</v>
      </c>
      <c r="C14" s="69">
        <v>1</v>
      </c>
      <c r="D14" s="27">
        <v>1440000</v>
      </c>
      <c r="E14" s="27">
        <v>989000</v>
      </c>
      <c r="F14" s="27">
        <v>704000</v>
      </c>
      <c r="G14" s="27">
        <v>1685000</v>
      </c>
      <c r="H14" s="27"/>
      <c r="I14" s="27"/>
      <c r="J14" s="47">
        <f>MIN(Comparación_precios[[#This Row],[PROVEEDOR 1]:[PROVEEDOR 6]])</f>
        <v>704000</v>
      </c>
      <c r="K14" s="48">
        <f>IFERROR(AVERAGE(Comparación_precios[[#This Row],[PROVEEDOR 1]:[PROVEEDOR 6]]),0)</f>
        <v>1204500</v>
      </c>
      <c r="L14" s="49">
        <f>MAX(Comparación_precios[[#This Row],[PROVEEDOR 1]:[PROVEEDOR 6]])</f>
        <v>1685000</v>
      </c>
    </row>
    <row r="15" spans="2:14" s="20" customFormat="1" ht="18.600000000000001" thickBot="1">
      <c r="B15" s="68" t="s">
        <v>42</v>
      </c>
      <c r="C15" s="70">
        <v>1</v>
      </c>
      <c r="D15" s="1">
        <v>54000</v>
      </c>
      <c r="E15" s="1">
        <v>89000</v>
      </c>
      <c r="F15" s="1">
        <v>180000</v>
      </c>
      <c r="G15" s="1">
        <v>144000</v>
      </c>
      <c r="H15" s="1"/>
      <c r="I15" s="1"/>
      <c r="J15" s="47">
        <f>MIN(Comparación_precios[[#This Row],[PROVEEDOR 1]:[PROVEEDOR 6]])</f>
        <v>54000</v>
      </c>
      <c r="K15" s="50">
        <f>IFERROR(AVERAGE(Comparación_precios[[#This Row],[PROVEEDOR 1]:[PROVEEDOR 6]]),0)</f>
        <v>116750</v>
      </c>
      <c r="L15" s="51">
        <f>MAX(Comparación_precios[[#This Row],[PROVEEDOR 1]:[PROVEEDOR 6]])</f>
        <v>180000</v>
      </c>
    </row>
    <row r="16" spans="2:14" s="20" customFormat="1" ht="18.600000000000001" thickBot="1">
      <c r="B16" s="68" t="s">
        <v>43</v>
      </c>
      <c r="C16" s="70">
        <v>1</v>
      </c>
      <c r="D16" s="1">
        <v>94700</v>
      </c>
      <c r="E16" s="1">
        <v>259000</v>
      </c>
      <c r="F16" s="1">
        <v>80000</v>
      </c>
      <c r="G16" s="1">
        <v>120900</v>
      </c>
      <c r="H16" s="1"/>
      <c r="I16" s="1"/>
      <c r="J16" s="47">
        <f>MIN(Comparación_precios[[#This Row],[PROVEEDOR 1]:[PROVEEDOR 6]])</f>
        <v>80000</v>
      </c>
      <c r="K16" s="50">
        <f>IFERROR(AVERAGE(Comparación_precios[[#This Row],[PROVEEDOR 1]:[PROVEEDOR 6]]),0)</f>
        <v>138650</v>
      </c>
      <c r="L16" s="51">
        <f>MAX(Comparación_precios[[#This Row],[PROVEEDOR 1]:[PROVEEDOR 6]])</f>
        <v>259000</v>
      </c>
    </row>
    <row r="17" spans="2:12" s="20" customFormat="1" ht="18.600000000000001" thickBot="1">
      <c r="B17" s="67" t="s">
        <v>44</v>
      </c>
      <c r="C17" s="70">
        <v>1</v>
      </c>
      <c r="D17" s="1">
        <v>899000</v>
      </c>
      <c r="E17" s="1">
        <v>799000</v>
      </c>
      <c r="F17" s="1">
        <v>400000</v>
      </c>
      <c r="G17" s="1">
        <v>535000</v>
      </c>
      <c r="H17" s="1"/>
      <c r="I17" s="1"/>
      <c r="J17" s="47">
        <f>MIN(Comparación_precios[[#This Row],[PROVEEDOR 1]:[PROVEEDOR 6]])</f>
        <v>400000</v>
      </c>
      <c r="K17" s="52">
        <f>IFERROR(AVERAGE(Comparación_precios[[#This Row],[PROVEEDOR 1]:[PROVEEDOR 6]]),0)</f>
        <v>658250</v>
      </c>
      <c r="L17" s="53">
        <f>MAX(Comparación_precios[[#This Row],[PROVEEDOR 1]:[PROVEEDOR 6]])</f>
        <v>899000</v>
      </c>
    </row>
    <row r="18" spans="2:12" s="20" customFormat="1" ht="18.600000000000001" thickBot="1">
      <c r="B18" s="67" t="s">
        <v>45</v>
      </c>
      <c r="C18" s="71">
        <v>1</v>
      </c>
      <c r="D18" s="30">
        <v>35000</v>
      </c>
      <c r="E18" s="30">
        <v>50000</v>
      </c>
      <c r="F18" s="30">
        <v>70000</v>
      </c>
      <c r="G18" s="30">
        <v>80000</v>
      </c>
      <c r="H18" s="28"/>
      <c r="I18" s="54"/>
      <c r="J18" s="47">
        <f>MIN(Comparación_precios[[#This Row],[PROVEEDOR 1]:[PROVEEDOR 6]])</f>
        <v>35000</v>
      </c>
      <c r="K18" s="50">
        <f>IFERROR(AVERAGE(Comparación_precios[[#This Row],[PROVEEDOR 1]:[PROVEEDOR 6]]),0)</f>
        <v>58750</v>
      </c>
      <c r="L18" s="51">
        <f>MAX(Comparación_precios[[#This Row],[PROVEEDOR 1]:[PROVEEDOR 6]])</f>
        <v>80000</v>
      </c>
    </row>
    <row r="19" spans="2:12" s="20" customFormat="1" ht="18.600000000000001" thickBot="1">
      <c r="B19" s="28"/>
      <c r="C19" s="29"/>
      <c r="D19" s="30"/>
      <c r="E19" s="30"/>
      <c r="F19" s="30"/>
      <c r="G19" s="30"/>
      <c r="H19" s="28"/>
      <c r="I19" s="54"/>
      <c r="J19" s="47">
        <f>MIN(Comparación_precios[[#This Row],[PROVEEDOR 1]:[PROVEEDOR 6]])</f>
        <v>0</v>
      </c>
      <c r="K19" s="50">
        <f>IFERROR(AVERAGE(Comparación_precios[[#This Row],[PROVEEDOR 1]:[PROVEEDOR 6]]),0)</f>
        <v>0</v>
      </c>
      <c r="L19" s="51">
        <f>MAX(Comparación_precios[[#This Row],[PROVEEDOR 1]:[PROVEEDOR 6]])</f>
        <v>0</v>
      </c>
    </row>
    <row r="20" spans="2:12" s="20" customFormat="1" ht="18">
      <c r="B20" s="28"/>
      <c r="C20" s="29"/>
      <c r="D20" s="30"/>
      <c r="E20" s="30"/>
      <c r="F20" s="30"/>
      <c r="G20" s="30"/>
      <c r="H20" s="28"/>
      <c r="I20" s="54"/>
      <c r="J20" s="47">
        <f>MIN(Comparación_precios[[#This Row],[PROVEEDOR 1]:[PROVEEDOR 6]])</f>
        <v>0</v>
      </c>
      <c r="K20" s="50">
        <f>IFERROR(AVERAGE(Comparación_precios[[#This Row],[PROVEEDOR 1]:[PROVEEDOR 6]]),0)</f>
        <v>0</v>
      </c>
      <c r="L20" s="51">
        <f>MAX(Comparación_precios[[#This Row],[PROVEEDOR 1]:[PROVEEDOR 6]])</f>
        <v>0</v>
      </c>
    </row>
    <row r="21" spans="2:12" s="20" customFormat="1" ht="18">
      <c r="B21" s="28"/>
      <c r="C21" s="29"/>
      <c r="D21" s="30"/>
      <c r="E21" s="30"/>
      <c r="F21" s="30"/>
      <c r="G21" s="30"/>
      <c r="H21" s="28"/>
      <c r="I21" s="54"/>
      <c r="J21" s="47">
        <f>MIN(Comparación_precios[[#This Row],[PROVEEDOR 1]:[PROVEEDOR 6]])</f>
        <v>0</v>
      </c>
      <c r="K21" s="50">
        <f>IFERROR(AVERAGE(Comparación_precios[[#This Row],[PROVEEDOR 1]:[PROVEEDOR 6]]),0)</f>
        <v>0</v>
      </c>
      <c r="L21" s="51">
        <f>MAX(Comparación_precios[[#This Row],[PROVEEDOR 1]:[PROVEEDOR 6]])</f>
        <v>0</v>
      </c>
    </row>
    <row r="22" spans="2:12" s="20" customFormat="1" ht="18">
      <c r="B22" s="28"/>
      <c r="C22" s="29"/>
      <c r="D22" s="30"/>
      <c r="E22" s="30"/>
      <c r="F22" s="30"/>
      <c r="G22" s="30"/>
      <c r="H22" s="28"/>
      <c r="I22" s="54"/>
      <c r="J22" s="47">
        <f>MIN(Comparación_precios[[#This Row],[PROVEEDOR 1]:[PROVEEDOR 6]])</f>
        <v>0</v>
      </c>
      <c r="K22" s="50">
        <f>IFERROR(AVERAGE(Comparación_precios[[#This Row],[PROVEEDOR 1]:[PROVEEDOR 6]]),0)</f>
        <v>0</v>
      </c>
      <c r="L22" s="51">
        <f>MAX(Comparación_precios[[#This Row],[PROVEEDOR 1]:[PROVEEDOR 6]])</f>
        <v>0</v>
      </c>
    </row>
    <row r="23" spans="2:12" s="20" customFormat="1" ht="18">
      <c r="B23" s="28"/>
      <c r="C23" s="29"/>
      <c r="D23" s="30"/>
      <c r="E23" s="30"/>
      <c r="F23" s="30"/>
      <c r="G23" s="30"/>
      <c r="H23" s="28"/>
      <c r="I23" s="54"/>
      <c r="J23" s="47">
        <f>MIN(Comparación_precios[[#This Row],[PROVEEDOR 1]:[PROVEEDOR 6]])</f>
        <v>0</v>
      </c>
      <c r="K23" s="50">
        <f>IFERROR(AVERAGE(Comparación_precios[[#This Row],[PROVEEDOR 1]:[PROVEEDOR 6]]),0)</f>
        <v>0</v>
      </c>
      <c r="L23" s="51">
        <f>MAX(Comparación_precios[[#This Row],[PROVEEDOR 1]:[PROVEEDOR 6]])</f>
        <v>0</v>
      </c>
    </row>
    <row r="24" spans="2:12" s="20" customFormat="1" ht="18.600000000000001" thickBot="1">
      <c r="B24" s="28"/>
      <c r="C24" s="29"/>
      <c r="D24" s="30"/>
      <c r="E24" s="30"/>
      <c r="F24" s="30"/>
      <c r="G24" s="30"/>
      <c r="H24" s="28"/>
      <c r="I24" s="54"/>
      <c r="J24" s="47">
        <f>MIN(Comparación_precios[[#This Row],[PROVEEDOR 1]:[PROVEEDOR 6]])</f>
        <v>0</v>
      </c>
      <c r="K24" s="50">
        <f>IFERROR(AVERAGE(Comparación_precios[[#This Row],[PROVEEDOR 1]:[PROVEEDOR 6]]),0)</f>
        <v>0</v>
      </c>
      <c r="L24" s="51">
        <f>MAX(Comparación_precios[[#This Row],[PROVEEDOR 1]:[PROVEEDOR 6]])</f>
        <v>0</v>
      </c>
    </row>
    <row r="25" spans="2:12" s="20" customFormat="1" ht="18.600000000000001" thickBot="1">
      <c r="B25" s="31" t="s">
        <v>15</v>
      </c>
      <c r="C25" s="31"/>
      <c r="D25" s="32">
        <f>ROUND(SUMPRODUCT(Comparación_precios[[CANTIDAD]:[CANTIDAD]],Comparación_precios[PROVEEDOR 1]),2)</f>
        <v>8490600</v>
      </c>
      <c r="E25" s="32">
        <f>ROUND(SUMPRODUCT(Comparación_precios[[CANTIDAD]:[CANTIDAD]],Comparación_precios[PROVEEDOR 2]),2)</f>
        <v>9855900</v>
      </c>
      <c r="F25" s="32">
        <f>ROUND(SUMPRODUCT(Comparación_precios[[CANTIDAD]:[CANTIDAD]],Comparación_precios[PROVEEDOR 3]),2)</f>
        <v>9149000</v>
      </c>
      <c r="G25" s="32">
        <f>ROUND(SUMPRODUCT(Comparación_precios[[CANTIDAD]:[CANTIDAD]],Comparación_precios[PROVEEDOR 4]),2)</f>
        <v>9521300</v>
      </c>
      <c r="H25" s="32">
        <f>ROUND(SUMPRODUCT(Comparación_precios[[CANTIDAD]:[CANTIDAD]],Comparación_precios[PROVEEDOR 5]),2)</f>
        <v>0</v>
      </c>
      <c r="I25" s="32">
        <f>ROUND(SUMPRODUCT(Comparación_precios[[CANTIDAD]:[CANTIDAD]],Comparación_precios[PROVEEDOR 6]),2)</f>
        <v>0</v>
      </c>
      <c r="J25" s="55"/>
      <c r="K25" s="55"/>
      <c r="L25" s="56"/>
    </row>
    <row r="26" spans="2:12" s="20" customFormat="1">
      <c r="B26" s="21"/>
      <c r="C26" s="21"/>
      <c r="D26" s="21"/>
      <c r="E26" s="21"/>
      <c r="F26" s="21"/>
      <c r="G26" s="21"/>
      <c r="H26" s="21"/>
      <c r="I26" s="21"/>
      <c r="J26" s="21"/>
      <c r="K26" s="22"/>
      <c r="L26" s="22"/>
    </row>
    <row r="27" spans="2:12" s="20" customFormat="1">
      <c r="B27" s="21"/>
      <c r="C27" s="21"/>
      <c r="D27" s="21"/>
      <c r="E27" s="21"/>
      <c r="F27" s="21"/>
      <c r="G27" s="21"/>
      <c r="H27" s="21"/>
      <c r="I27" s="21"/>
      <c r="J27" s="21"/>
      <c r="K27" s="22"/>
      <c r="L27" s="22"/>
    </row>
    <row r="28" spans="2:12" s="20" customFormat="1" ht="48.6" customHeight="1">
      <c r="B28" s="63" t="s">
        <v>16</v>
      </c>
      <c r="C28" s="64"/>
      <c r="D28" s="33"/>
      <c r="E28" s="33"/>
      <c r="F28" s="33"/>
      <c r="G28" s="33"/>
      <c r="H28" s="33"/>
    </row>
    <row r="29" spans="2:12" s="20" customFormat="1" ht="33.6" customHeight="1">
      <c r="B29" s="65" t="s">
        <v>17</v>
      </c>
      <c r="C29" s="66"/>
      <c r="D29" s="3"/>
      <c r="E29" s="4"/>
      <c r="F29" s="4"/>
      <c r="G29" s="4"/>
      <c r="H29" s="4"/>
      <c r="I29" s="4"/>
    </row>
    <row r="30" spans="2:12" s="20" customFormat="1" ht="25.95" customHeight="1">
      <c r="B30" s="65" t="s">
        <v>18</v>
      </c>
      <c r="C30" s="66"/>
      <c r="D30" s="5"/>
      <c r="E30" s="6"/>
      <c r="F30" s="6"/>
      <c r="G30" s="4"/>
      <c r="H30" s="6"/>
      <c r="I30" s="6"/>
    </row>
    <row r="31" spans="2:12" s="20" customFormat="1" ht="18" customHeight="1">
      <c r="B31" s="65" t="s">
        <v>19</v>
      </c>
      <c r="C31" s="66"/>
      <c r="D31" s="7"/>
      <c r="E31" s="8"/>
      <c r="F31" s="8"/>
      <c r="G31" s="8"/>
      <c r="H31" s="8"/>
      <c r="I31" s="8"/>
    </row>
    <row r="32" spans="2:12" s="20" customFormat="1" ht="18">
      <c r="B32" s="65"/>
      <c r="C32" s="66"/>
      <c r="D32" s="9"/>
      <c r="E32" s="10"/>
      <c r="F32" s="10"/>
      <c r="G32" s="10"/>
      <c r="H32" s="10"/>
      <c r="I32" s="10"/>
    </row>
    <row r="33" spans="2:12" s="20" customFormat="1" ht="18">
      <c r="B33" s="65"/>
      <c r="C33" s="66"/>
      <c r="D33" s="11"/>
      <c r="E33" s="12"/>
      <c r="F33" s="12"/>
      <c r="G33" s="12"/>
      <c r="H33" s="12"/>
      <c r="I33" s="12"/>
    </row>
    <row r="34" spans="2:12" ht="18">
      <c r="B34" s="65"/>
      <c r="C34" s="66"/>
      <c r="D34" s="13"/>
      <c r="E34" s="14"/>
      <c r="F34" s="14"/>
      <c r="G34" s="14"/>
      <c r="H34" s="14"/>
      <c r="I34" s="14"/>
      <c r="J34" s="20"/>
      <c r="K34" s="21"/>
      <c r="L34" s="21"/>
    </row>
    <row r="35" spans="2:12">
      <c r="J35" s="22"/>
      <c r="K35" s="21"/>
      <c r="L35" s="21"/>
    </row>
    <row r="36" spans="2:12">
      <c r="J36" s="22"/>
      <c r="K36" s="21"/>
      <c r="L36" s="21"/>
    </row>
    <row r="37" spans="2:12" ht="18">
      <c r="D37" s="34"/>
      <c r="E37" s="34"/>
      <c r="F37" s="35"/>
      <c r="G37" s="36"/>
      <c r="H37" s="37"/>
      <c r="I37" s="34"/>
      <c r="J37" s="22"/>
      <c r="K37" s="21"/>
      <c r="L37" s="21"/>
    </row>
    <row r="38" spans="2:12" ht="18">
      <c r="D38" s="34"/>
      <c r="E38" s="34"/>
      <c r="F38" s="35"/>
      <c r="G38" s="38"/>
      <c r="H38" s="37"/>
      <c r="I38" s="34"/>
    </row>
    <row r="39" spans="2:12" ht="18">
      <c r="D39" s="34"/>
      <c r="E39" s="34"/>
      <c r="F39" s="35"/>
      <c r="G39" s="38"/>
      <c r="H39" s="37"/>
      <c r="I39" s="34"/>
    </row>
    <row r="40" spans="2:12" ht="18">
      <c r="D40" s="34"/>
      <c r="E40" s="34"/>
      <c r="F40" s="35"/>
      <c r="G40" s="38"/>
      <c r="H40" s="37"/>
      <c r="I40" s="34"/>
    </row>
    <row r="41" spans="2:12" ht="18">
      <c r="D41" s="34"/>
      <c r="E41" s="34"/>
      <c r="F41" s="35"/>
      <c r="G41" s="38"/>
      <c r="H41" s="37"/>
      <c r="I41" s="34"/>
    </row>
    <row r="42" spans="2:12" ht="18">
      <c r="D42" s="34"/>
      <c r="E42" s="34"/>
      <c r="F42" s="35"/>
      <c r="G42" s="38"/>
      <c r="H42" s="37"/>
      <c r="I42" s="34"/>
    </row>
  </sheetData>
  <mergeCells count="5">
    <mergeCell ref="J7:L7"/>
    <mergeCell ref="B28:C28"/>
    <mergeCell ref="B29:C29"/>
    <mergeCell ref="B30:C30"/>
    <mergeCell ref="B31:C34"/>
  </mergeCells>
  <phoneticPr fontId="19" type="noConversion"/>
  <conditionalFormatting sqref="B8:C8">
    <cfRule type="expression" dxfId="23" priority="1">
      <formula>AND(B$25=MIN($D$25:$I$25),B$25&lt;&gt;0)</formula>
    </cfRule>
  </conditionalFormatting>
  <conditionalFormatting sqref="D9:I24">
    <cfRule type="expression" dxfId="22" priority="46">
      <formula>AND(D$25=MIN($D$25:$I$25),D$25&lt;&gt;0)</formula>
    </cfRule>
  </conditionalFormatting>
  <pageMargins left="0.7" right="0.7" top="0.75" bottom="0.75" header="0.3" footer="0.3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I41"/>
  <sheetViews>
    <sheetView topLeftCell="A6" workbookViewId="0">
      <selection activeCell="B28" sqref="B28:I30"/>
    </sheetView>
  </sheetViews>
  <sheetFormatPr baseColWidth="10" defaultColWidth="11" defaultRowHeight="10.199999999999999"/>
  <cols>
    <col min="2" max="2" width="19.85546875" customWidth="1"/>
    <col min="4" max="9" width="18.42578125" customWidth="1"/>
  </cols>
  <sheetData>
    <row r="7" spans="2:9" ht="18">
      <c r="B7" s="1" t="s">
        <v>20</v>
      </c>
      <c r="C7" s="2">
        <v>1</v>
      </c>
      <c r="D7" s="1">
        <v>498</v>
      </c>
      <c r="E7" s="1">
        <v>420</v>
      </c>
      <c r="F7" s="1">
        <v>450</v>
      </c>
      <c r="G7" s="1">
        <v>230</v>
      </c>
      <c r="H7" s="1">
        <v>600</v>
      </c>
      <c r="I7" s="1">
        <v>520</v>
      </c>
    </row>
    <row r="8" spans="2:9" ht="18">
      <c r="B8" s="1" t="s">
        <v>21</v>
      </c>
      <c r="C8" s="2">
        <v>2</v>
      </c>
      <c r="D8" s="1">
        <v>450</v>
      </c>
      <c r="E8" s="1">
        <v>220</v>
      </c>
      <c r="F8" s="1">
        <v>405</v>
      </c>
      <c r="G8" s="1">
        <v>495</v>
      </c>
      <c r="H8" s="1">
        <v>540</v>
      </c>
      <c r="I8" s="1">
        <v>200</v>
      </c>
    </row>
    <row r="9" spans="2:9" ht="18">
      <c r="B9" s="1" t="s">
        <v>22</v>
      </c>
      <c r="C9" s="2">
        <v>2</v>
      </c>
      <c r="D9" s="1">
        <v>650</v>
      </c>
      <c r="E9" s="1">
        <v>620</v>
      </c>
      <c r="F9" s="1">
        <v>666</v>
      </c>
      <c r="G9" s="1">
        <v>400</v>
      </c>
      <c r="H9" s="1">
        <v>648</v>
      </c>
      <c r="I9" s="1">
        <v>452.4</v>
      </c>
    </row>
    <row r="10" spans="2:9" ht="18">
      <c r="B10" s="1" t="s">
        <v>23</v>
      </c>
      <c r="C10" s="2">
        <v>1</v>
      </c>
      <c r="D10" s="1">
        <v>585</v>
      </c>
      <c r="E10" s="1">
        <v>558</v>
      </c>
      <c r="F10" s="1">
        <v>320</v>
      </c>
      <c r="G10" s="1">
        <v>360</v>
      </c>
      <c r="H10" s="1">
        <v>583.20000000000005</v>
      </c>
      <c r="I10" s="1">
        <v>407.16</v>
      </c>
    </row>
    <row r="11" spans="2:9" ht="18">
      <c r="B11" s="1" t="s">
        <v>24</v>
      </c>
      <c r="C11" s="2">
        <v>3</v>
      </c>
      <c r="D11" s="1">
        <v>526.5</v>
      </c>
      <c r="E11" s="1">
        <v>502.2</v>
      </c>
      <c r="F11" s="1">
        <v>539.46</v>
      </c>
      <c r="G11" s="1">
        <v>300</v>
      </c>
      <c r="H11" s="1">
        <v>500</v>
      </c>
      <c r="I11" s="1">
        <v>366.44</v>
      </c>
    </row>
    <row r="12" spans="2:9" ht="18">
      <c r="B12" s="1" t="s">
        <v>25</v>
      </c>
      <c r="C12" s="2">
        <v>1</v>
      </c>
      <c r="D12" s="1">
        <v>473.8</v>
      </c>
      <c r="E12" s="1">
        <v>200</v>
      </c>
      <c r="F12" s="1">
        <v>485.51</v>
      </c>
      <c r="G12" s="1">
        <v>291.60000000000002</v>
      </c>
      <c r="H12" s="1">
        <v>270</v>
      </c>
      <c r="I12" s="1">
        <v>220</v>
      </c>
    </row>
    <row r="19" spans="2:9" ht="18">
      <c r="D19" s="3">
        <v>30</v>
      </c>
      <c r="E19" s="4">
        <v>10</v>
      </c>
      <c r="F19" s="4">
        <v>15</v>
      </c>
      <c r="G19" s="4">
        <v>15</v>
      </c>
      <c r="H19" s="4">
        <v>15</v>
      </c>
      <c r="I19" s="4">
        <v>10</v>
      </c>
    </row>
    <row r="20" spans="2:9" ht="18">
      <c r="D20" s="5">
        <v>10</v>
      </c>
      <c r="E20" s="6">
        <v>10</v>
      </c>
      <c r="F20" s="6">
        <v>10</v>
      </c>
      <c r="G20" s="4" t="s">
        <v>26</v>
      </c>
      <c r="H20" s="6">
        <v>5</v>
      </c>
      <c r="I20" s="6" t="s">
        <v>26</v>
      </c>
    </row>
    <row r="21" spans="2:9" ht="18">
      <c r="D21" s="7" t="s">
        <v>27</v>
      </c>
      <c r="E21" s="8" t="s">
        <v>27</v>
      </c>
      <c r="F21" s="8" t="s">
        <v>28</v>
      </c>
      <c r="G21" s="8" t="s">
        <v>29</v>
      </c>
      <c r="H21" s="8" t="s">
        <v>28</v>
      </c>
      <c r="I21" s="8" t="s">
        <v>28</v>
      </c>
    </row>
    <row r="22" spans="2:9" ht="18">
      <c r="D22" s="9" t="s">
        <v>30</v>
      </c>
      <c r="E22" s="10" t="s">
        <v>30</v>
      </c>
      <c r="F22" s="10" t="s">
        <v>31</v>
      </c>
      <c r="G22" s="10" t="s">
        <v>28</v>
      </c>
      <c r="H22" s="10" t="s">
        <v>31</v>
      </c>
      <c r="I22" s="10" t="s">
        <v>31</v>
      </c>
    </row>
    <row r="23" spans="2:9" ht="18">
      <c r="D23" s="11"/>
      <c r="E23" s="12"/>
      <c r="F23" s="12"/>
      <c r="G23" s="12"/>
      <c r="H23" s="12"/>
      <c r="I23" s="12"/>
    </row>
    <row r="24" spans="2:9" ht="18">
      <c r="D24" s="13"/>
      <c r="E24" s="14"/>
      <c r="F24" s="14"/>
      <c r="G24" s="14"/>
      <c r="H24" s="14"/>
      <c r="I24" s="14"/>
    </row>
    <row r="28" spans="2:9" ht="18">
      <c r="B28" s="1" t="s">
        <v>32</v>
      </c>
      <c r="C28" s="2">
        <v>1</v>
      </c>
      <c r="D28" s="1">
        <v>340</v>
      </c>
      <c r="E28" s="1">
        <v>330</v>
      </c>
      <c r="F28" s="1">
        <v>440</v>
      </c>
      <c r="G28" s="1">
        <v>400</v>
      </c>
      <c r="H28" s="1">
        <v>320</v>
      </c>
      <c r="I28" s="1">
        <v>330</v>
      </c>
    </row>
    <row r="29" spans="2:9" ht="18">
      <c r="B29" s="1" t="s">
        <v>33</v>
      </c>
      <c r="C29" s="2">
        <v>1</v>
      </c>
      <c r="D29" s="1">
        <v>220</v>
      </c>
      <c r="E29" s="1">
        <v>230</v>
      </c>
      <c r="F29" s="1">
        <v>240</v>
      </c>
      <c r="G29" s="1">
        <v>220</v>
      </c>
      <c r="H29" s="1">
        <v>219</v>
      </c>
      <c r="I29" s="1">
        <v>218</v>
      </c>
    </row>
    <row r="30" spans="2:9" ht="18">
      <c r="B30" s="1" t="s">
        <v>34</v>
      </c>
      <c r="C30" s="2">
        <v>2</v>
      </c>
      <c r="D30" s="1">
        <v>560</v>
      </c>
      <c r="E30" s="1">
        <v>580</v>
      </c>
      <c r="F30" s="1">
        <v>550</v>
      </c>
      <c r="G30" s="1">
        <v>520</v>
      </c>
      <c r="H30" s="1">
        <v>551</v>
      </c>
      <c r="I30" s="1">
        <v>550</v>
      </c>
    </row>
    <row r="35" spans="2:2" ht="13.8">
      <c r="B35" s="15" t="s">
        <v>35</v>
      </c>
    </row>
    <row r="36" spans="2:2" ht="18">
      <c r="B36" s="16">
        <v>250</v>
      </c>
    </row>
    <row r="37" spans="2:2" ht="18">
      <c r="B37" s="17">
        <v>440</v>
      </c>
    </row>
    <row r="38" spans="2:2" ht="18">
      <c r="B38" s="17">
        <v>440</v>
      </c>
    </row>
    <row r="39" spans="2:2" ht="18">
      <c r="B39" s="17">
        <v>350</v>
      </c>
    </row>
    <row r="40" spans="2:2" ht="18">
      <c r="B40" s="17">
        <v>420</v>
      </c>
    </row>
    <row r="41" spans="2:2" ht="18">
      <c r="B41" s="17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Precios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dominic esteban florian rivas</cp:lastModifiedBy>
  <dcterms:created xsi:type="dcterms:W3CDTF">2013-10-17T12:18:00Z</dcterms:created>
  <dcterms:modified xsi:type="dcterms:W3CDTF">2024-06-27T20:24:36Z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A470CC87C7A94681BFC786FC95ADAF13_12</vt:lpwstr>
  </property>
  <property fmtid="{D5CDD505-2E9C-101B-9397-08002B2CF9AE}" pid="3" name="KSOProductBuildVer">
    <vt:lpwstr>1033-12.2.0.16731</vt:lpwstr>
  </property>
</Properties>
</file>