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imación" sheetId="1" r:id="rId4"/>
    <sheet state="visible" name="Costos" sheetId="2" r:id="rId5"/>
  </sheets>
  <definedNames/>
  <calcPr/>
  <extLst>
    <ext uri="GoogleSheetsCustomDataVersion2">
      <go:sheetsCustomData xmlns:go="http://customooxmlschemas.google.com/" r:id="rId6" roundtripDataChecksum="K7waK09Dnb//gv7CEABhUccjnaorDUqpzYLJzA9poZM="/>
    </ext>
  </extLst>
</workbook>
</file>

<file path=xl/sharedStrings.xml><?xml version="1.0" encoding="utf-8"?>
<sst xmlns="http://schemas.openxmlformats.org/spreadsheetml/2006/main" count="122" uniqueCount="67">
  <si>
    <t>Estimación de esfuerzos por módulos o componentes</t>
  </si>
  <si>
    <t>Modulo 1</t>
  </si>
  <si>
    <t>Simple</t>
  </si>
  <si>
    <t>Muy fácil</t>
  </si>
  <si>
    <t>Fácil</t>
  </si>
  <si>
    <t>Normal</t>
  </si>
  <si>
    <t>Difícil</t>
  </si>
  <si>
    <t>Muy Dificil</t>
  </si>
  <si>
    <t>Horas</t>
  </si>
  <si>
    <t>Presentación</t>
  </si>
  <si>
    <t>BPMN</t>
  </si>
  <si>
    <t>RECOLECCION DE INFO</t>
  </si>
  <si>
    <t>RF Y RNF</t>
  </si>
  <si>
    <t>MOCKUPS</t>
  </si>
  <si>
    <t>Total Esfuerzo</t>
  </si>
  <si>
    <t>Total de esfuerzos</t>
  </si>
  <si>
    <t>Modulo 2</t>
  </si>
  <si>
    <t>Días</t>
  </si>
  <si>
    <t>semanas</t>
  </si>
  <si>
    <t>meses</t>
  </si>
  <si>
    <t>FICHA TECNICA</t>
  </si>
  <si>
    <t>CASOS DE USO</t>
  </si>
  <si>
    <t>MER</t>
  </si>
  <si>
    <t>MR-NF3</t>
  </si>
  <si>
    <t>DICCIONARIO DE DATO</t>
  </si>
  <si>
    <t>DIAGRAMA DE CLASES</t>
  </si>
  <si>
    <t>Agenda y Recursos</t>
  </si>
  <si>
    <t>DIAGRAMA DE DESPLI</t>
  </si>
  <si>
    <t>1 Recurso</t>
  </si>
  <si>
    <t>2 Recursos</t>
  </si>
  <si>
    <t>3 Recursos</t>
  </si>
  <si>
    <t>4 Recursos</t>
  </si>
  <si>
    <t>GIT-HUB</t>
  </si>
  <si>
    <t>Semanas</t>
  </si>
  <si>
    <t>Modulo 3</t>
  </si>
  <si>
    <t>Meses</t>
  </si>
  <si>
    <t>BD</t>
  </si>
  <si>
    <t>CRUD</t>
  </si>
  <si>
    <t>PASSWORD</t>
  </si>
  <si>
    <t>FRONDEND</t>
  </si>
  <si>
    <t>PROTOTIPO</t>
  </si>
  <si>
    <t>Modulo 4</t>
  </si>
  <si>
    <t>APIREST - SEGURIDAD</t>
  </si>
  <si>
    <t>CONTROL VERSIONES</t>
  </si>
  <si>
    <t>API REST - REACT</t>
  </si>
  <si>
    <t>Modulo 5</t>
  </si>
  <si>
    <t>CODIFICACION</t>
  </si>
  <si>
    <t>MOVILES</t>
  </si>
  <si>
    <t>SWAGGER</t>
  </si>
  <si>
    <t>METODOLOGIA AGIL</t>
  </si>
  <si>
    <t>Modulo 6</t>
  </si>
  <si>
    <t>TECNICA PRUEBAS</t>
  </si>
  <si>
    <t>INSTALACION- CAPACI</t>
  </si>
  <si>
    <t>MODELO CALIDAD</t>
  </si>
  <si>
    <t>MANUAL USUARIO</t>
  </si>
  <si>
    <t>DESPLIEGUE</t>
  </si>
  <si>
    <t>Gran Total</t>
  </si>
  <si>
    <t>Costo x Hora</t>
  </si>
  <si>
    <t>Costo del proyecto</t>
  </si>
  <si>
    <t>Tiempo/recursos</t>
  </si>
  <si>
    <t>Total</t>
  </si>
  <si>
    <t>Desgloce de Proyecto</t>
  </si>
  <si>
    <t>Conceptos/Recursos</t>
  </si>
  <si>
    <t>Developer(50%)</t>
  </si>
  <si>
    <t>Costos Fijos(30%)</t>
  </si>
  <si>
    <t>Gastos Extra (10%)</t>
  </si>
  <si>
    <t>Ganancia (10%)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</si>
</sst>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-2C0A]\ #,##0.00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FFFFFF"/>
      <name val="Calibri"/>
    </font>
    <font>
      <b/>
      <sz val="11.0"/>
      <color theme="0"/>
      <name val="Calibri"/>
    </font>
    <font>
      <sz val="11.0"/>
      <color theme="0"/>
      <name val="Calibri"/>
    </font>
    <font>
      <sz val="11.0"/>
      <color rgb="FFFFFFFF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  <fill>
      <patternFill patternType="solid">
        <fgColor rgb="FFBDD6EE"/>
        <bgColor rgb="FFBDD6EE"/>
      </patternFill>
    </fill>
    <fill>
      <patternFill patternType="solid">
        <fgColor rgb="FF8EAADB"/>
        <bgColor rgb="FF8EAADB"/>
      </patternFill>
    </fill>
    <fill>
      <patternFill patternType="solid">
        <fgColor rgb="FF2F5496"/>
        <bgColor rgb="FF2F5496"/>
      </patternFill>
    </fill>
    <fill>
      <patternFill patternType="solid">
        <fgColor rgb="FF9CC2E5"/>
        <bgColor rgb="FF9CC2E5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Alignment="1" applyBorder="1" applyFill="1" applyFont="1">
      <alignment readingOrder="0"/>
    </xf>
    <xf borderId="1" fillId="2" fontId="4" numFmtId="0" xfId="0" applyBorder="1" applyFont="1"/>
    <xf borderId="1" fillId="2" fontId="5" numFmtId="0" xfId="0" applyBorder="1" applyFont="1"/>
    <xf borderId="1" fillId="3" fontId="1" numFmtId="0" xfId="0" applyAlignment="1" applyBorder="1" applyFill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3" fontId="1" numFmtId="0" xfId="0" applyBorder="1" applyFont="1"/>
    <xf borderId="1" fillId="3" fontId="2" numFmtId="0" xfId="0" applyBorder="1" applyFont="1"/>
    <xf borderId="1" fillId="2" fontId="6" numFmtId="0" xfId="0" applyAlignment="1" applyBorder="1" applyFont="1">
      <alignment readingOrder="0"/>
    </xf>
    <xf borderId="2" fillId="2" fontId="4" numFmtId="0" xfId="0" applyAlignment="1" applyBorder="1" applyFont="1">
      <alignment horizontal="center"/>
    </xf>
    <xf borderId="3" fillId="0" fontId="7" numFmtId="0" xfId="0" applyBorder="1" applyFont="1"/>
    <xf borderId="4" fillId="0" fontId="7" numFmtId="0" xfId="0" applyBorder="1" applyFont="1"/>
    <xf borderId="1" fillId="2" fontId="6" numFmtId="0" xfId="0" applyAlignment="1" applyBorder="1" applyFont="1">
      <alignment readingOrder="0" vertical="bottom"/>
    </xf>
    <xf borderId="4" fillId="2" fontId="6" numFmtId="0" xfId="0" applyAlignment="1" applyBorder="1" applyFont="1">
      <alignment vertical="bottom"/>
    </xf>
    <xf borderId="5" fillId="3" fontId="1" numFmtId="0" xfId="0" applyAlignment="1" applyBorder="1" applyFont="1">
      <alignment readingOrder="0" vertical="bottom"/>
    </xf>
    <xf borderId="6" fillId="0" fontId="2" numFmtId="0" xfId="0" applyAlignment="1" applyBorder="1" applyFont="1">
      <alignment vertical="bottom"/>
    </xf>
    <xf borderId="6" fillId="0" fontId="2" numFmtId="0" xfId="0" applyAlignment="1" applyBorder="1" applyFont="1">
      <alignment readingOrder="0" vertical="bottom"/>
    </xf>
    <xf borderId="5" fillId="3" fontId="1" numFmtId="0" xfId="0" applyAlignment="1" applyBorder="1" applyFont="1">
      <alignment vertical="bottom"/>
    </xf>
    <xf borderId="6" fillId="3" fontId="2" numFmtId="0" xfId="0" applyAlignment="1" applyBorder="1" applyFont="1">
      <alignment vertical="bottom"/>
    </xf>
    <xf borderId="6" fillId="3" fontId="2" numFmtId="0" xfId="0" applyAlignment="1" applyBorder="1" applyFont="1">
      <alignment horizontal="right" vertical="bottom"/>
    </xf>
    <xf borderId="7" fillId="4" fontId="2" numFmtId="0" xfId="0" applyBorder="1" applyFill="1" applyFont="1"/>
    <xf borderId="7" fillId="5" fontId="6" numFmtId="164" xfId="0" applyAlignment="1" applyBorder="1" applyFill="1" applyFont="1" applyNumberFormat="1">
      <alignment readingOrder="0"/>
    </xf>
    <xf borderId="2" fillId="0" fontId="1" numFmtId="0" xfId="0" applyAlignment="1" applyBorder="1" applyFont="1">
      <alignment horizontal="center"/>
    </xf>
    <xf borderId="1" fillId="6" fontId="2" numFmtId="0" xfId="0" applyBorder="1" applyFill="1" applyFont="1"/>
    <xf borderId="1" fillId="3" fontId="2" numFmtId="164" xfId="0" applyBorder="1" applyFont="1" applyNumberFormat="1"/>
    <xf borderId="1" fillId="0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6" width="10.71"/>
  </cols>
  <sheetData>
    <row r="1" ht="14.25" customHeight="1">
      <c r="A1" s="1" t="s">
        <v>0</v>
      </c>
      <c r="I1" s="2"/>
    </row>
    <row r="2" ht="14.25" customHeight="1">
      <c r="I2" s="2"/>
    </row>
    <row r="3" ht="14.25" customHeight="1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J3" s="5"/>
      <c r="K3" s="5" t="s">
        <v>2</v>
      </c>
      <c r="L3" s="5" t="s">
        <v>3</v>
      </c>
      <c r="M3" s="5" t="s">
        <v>4</v>
      </c>
      <c r="N3" s="5" t="s">
        <v>5</v>
      </c>
      <c r="O3" s="5" t="s">
        <v>6</v>
      </c>
      <c r="P3" s="5" t="s">
        <v>7</v>
      </c>
    </row>
    <row r="4" ht="14.25" customHeight="1">
      <c r="A4" s="6" t="s">
        <v>9</v>
      </c>
      <c r="B4" s="7"/>
      <c r="C4" s="8">
        <v>1.0</v>
      </c>
      <c r="D4" s="8"/>
      <c r="E4" s="7"/>
      <c r="F4" s="7"/>
      <c r="G4" s="7"/>
      <c r="H4" s="7">
        <f t="array" ref="H4">IFS(B4=1,K$4,C4=1,L$4,D4=1,M$4,E4=1,N$4,F4=1,O$4,G4=1,P$4,COUNTBLANK(B5:G5)&gt;5," ")</f>
        <v>8</v>
      </c>
      <c r="J4" s="7" t="s">
        <v>8</v>
      </c>
      <c r="K4" s="7">
        <v>4.0</v>
      </c>
      <c r="L4" s="7">
        <v>8.0</v>
      </c>
      <c r="M4" s="7">
        <v>16.0</v>
      </c>
      <c r="N4" s="7">
        <v>24.0</v>
      </c>
      <c r="O4" s="7">
        <v>32.0</v>
      </c>
      <c r="P4" s="7">
        <v>40.0</v>
      </c>
    </row>
    <row r="5" ht="14.25" customHeight="1">
      <c r="A5" s="6" t="s">
        <v>10</v>
      </c>
      <c r="B5" s="7"/>
      <c r="C5" s="7"/>
      <c r="D5" s="7"/>
      <c r="E5" s="8">
        <v>1.0</v>
      </c>
      <c r="F5" s="7"/>
      <c r="G5" s="7"/>
      <c r="H5" s="7">
        <f t="array" ref="H5">IFS(B5=1,K$4,C5=1,L$4,D5=1,M$4,E5=1,N$4,F5=1,O$4,G5=1,P$4,COUNTBLANK(B6:G6)&gt;5," ")</f>
        <v>24</v>
      </c>
    </row>
    <row r="6" ht="14.25" customHeight="1">
      <c r="A6" s="6" t="s">
        <v>11</v>
      </c>
      <c r="B6" s="7"/>
      <c r="C6" s="7"/>
      <c r="D6" s="7"/>
      <c r="E6" s="8">
        <v>1.0</v>
      </c>
      <c r="F6" s="7"/>
      <c r="G6" s="7"/>
      <c r="H6" s="7">
        <f t="array" ref="H6">IFS(B6=1,K$4,C6=1,L$4,D6=1,M$4,E6=1,N$4,F6=1,O$4,G6=1,P$4,COUNTBLANK(B7:G7)&gt;5," ")</f>
        <v>24</v>
      </c>
    </row>
    <row r="7" ht="14.25" customHeight="1">
      <c r="A7" s="6" t="s">
        <v>12</v>
      </c>
      <c r="B7" s="7"/>
      <c r="C7" s="7"/>
      <c r="D7" s="7"/>
      <c r="E7" s="8"/>
      <c r="F7" s="8">
        <v>1.0</v>
      </c>
      <c r="G7" s="8"/>
      <c r="H7" s="7">
        <f t="array" ref="H7">IFS(B7=1,K$4,C7=1,L$4,D7=1,M$4,E7=1,N$4,F7=1,O$4,G7=1,P$4,COUNTBLANK(B8:G8)&gt;5," ")</f>
        <v>32</v>
      </c>
    </row>
    <row r="8" ht="14.25" customHeight="1">
      <c r="A8" s="6" t="s">
        <v>13</v>
      </c>
      <c r="B8" s="7"/>
      <c r="C8" s="7"/>
      <c r="D8" s="7"/>
      <c r="E8" s="8">
        <v>1.0</v>
      </c>
      <c r="F8" s="8"/>
      <c r="G8" s="8"/>
      <c r="H8" s="7">
        <f t="array" ref="H8">IFS(B8=1,K$4,C8=1,L$4,D8=1,M$4,E8=1,N$4,F8=1,O$4,G8=1,P$4,COUNTBLANK(B9:G9)&gt;5," ")</f>
        <v>24</v>
      </c>
    </row>
    <row r="9" ht="14.25" customHeight="1">
      <c r="A9" s="9" t="s">
        <v>14</v>
      </c>
      <c r="B9" s="10"/>
      <c r="C9" s="10"/>
      <c r="D9" s="10"/>
      <c r="E9" s="10"/>
      <c r="F9" s="10"/>
      <c r="G9" s="10"/>
      <c r="H9" s="10">
        <f>SUM(H4:H8)</f>
        <v>112</v>
      </c>
      <c r="J9" s="1" t="s">
        <v>15</v>
      </c>
    </row>
    <row r="10" ht="14.25" customHeight="1">
      <c r="A10" s="11" t="s">
        <v>16</v>
      </c>
      <c r="B10" s="5" t="s">
        <v>2</v>
      </c>
      <c r="C10" s="5" t="s">
        <v>3</v>
      </c>
      <c r="D10" s="5" t="s">
        <v>4</v>
      </c>
      <c r="E10" s="5" t="s">
        <v>5</v>
      </c>
      <c r="F10" s="5" t="s">
        <v>6</v>
      </c>
      <c r="G10" s="5" t="s">
        <v>7</v>
      </c>
      <c r="H10" s="5" t="s">
        <v>8</v>
      </c>
      <c r="J10" s="5" t="s">
        <v>8</v>
      </c>
      <c r="K10" s="5" t="s">
        <v>17</v>
      </c>
      <c r="L10" s="5" t="s">
        <v>18</v>
      </c>
      <c r="M10" s="5" t="s">
        <v>19</v>
      </c>
    </row>
    <row r="11" ht="14.25" customHeight="1">
      <c r="A11" s="6" t="s">
        <v>20</v>
      </c>
      <c r="B11" s="7"/>
      <c r="C11" s="7"/>
      <c r="D11" s="8">
        <v>1.0</v>
      </c>
      <c r="E11" s="8"/>
      <c r="F11" s="7"/>
      <c r="G11" s="7"/>
      <c r="H11" s="7">
        <f t="array" ref="H11">IFS(B11=1,K$4,C11=1,L$4,D11=1,M$4,E11=1,N$4,F11=1,O$4,G11=1,P$4,COUNTBLANK(B12:G12)&gt;5," ")</f>
        <v>16</v>
      </c>
      <c r="J11" s="7">
        <f>H48</f>
        <v>716</v>
      </c>
      <c r="K11" s="7">
        <f>J11/8</f>
        <v>89.5</v>
      </c>
      <c r="L11" s="7">
        <f>K11/4</f>
        <v>22.375</v>
      </c>
      <c r="M11" s="7">
        <f>K11/20</f>
        <v>4.475</v>
      </c>
    </row>
    <row r="12" ht="14.25" customHeight="1">
      <c r="A12" s="6" t="s">
        <v>21</v>
      </c>
      <c r="B12" s="7"/>
      <c r="C12" s="7"/>
      <c r="D12" s="7"/>
      <c r="E12" s="7"/>
      <c r="F12" s="8">
        <v>1.0</v>
      </c>
      <c r="G12" s="8"/>
      <c r="H12" s="7">
        <f t="array" ref="H12">IFS(B12=1,K$4,C12=1,L$4,D12=1,M$4,E12=1,N$4,F12=1,O$4,G12=1,P$4,COUNTBLANK(B13:G13)&gt;5," ")</f>
        <v>32</v>
      </c>
    </row>
    <row r="13" ht="14.25" customHeight="1">
      <c r="A13" s="6" t="s">
        <v>22</v>
      </c>
      <c r="B13" s="7"/>
      <c r="C13" s="7"/>
      <c r="D13" s="8">
        <v>1.0</v>
      </c>
      <c r="E13" s="8"/>
      <c r="F13" s="7"/>
      <c r="G13" s="7"/>
      <c r="H13" s="7">
        <f t="array" ref="H13">IFS(B13=1,K$4,C13=1,L$4,D13=1,M$4,E13=1,N$4,F13=1,O$4,G13=1,P$4,COUNTBLANK(B14:G14)&gt;5," ")</f>
        <v>16</v>
      </c>
    </row>
    <row r="14" ht="14.25" customHeight="1">
      <c r="A14" s="6" t="s">
        <v>23</v>
      </c>
      <c r="B14" s="7"/>
      <c r="C14" s="7"/>
      <c r="D14" s="7"/>
      <c r="E14" s="8">
        <v>1.0</v>
      </c>
      <c r="F14" s="8"/>
      <c r="G14" s="7"/>
      <c r="H14" s="7">
        <f t="array" ref="H14">IFS(B14=1,K$4,C14=1,L$4,D14=1,M$4,E14=1,N$4,F14=1,O$4,G14=1,P$4,COUNTBLANK(B15:G15)&gt;5," ")</f>
        <v>24</v>
      </c>
    </row>
    <row r="15" ht="14.25" customHeight="1">
      <c r="A15" s="6" t="s">
        <v>24</v>
      </c>
      <c r="B15" s="7"/>
      <c r="C15" s="7"/>
      <c r="D15" s="8">
        <v>1.0</v>
      </c>
      <c r="E15" s="8"/>
      <c r="F15" s="8"/>
      <c r="G15" s="7"/>
      <c r="H15" s="7">
        <f t="array" ref="H15">IFS(B15=1,K$4,C15=1,L$4,D15=1,M$4,E15=1,N$4,F15=1,O$4,G15=1,P$4,COUNTBLANK(B16:G16)&gt;5," ")</f>
        <v>16</v>
      </c>
    </row>
    <row r="16" ht="14.25" customHeight="1">
      <c r="A16" s="6" t="s">
        <v>25</v>
      </c>
      <c r="B16" s="7"/>
      <c r="C16" s="7"/>
      <c r="D16" s="7"/>
      <c r="E16" s="8">
        <v>1.0</v>
      </c>
      <c r="F16" s="8"/>
      <c r="G16" s="7"/>
      <c r="H16" s="7">
        <f t="array" ref="H16">IFS(B16=1,K$4,C16=1,L$4,D16=1,M$4,E16=1,N$4,F16=1,O$4,G16=1,P$4,COUNTBLANK(B17:G17)&gt;5," ")</f>
        <v>24</v>
      </c>
      <c r="J16" s="12" t="s">
        <v>26</v>
      </c>
      <c r="K16" s="13"/>
      <c r="L16" s="13"/>
      <c r="M16" s="13"/>
      <c r="N16" s="14"/>
    </row>
    <row r="17" ht="14.25" customHeight="1">
      <c r="A17" s="6" t="s">
        <v>27</v>
      </c>
      <c r="B17" s="7"/>
      <c r="C17" s="7"/>
      <c r="D17" s="7"/>
      <c r="E17" s="7"/>
      <c r="F17" s="8">
        <v>1.0</v>
      </c>
      <c r="G17" s="7"/>
      <c r="H17" s="7">
        <f t="array" ref="H17">IFS(B17=1,K$4,C17=1,L$4,D17=1,M$4,E17=1,N$4,F17=1,O$4,G17=1,P$4,COUNTBLANK(B18:G18)&gt;5," ")</f>
        <v>32</v>
      </c>
      <c r="J17" s="4" t="s">
        <v>8</v>
      </c>
      <c r="K17" s="4" t="s">
        <v>28</v>
      </c>
      <c r="L17" s="4" t="s">
        <v>29</v>
      </c>
      <c r="M17" s="4" t="s">
        <v>30</v>
      </c>
      <c r="N17" s="4" t="s">
        <v>31</v>
      </c>
    </row>
    <row r="18" ht="14.25" customHeight="1">
      <c r="A18" s="6" t="s">
        <v>32</v>
      </c>
      <c r="B18" s="8">
        <v>1.0</v>
      </c>
      <c r="C18" s="7"/>
      <c r="D18" s="7"/>
      <c r="E18" s="8"/>
      <c r="F18" s="7"/>
      <c r="G18" s="7"/>
      <c r="H18" s="7">
        <f t="array" ref="H18">IFS(B18=1,K$4,C18=1,L$4,D18=1,M$4,E18=1,N$4,F18=1,O$4,G18=1,P$4,COUNTBLANK(B19:G19)&gt;5," ")</f>
        <v>4</v>
      </c>
      <c r="J18" s="7" t="s">
        <v>17</v>
      </c>
      <c r="K18" s="7">
        <f>K$11/1</f>
        <v>89.5</v>
      </c>
      <c r="L18" s="7">
        <f>L$11/2</f>
        <v>11.1875</v>
      </c>
      <c r="M18" s="7">
        <f>M$11/3</f>
        <v>1.491666667</v>
      </c>
      <c r="N18" s="7">
        <f>N$11/4</f>
        <v>0</v>
      </c>
    </row>
    <row r="19" ht="14.25" customHeight="1">
      <c r="A19" s="9" t="s">
        <v>14</v>
      </c>
      <c r="B19" s="10"/>
      <c r="C19" s="10"/>
      <c r="D19" s="10"/>
      <c r="E19" s="10"/>
      <c r="F19" s="10"/>
      <c r="G19" s="10"/>
      <c r="H19" s="10">
        <f>SUM(H11:H18)</f>
        <v>164</v>
      </c>
      <c r="J19" s="7" t="s">
        <v>33</v>
      </c>
      <c r="K19" s="7">
        <f>L$11/1</f>
        <v>22.375</v>
      </c>
      <c r="L19" s="7">
        <f>M$11/2</f>
        <v>2.2375</v>
      </c>
      <c r="M19" s="7">
        <f>N$11/3</f>
        <v>0</v>
      </c>
      <c r="N19" s="7">
        <f>O$11/4</f>
        <v>0</v>
      </c>
    </row>
    <row r="20" ht="14.25" customHeight="1">
      <c r="A20" s="15" t="s">
        <v>34</v>
      </c>
      <c r="B20" s="16" t="s">
        <v>2</v>
      </c>
      <c r="C20" s="16" t="s">
        <v>3</v>
      </c>
      <c r="D20" s="16" t="s">
        <v>4</v>
      </c>
      <c r="E20" s="16" t="s">
        <v>5</v>
      </c>
      <c r="F20" s="16" t="s">
        <v>6</v>
      </c>
      <c r="G20" s="16" t="s">
        <v>7</v>
      </c>
      <c r="H20" s="16" t="s">
        <v>8</v>
      </c>
      <c r="J20" s="7" t="s">
        <v>35</v>
      </c>
      <c r="K20" s="7">
        <f>M$11/1</f>
        <v>4.475</v>
      </c>
      <c r="L20" s="7">
        <f>N$11/2</f>
        <v>0</v>
      </c>
      <c r="M20" s="7">
        <f>O$11/3</f>
        <v>0</v>
      </c>
      <c r="N20" s="7">
        <f>P$11/4</f>
        <v>0</v>
      </c>
    </row>
    <row r="21" ht="14.25" customHeight="1">
      <c r="A21" s="17" t="s">
        <v>36</v>
      </c>
      <c r="B21" s="18"/>
      <c r="C21" s="18"/>
      <c r="D21" s="18"/>
      <c r="E21" s="19">
        <v>1.0</v>
      </c>
      <c r="F21" s="19"/>
      <c r="G21" s="18"/>
      <c r="H21" s="18">
        <f t="array" ref="H21">IFS(B21=1,K$4,C21=1,L$4,D21=1,M$4,E21=1,N$4,F21=1,O$4,G21=1,P$4,COUNTBLANK(B22:G22)&gt;5," ")</f>
        <v>24</v>
      </c>
    </row>
    <row r="22" ht="14.25" customHeight="1">
      <c r="A22" s="17" t="s">
        <v>37</v>
      </c>
      <c r="B22" s="18"/>
      <c r="C22" s="18"/>
      <c r="D22" s="18"/>
      <c r="E22" s="19">
        <v>1.0</v>
      </c>
      <c r="F22" s="19"/>
      <c r="G22" s="18"/>
      <c r="H22" s="18">
        <f t="array" ref="H22">IFS(B22=1,K$4,C22=1,L$4,D22=1,M$4,E22=1,N$4,F22=1,O$4,G22=1,P$4,COUNTBLANK(B23:G23)&gt;5," ")</f>
        <v>24</v>
      </c>
    </row>
    <row r="23" ht="14.25" customHeight="1">
      <c r="A23" s="17" t="s">
        <v>38</v>
      </c>
      <c r="B23" s="18"/>
      <c r="C23" s="18"/>
      <c r="D23" s="18"/>
      <c r="E23" s="19">
        <v>1.0</v>
      </c>
      <c r="F23" s="18"/>
      <c r="G23" s="18"/>
      <c r="H23" s="18">
        <f t="array" ref="H23">IFS(B23=1,K$4,C23=1,L$4,D23=1,M$4,E23=1,N$4,F23=1,O$4,G23=1,P$4,COUNTBLANK(B24:G24)&gt;5," ")</f>
        <v>24</v>
      </c>
    </row>
    <row r="24" ht="14.25" customHeight="1">
      <c r="A24" s="17" t="s">
        <v>39</v>
      </c>
      <c r="B24" s="18"/>
      <c r="C24" s="18"/>
      <c r="D24" s="18"/>
      <c r="E24" s="18"/>
      <c r="F24" s="19">
        <v>1.0</v>
      </c>
      <c r="G24" s="18"/>
      <c r="H24" s="18">
        <f t="array" ref="H24">IFS(B24=1,K$4,C24=1,L$4,D24=1,M$4,E24=1,N$4,F24=1,O$4,G24=1,P$4,COUNTBLANK(B25:G25)&gt;5," ")</f>
        <v>32</v>
      </c>
    </row>
    <row r="25" ht="14.25" customHeight="1">
      <c r="A25" s="17" t="s">
        <v>40</v>
      </c>
      <c r="B25" s="18"/>
      <c r="C25" s="18"/>
      <c r="D25" s="18"/>
      <c r="E25" s="18"/>
      <c r="F25" s="19">
        <v>1.0</v>
      </c>
      <c r="G25" s="18"/>
      <c r="H25" s="18">
        <f t="array" ref="H25">IFS(B25=1,K$4,C25=1,L$4,D25=1,M$4,E25=1,N$4,F25=1,O$4,G25=1,P$4,COUNTBLANK(B26:G26)&gt;5," ")</f>
        <v>32</v>
      </c>
    </row>
    <row r="26" ht="14.25" customHeight="1">
      <c r="A26" s="20" t="s">
        <v>14</v>
      </c>
      <c r="B26" s="21"/>
      <c r="C26" s="21"/>
      <c r="D26" s="21"/>
      <c r="E26" s="21"/>
      <c r="F26" s="21"/>
      <c r="G26" s="21"/>
      <c r="H26" s="22">
        <f>SUM(H21:H25)</f>
        <v>136</v>
      </c>
    </row>
    <row r="27" ht="14.25" customHeight="1">
      <c r="A27" s="15" t="s">
        <v>41</v>
      </c>
      <c r="B27" s="16" t="s">
        <v>2</v>
      </c>
      <c r="C27" s="16" t="s">
        <v>3</v>
      </c>
      <c r="D27" s="16" t="s">
        <v>4</v>
      </c>
      <c r="E27" s="16" t="s">
        <v>5</v>
      </c>
      <c r="F27" s="16" t="s">
        <v>6</v>
      </c>
      <c r="G27" s="16" t="s">
        <v>7</v>
      </c>
      <c r="H27" s="16" t="s">
        <v>8</v>
      </c>
    </row>
    <row r="28" ht="14.25" customHeight="1">
      <c r="A28" s="17" t="s">
        <v>42</v>
      </c>
      <c r="B28" s="18"/>
      <c r="C28" s="18"/>
      <c r="D28" s="18"/>
      <c r="E28" s="19">
        <v>1.0</v>
      </c>
      <c r="F28" s="18"/>
      <c r="G28" s="19"/>
      <c r="H28" s="18">
        <f t="array" ref="H28">IFS(B28=1,K$4,C28=1,L$4,D28=1,M$4,E28=1,N$4,F28=1,O$4,G28=1,P$4,COUNTBLANK(B29:G29)&gt;5," ")</f>
        <v>24</v>
      </c>
    </row>
    <row r="29" ht="14.25" customHeight="1">
      <c r="A29" s="17" t="s">
        <v>43</v>
      </c>
      <c r="B29" s="18"/>
      <c r="C29" s="18"/>
      <c r="D29" s="18"/>
      <c r="E29" s="19">
        <v>1.0</v>
      </c>
      <c r="F29" s="18"/>
      <c r="G29" s="19"/>
      <c r="H29" s="18">
        <f t="array" ref="H29">IFS(B29=1,K$4,C29=1,L$4,D29=1,M$4,E29=1,N$4,F29=1,O$4,G29=1,P$4,COUNTBLANK(B30:G30)&gt;5," ")</f>
        <v>24</v>
      </c>
    </row>
    <row r="30" ht="14.25" customHeight="1">
      <c r="A30" s="17" t="s">
        <v>44</v>
      </c>
      <c r="B30" s="18"/>
      <c r="C30" s="18"/>
      <c r="D30" s="18"/>
      <c r="E30" s="19">
        <v>1.0</v>
      </c>
      <c r="F30" s="18"/>
      <c r="G30" s="19"/>
      <c r="H30" s="18">
        <f t="array" ref="H30">IFS(B30=1,K$4,C30=1,L$4,D30=1,M$4,E30=1,N$4,F30=1,O$4,G30=1,P$4,COUNTBLANK(B31:G31)&gt;5," ")</f>
        <v>24</v>
      </c>
    </row>
    <row r="31" ht="14.25" customHeight="1">
      <c r="A31" s="20" t="s">
        <v>14</v>
      </c>
      <c r="B31" s="21"/>
      <c r="C31" s="21"/>
      <c r="D31" s="21"/>
      <c r="E31" s="21"/>
      <c r="F31" s="21"/>
      <c r="G31" s="21"/>
      <c r="H31" s="22">
        <f>SUM(H28:H30)</f>
        <v>72</v>
      </c>
    </row>
    <row r="32" ht="14.25" customHeight="1">
      <c r="A32" s="15" t="s">
        <v>45</v>
      </c>
      <c r="B32" s="16" t="s">
        <v>2</v>
      </c>
      <c r="C32" s="16" t="s">
        <v>3</v>
      </c>
      <c r="D32" s="16" t="s">
        <v>4</v>
      </c>
      <c r="E32" s="16" t="s">
        <v>5</v>
      </c>
      <c r="F32" s="16" t="s">
        <v>6</v>
      </c>
      <c r="G32" s="16" t="s">
        <v>7</v>
      </c>
      <c r="H32" s="16" t="s">
        <v>8</v>
      </c>
    </row>
    <row r="33" ht="14.25" customHeight="1">
      <c r="A33" s="17" t="s">
        <v>46</v>
      </c>
      <c r="B33" s="18"/>
      <c r="C33" s="18"/>
      <c r="D33" s="18"/>
      <c r="E33" s="19">
        <v>1.0</v>
      </c>
      <c r="F33" s="19"/>
      <c r="G33" s="18"/>
      <c r="H33" s="18">
        <f t="array" ref="H33">IFS(B33=1,K$4,C33=1,L$4,D33=1,M$4,E33=1,N$4,F33=1,O$4,G33=1,P$4,COUNTBLANK(B34:G34)&gt;5," ")</f>
        <v>24</v>
      </c>
    </row>
    <row r="34" ht="14.25" customHeight="1">
      <c r="A34" s="17" t="s">
        <v>47</v>
      </c>
      <c r="B34" s="18"/>
      <c r="C34" s="18"/>
      <c r="D34" s="18"/>
      <c r="E34" s="19"/>
      <c r="F34" s="19">
        <v>1.0</v>
      </c>
      <c r="G34" s="18"/>
      <c r="H34" s="18">
        <f t="array" ref="H34">IFS(B34=1,K$4,C34=1,L$4,D34=1,M$4,E34=1,N$4,F34=1,O$4,G34=1,P$4,COUNTBLANK(B35:G35)&gt;5," ")</f>
        <v>32</v>
      </c>
    </row>
    <row r="35" ht="14.25" customHeight="1">
      <c r="A35" s="17" t="s">
        <v>48</v>
      </c>
      <c r="B35" s="18"/>
      <c r="C35" s="18"/>
      <c r="D35" s="18"/>
      <c r="E35" s="19"/>
      <c r="F35" s="19">
        <v>1.0</v>
      </c>
      <c r="G35" s="18"/>
      <c r="H35" s="18">
        <f t="array" ref="H35">IFS(B35=1,K$4,C35=1,L$4,D35=1,M$4,E35=1,N$4,F35=1,O$4,G35=1,P$4,COUNTBLANK(B36:G36)&gt;5," ")</f>
        <v>32</v>
      </c>
    </row>
    <row r="36" ht="14.25" customHeight="1">
      <c r="A36" s="17" t="s">
        <v>49</v>
      </c>
      <c r="B36" s="18"/>
      <c r="C36" s="18"/>
      <c r="D36" s="18"/>
      <c r="E36" s="19"/>
      <c r="F36" s="19">
        <v>1.0</v>
      </c>
      <c r="G36" s="18"/>
      <c r="H36" s="18">
        <f t="array" ref="H36">IFS(B36=1,K$4,C36=1,L$4,D36=1,M$4,E36=1,N$4,F36=1,O$4,G36=1,P$4,COUNTBLANK(B37:G37)&gt;5," ")</f>
        <v>32</v>
      </c>
    </row>
    <row r="37" ht="14.25" customHeight="1">
      <c r="A37" s="20" t="s">
        <v>14</v>
      </c>
      <c r="B37" s="21"/>
      <c r="C37" s="21"/>
      <c r="D37" s="21"/>
      <c r="E37" s="21"/>
      <c r="F37" s="21"/>
      <c r="G37" s="21"/>
      <c r="H37" s="22">
        <f>SUM(H33:H36)</f>
        <v>120</v>
      </c>
    </row>
    <row r="38" ht="14.25" customHeight="1">
      <c r="A38" s="11" t="s">
        <v>50</v>
      </c>
      <c r="B38" s="5" t="s">
        <v>2</v>
      </c>
      <c r="C38" s="5" t="s">
        <v>3</v>
      </c>
      <c r="D38" s="5" t="s">
        <v>4</v>
      </c>
      <c r="E38" s="5" t="s">
        <v>5</v>
      </c>
      <c r="F38" s="5" t="s">
        <v>6</v>
      </c>
      <c r="G38" s="5" t="s">
        <v>7</v>
      </c>
      <c r="H38" s="5" t="s">
        <v>8</v>
      </c>
    </row>
    <row r="39" ht="14.25" customHeight="1">
      <c r="A39" s="6" t="s">
        <v>51</v>
      </c>
      <c r="B39" s="7"/>
      <c r="C39" s="7"/>
      <c r="D39" s="7"/>
      <c r="E39" s="8">
        <v>1.0</v>
      </c>
      <c r="F39" s="8"/>
      <c r="G39" s="7"/>
      <c r="H39" s="7">
        <f t="array" ref="H39">IFS(B39=1,K$4,C39=1,L$4,D39=1,M$4,E39=1,N$4,F39=1,O$4,G39=1,P$4,COUNTBLANK(B40:G40)&gt;5," ")</f>
        <v>24</v>
      </c>
    </row>
    <row r="40" ht="14.25" customHeight="1">
      <c r="A40" s="6" t="s">
        <v>52</v>
      </c>
      <c r="B40" s="7"/>
      <c r="C40" s="7"/>
      <c r="D40" s="8">
        <v>1.0</v>
      </c>
      <c r="E40" s="7"/>
      <c r="F40" s="8"/>
      <c r="G40" s="7"/>
      <c r="H40" s="7">
        <f t="array" ref="H40">IFS(B40=1,K$4,C40=1,L$4,D40=1,M$4,E40=1,N$4,F40=1,O$4,G40=1,P$4,COUNTBLANK(B41:G41)&gt;5," ")</f>
        <v>16</v>
      </c>
    </row>
    <row r="41" ht="14.25" customHeight="1">
      <c r="A41" s="6" t="s">
        <v>53</v>
      </c>
      <c r="B41" s="7"/>
      <c r="C41" s="7"/>
      <c r="D41" s="7"/>
      <c r="E41" s="8">
        <v>1.0</v>
      </c>
      <c r="F41" s="8"/>
      <c r="G41" s="7"/>
      <c r="H41" s="7">
        <f t="array" ref="H41">IFS(B41=1,K$4,C41=1,L$4,D41=1,M$4,E41=1,N$4,F41=1,O$4,G41=1,P$4,COUNTBLANK(B42:G42)&gt;5," ")</f>
        <v>24</v>
      </c>
    </row>
    <row r="42" ht="14.25" customHeight="1">
      <c r="A42" s="6" t="s">
        <v>54</v>
      </c>
      <c r="B42" s="7"/>
      <c r="C42" s="8">
        <v>1.0</v>
      </c>
      <c r="D42" s="7"/>
      <c r="E42" s="8"/>
      <c r="F42" s="7"/>
      <c r="G42" s="7"/>
      <c r="H42" s="7">
        <f t="array" ref="H42">IFS(B42=1,K$4,C42=1,L$4,D42=1,M$4,E42=1,N$4,F42=1,O$4,G42=1,P$4,COUNTBLANK(B43:G43)&gt;5," ")</f>
        <v>8</v>
      </c>
    </row>
    <row r="43" ht="14.25" customHeight="1">
      <c r="A43" s="6" t="s">
        <v>43</v>
      </c>
      <c r="B43" s="7"/>
      <c r="C43" s="7"/>
      <c r="D43" s="8">
        <v>1.0</v>
      </c>
      <c r="E43" s="8"/>
      <c r="F43" s="7"/>
      <c r="G43" s="7"/>
      <c r="H43" s="7">
        <f t="array" ref="H43">IFS(B43=1,K$4,C43=1,L$4,D43=1,M$4,E43=1,N$4,F43=1,O$4,G43=1,P$4,COUNTBLANK(B44:G44)&gt;5," ")</f>
        <v>16</v>
      </c>
    </row>
    <row r="44" ht="14.25" customHeight="1">
      <c r="A44" s="6" t="s">
        <v>55</v>
      </c>
      <c r="B44" s="7"/>
      <c r="C44" s="7"/>
      <c r="D44" s="7"/>
      <c r="E44" s="8">
        <v>1.0</v>
      </c>
      <c r="F44" s="8"/>
      <c r="G44" s="7"/>
      <c r="H44" s="7">
        <f t="array" ref="H44">IFS(B44=1,K$4,C44=1,L$4,D44=1,M$4,E44=1,N$4,F44=1,O$4,G44=1,P$4,COUNTBLANK(B45:G45)&gt;5," ")</f>
        <v>24</v>
      </c>
    </row>
    <row r="45" ht="14.25" customHeight="1">
      <c r="A45" s="9" t="s">
        <v>14</v>
      </c>
      <c r="B45" s="10"/>
      <c r="C45" s="10"/>
      <c r="D45" s="10"/>
      <c r="E45" s="10"/>
      <c r="F45" s="10"/>
      <c r="G45" s="10"/>
      <c r="H45" s="10">
        <f>SUM(H39:H44)</f>
        <v>112</v>
      </c>
    </row>
    <row r="46" ht="14.25" customHeight="1"/>
    <row r="47" ht="14.25" customHeight="1"/>
    <row r="48" ht="14.25" customHeight="1">
      <c r="A48" s="9" t="s">
        <v>56</v>
      </c>
      <c r="B48" s="10"/>
      <c r="C48" s="10"/>
      <c r="D48" s="10"/>
      <c r="E48" s="10"/>
      <c r="F48" s="10"/>
      <c r="G48" s="10"/>
      <c r="H48" s="10">
        <f>SUM(H9+H19+H26+H31+H37+H45)</f>
        <v>716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H2"/>
    <mergeCell ref="J9:M9"/>
    <mergeCell ref="J16:N1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1.43"/>
    <col customWidth="1" min="3" max="8" width="10.71"/>
    <col customWidth="1" min="9" max="9" width="24.86"/>
    <col customWidth="1" min="10" max="26" width="10.71"/>
  </cols>
  <sheetData>
    <row r="1" ht="14.25" customHeight="1"/>
    <row r="2" ht="14.25" customHeight="1">
      <c r="H2" s="23" t="s">
        <v>57</v>
      </c>
      <c r="I2" s="24">
        <v>35000.0</v>
      </c>
    </row>
    <row r="3" ht="14.25" customHeight="1">
      <c r="B3" s="25" t="s">
        <v>58</v>
      </c>
      <c r="C3" s="13"/>
      <c r="D3" s="13"/>
      <c r="E3" s="13"/>
      <c r="F3" s="14"/>
    </row>
    <row r="4" ht="14.25" customHeight="1">
      <c r="B4" s="5" t="s">
        <v>59</v>
      </c>
      <c r="C4" s="5">
        <v>1.0</v>
      </c>
      <c r="D4" s="5">
        <v>2.0</v>
      </c>
      <c r="E4" s="5">
        <v>3.0</v>
      </c>
      <c r="F4" s="5">
        <v>4.0</v>
      </c>
    </row>
    <row r="5" ht="14.25" customHeight="1">
      <c r="B5" s="26" t="s">
        <v>8</v>
      </c>
      <c r="C5" s="7">
        <f>'Estimación'!J11</f>
        <v>716</v>
      </c>
      <c r="D5" s="7">
        <f>C5/2</f>
        <v>358</v>
      </c>
      <c r="E5" s="7">
        <f>C5/3</f>
        <v>238.6666667</v>
      </c>
      <c r="F5" s="7">
        <f>C5/4</f>
        <v>179</v>
      </c>
    </row>
    <row r="6" ht="14.25" customHeight="1">
      <c r="B6" s="26" t="s">
        <v>33</v>
      </c>
      <c r="C6" s="7">
        <f>'Estimación'!K19</f>
        <v>22.375</v>
      </c>
      <c r="D6" s="7">
        <f>'Estimación'!L19</f>
        <v>2.2375</v>
      </c>
      <c r="E6" s="7">
        <f>'Estimación'!M19</f>
        <v>0</v>
      </c>
      <c r="F6" s="7">
        <f>'Estimación'!N19</f>
        <v>0</v>
      </c>
    </row>
    <row r="7" ht="14.25" customHeight="1">
      <c r="B7" s="26" t="s">
        <v>35</v>
      </c>
      <c r="C7" s="7">
        <f>'Estimación'!K20</f>
        <v>4.475</v>
      </c>
      <c r="D7" s="7">
        <f>'Estimación'!L20</f>
        <v>0</v>
      </c>
      <c r="E7" s="7">
        <f>'Estimación'!M20</f>
        <v>0</v>
      </c>
      <c r="F7" s="7">
        <f>'Estimación'!N20</f>
        <v>0</v>
      </c>
    </row>
    <row r="8" ht="14.25" customHeight="1">
      <c r="B8" s="10" t="s">
        <v>60</v>
      </c>
      <c r="C8" s="27">
        <f>C5*I2</f>
        <v>25060000</v>
      </c>
      <c r="D8" s="27">
        <f>(D5*I2)*2</f>
        <v>25060000</v>
      </c>
      <c r="E8" s="27">
        <f>(E5*I2)*3</f>
        <v>25060000</v>
      </c>
      <c r="F8" s="27">
        <f>(F5*I2)*4</f>
        <v>25060000</v>
      </c>
    </row>
    <row r="9" ht="14.25" customHeight="1"/>
    <row r="10" ht="14.25" customHeight="1">
      <c r="B10" s="25" t="s">
        <v>61</v>
      </c>
      <c r="C10" s="13"/>
      <c r="D10" s="13"/>
      <c r="E10" s="13"/>
      <c r="F10" s="14"/>
    </row>
    <row r="11" ht="14.25" customHeight="1">
      <c r="B11" s="5" t="s">
        <v>62</v>
      </c>
      <c r="C11" s="5">
        <v>1.0</v>
      </c>
      <c r="D11" s="5">
        <v>2.0</v>
      </c>
      <c r="E11" s="5">
        <v>3.0</v>
      </c>
      <c r="F11" s="5">
        <v>4.0</v>
      </c>
    </row>
    <row r="12" ht="14.25" customHeight="1">
      <c r="B12" s="26" t="s">
        <v>63</v>
      </c>
      <c r="C12" s="28">
        <f t="shared" ref="C12:F12" si="1">(C8*50)/100</f>
        <v>12530000</v>
      </c>
      <c r="D12" s="28">
        <f t="shared" si="1"/>
        <v>12530000</v>
      </c>
      <c r="E12" s="28">
        <f t="shared" si="1"/>
        <v>12530000</v>
      </c>
      <c r="F12" s="28">
        <f t="shared" si="1"/>
        <v>12530000</v>
      </c>
    </row>
    <row r="13" ht="14.25" customHeight="1">
      <c r="B13" s="26" t="s">
        <v>64</v>
      </c>
      <c r="C13" s="28">
        <f t="shared" ref="C13:F13" si="2">(C8*30)/100</f>
        <v>7518000</v>
      </c>
      <c r="D13" s="28">
        <f t="shared" si="2"/>
        <v>7518000</v>
      </c>
      <c r="E13" s="28">
        <f t="shared" si="2"/>
        <v>7518000</v>
      </c>
      <c r="F13" s="28">
        <f t="shared" si="2"/>
        <v>7518000</v>
      </c>
    </row>
    <row r="14" ht="14.25" customHeight="1">
      <c r="B14" s="26" t="s">
        <v>65</v>
      </c>
      <c r="C14" s="28">
        <f t="shared" ref="C14:F14" si="3">(C8*10)/100</f>
        <v>2506000</v>
      </c>
      <c r="D14" s="28">
        <f t="shared" si="3"/>
        <v>2506000</v>
      </c>
      <c r="E14" s="28">
        <f t="shared" si="3"/>
        <v>2506000</v>
      </c>
      <c r="F14" s="28">
        <f t="shared" si="3"/>
        <v>2506000</v>
      </c>
    </row>
    <row r="15" ht="14.25" customHeight="1">
      <c r="B15" s="26" t="s">
        <v>66</v>
      </c>
      <c r="C15" s="28">
        <f t="shared" ref="C15:F15" si="4">(C8*10)/100</f>
        <v>2506000</v>
      </c>
      <c r="D15" s="28">
        <f t="shared" si="4"/>
        <v>2506000</v>
      </c>
      <c r="E15" s="28">
        <f t="shared" si="4"/>
        <v>2506000</v>
      </c>
      <c r="F15" s="28">
        <f t="shared" si="4"/>
        <v>2506000</v>
      </c>
    </row>
    <row r="16" ht="14.25" customHeight="1">
      <c r="B16" s="10" t="s">
        <v>60</v>
      </c>
      <c r="C16" s="27">
        <f t="shared" ref="C16:F16" si="5">SUM(C12:C15)</f>
        <v>25060000</v>
      </c>
      <c r="D16" s="27">
        <f t="shared" si="5"/>
        <v>25060000</v>
      </c>
      <c r="E16" s="27">
        <f t="shared" si="5"/>
        <v>25060000</v>
      </c>
      <c r="F16" s="27">
        <f t="shared" si="5"/>
        <v>25060000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3:F3"/>
    <mergeCell ref="B10:F1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2021-11-08T21:40:05Z</dcterms:created>
  <dc:creator>Infor Tech</dc:creator>
</cp:coreProperties>
</file>