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\Desktop\Daisy\excel\"/>
    </mc:Choice>
  </mc:AlternateContent>
  <xr:revisionPtr revIDLastSave="0" documentId="13_ncr:1_{A21948D5-1507-4B09-9CB3-AA58833ACE8F}" xr6:coauthVersionLast="47" xr6:coauthVersionMax="47" xr10:uidLastSave="{00000000-0000-0000-0000-000000000000}"/>
  <bookViews>
    <workbookView xWindow="-120" yWindow="-120" windowWidth="29040" windowHeight="15720" tabRatio="210" xr2:uid="{5ABEE895-D44C-4E00-9B1C-8C7A29E94418}"/>
  </bookViews>
  <sheets>
    <sheet name="projeto" sheetId="1" r:id="rId1"/>
    <sheet name="Planilha_apoio" sheetId="2" r:id="rId2"/>
  </sheets>
  <definedNames>
    <definedName name="_xlchart.v2.0" hidden="1">projeto!$B$38:$B$43</definedName>
    <definedName name="_xlchart.v2.1" hidden="1">projeto!$C$38:$C$43</definedName>
    <definedName name="_xlchart.v2.2" hidden="1">projeto!$B$37:$B$42</definedName>
    <definedName name="_xlchart.v2.3" hidden="1">projeto!$C$37:$C$42</definedName>
    <definedName name="aporte">projeto!$D$18</definedName>
    <definedName name="patrimonio">projeto!$D$21</definedName>
    <definedName name="qtd_anos">projeto!$D$19</definedName>
    <definedName name="renbdimento_carteira">projeto!$D$12</definedName>
    <definedName name="salario">projeto!$D$11</definedName>
    <definedName name="sugetao_investimento">projeto!$D$13</definedName>
    <definedName name="taxa_mensal">projeto!$D$20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40" i="1"/>
  <c r="C41" i="1"/>
  <c r="C42" i="1"/>
  <c r="C43" i="1"/>
  <c r="C38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5" i="1"/>
  <c r="D21" i="1"/>
  <c r="D13" i="1"/>
  <c r="C27" i="1"/>
  <c r="D27" i="1" s="1"/>
  <c r="C28" i="1"/>
  <c r="D28" i="1" s="1"/>
  <c r="C29" i="1"/>
  <c r="D29" i="1" s="1"/>
  <c r="C30" i="1"/>
  <c r="D30" i="1" s="1"/>
  <c r="C31" i="1"/>
  <c r="D31" i="1" s="1"/>
  <c r="D39" i="1" l="1"/>
  <c r="D40" i="1"/>
  <c r="D41" i="1"/>
  <c r="D43" i="1"/>
  <c r="D42" i="1"/>
  <c r="D38" i="1"/>
  <c r="D22" i="1"/>
  <c r="D44" i="1" l="1"/>
</calcChain>
</file>

<file path=xl/sharedStrings.xml><?xml version="1.0" encoding="utf-8"?>
<sst xmlns="http://schemas.openxmlformats.org/spreadsheetml/2006/main" count="69" uniqueCount="33">
  <si>
    <t>Quanto investir por mês?</t>
  </si>
  <si>
    <t>Por quantos anos?</t>
  </si>
  <si>
    <t>Taxa de rendimento mensal?</t>
  </si>
  <si>
    <t>Patrimônio acumulado?</t>
  </si>
  <si>
    <t>Dividendo mensais?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</si>
  <si>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</si>
  <si>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</si>
  <si>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</si>
  <si>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</si>
  <si>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</si>
  <si>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</si>
  <si>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</si>
  <si>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Rendimento carteita</t>
  </si>
  <si>
    <t>Salario</t>
  </si>
  <si>
    <t>INVESTIMENTO MENSAL</t>
  </si>
  <si>
    <t>CONFIGURAÇÕES</t>
  </si>
  <si>
    <t>PERFIL</t>
  </si>
  <si>
    <t>Moderado</t>
  </si>
  <si>
    <t>Conservador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</si>
  <si>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</si>
  <si>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</si>
  <si>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</si>
  <si>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</si>
  <si>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</si>
  <si>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</si>
  <si>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</si>
  <si>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</si>
  <si>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</si>
  <si>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</si>
  <si>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</si>
  <si>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</si>
  <si>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 xml:space="preserve">CHAVE </t>
  </si>
  <si>
    <t>Sugestão de investimento(30%)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</si>
</sst>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9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0"/>
      <name val="Segoe UI"/>
      <family val="2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13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6">
    <xf numFmtId="0" fontId="0" fillId="0" borderId="0" xfId="0"/>
    <xf numFmtId="0" fontId="0" fillId="3" borderId="0" xfId="0" applyFill="1"/>
    <xf numFmtId="0" fontId="3" fillId="3" borderId="0" xfId="0" applyFont="1" applyFill="1"/>
    <xf numFmtId="0" fontId="6" fillId="0" borderId="8" xfId="0" applyFont="1" applyBorder="1" applyAlignment="1">
      <alignment horizontal="center"/>
    </xf>
    <xf numFmtId="169" fontId="6" fillId="0" borderId="6" xfId="0" applyNumberFormat="1" applyFont="1" applyBorder="1" applyAlignment="1">
      <alignment horizontal="center" vertical="center"/>
    </xf>
    <xf numFmtId="10" fontId="6" fillId="0" borderId="8" xfId="0" applyNumberFormat="1" applyFont="1" applyBorder="1" applyAlignment="1">
      <alignment horizontal="center"/>
    </xf>
    <xf numFmtId="8" fontId="6" fillId="3" borderId="8" xfId="0" applyNumberFormat="1" applyFont="1" applyFill="1" applyBorder="1" applyAlignment="1">
      <alignment horizontal="center"/>
    </xf>
    <xf numFmtId="8" fontId="6" fillId="3" borderId="10" xfId="0" applyNumberFormat="1" applyFont="1" applyFill="1" applyBorder="1" applyAlignment="1">
      <alignment horizontal="center"/>
    </xf>
    <xf numFmtId="0" fontId="4" fillId="4" borderId="0" xfId="0" applyFont="1" applyFill="1"/>
    <xf numFmtId="169" fontId="5" fillId="3" borderId="6" xfId="0" applyNumberFormat="1" applyFont="1" applyFill="1" applyBorder="1" applyAlignment="1">
      <alignment horizontal="center" vertical="center"/>
    </xf>
    <xf numFmtId="169" fontId="5" fillId="3" borderId="12" xfId="0" applyNumberFormat="1" applyFont="1" applyFill="1" applyBorder="1" applyAlignment="1">
      <alignment horizontal="center" vertical="center"/>
    </xf>
    <xf numFmtId="169" fontId="5" fillId="3" borderId="13" xfId="0" applyNumberFormat="1" applyFont="1" applyFill="1" applyBorder="1" applyAlignment="1">
      <alignment horizontal="center" vertical="center"/>
    </xf>
    <xf numFmtId="169" fontId="5" fillId="3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3" borderId="7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11" fillId="3" borderId="14" xfId="0" applyFont="1" applyFill="1" applyBorder="1" applyAlignment="1">
      <alignment horizontal="center"/>
    </xf>
    <xf numFmtId="169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69" fontId="5" fillId="3" borderId="8" xfId="0" applyNumberFormat="1" applyFont="1" applyFill="1" applyBorder="1" applyAlignment="1">
      <alignment horizontal="center" vertical="center"/>
    </xf>
    <xf numFmtId="169" fontId="5" fillId="3" borderId="10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169" fontId="0" fillId="3" borderId="10" xfId="0" applyNumberFormat="1" applyFill="1" applyBorder="1" applyAlignment="1">
      <alignment horizontal="center" vertical="center"/>
    </xf>
    <xf numFmtId="0" fontId="2" fillId="2" borderId="0" xfId="2" applyBorder="1" applyAlignment="1">
      <alignment horizontal="center"/>
    </xf>
    <xf numFmtId="0" fontId="2" fillId="2" borderId="0" xfId="2"/>
    <xf numFmtId="0" fontId="2" fillId="2" borderId="0" xfId="2" applyAlignment="1">
      <alignment horizontal="center"/>
    </xf>
    <xf numFmtId="169" fontId="3" fillId="3" borderId="0" xfId="0" applyNumberFormat="1" applyFont="1" applyFill="1" applyAlignment="1">
      <alignment horizontal="center"/>
    </xf>
    <xf numFmtId="0" fontId="0" fillId="6" borderId="0" xfId="0" applyFill="1"/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3" fillId="6" borderId="0" xfId="0" applyNumberFormat="1" applyFont="1" applyFill="1" applyAlignment="1">
      <alignment horizontal="center" vertical="center"/>
    </xf>
    <xf numFmtId="0" fontId="0" fillId="0" borderId="15" xfId="0" applyBorder="1"/>
    <xf numFmtId="0" fontId="0" fillId="0" borderId="15" xfId="0" applyBorder="1" applyAlignment="1">
      <alignment horizontal="center"/>
    </xf>
    <xf numFmtId="9" fontId="0" fillId="0" borderId="0" xfId="1" applyFont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4" fillId="8" borderId="0" xfId="0" applyFont="1" applyFill="1"/>
    <xf numFmtId="0" fontId="4" fillId="8" borderId="0" xfId="0" applyFont="1" applyFill="1" applyAlignment="1">
      <alignment horizont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D13F"/>
      <color rgb="FFFFEC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funnel" uniqueId="{2DE82139-F456-4276-A3BA-08F8989F661A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 b="1" i="0" baseline="0">
                    <a:solidFill>
                      <a:schemeClr val="bg1"/>
                    </a:solidFill>
                  </a:defRPr>
                </a:pPr>
                <a:endParaRPr lang="pt-BR" sz="1000" b="1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 i="0" baseline="0"/>
            </a:pPr>
            <a:endParaRPr lang="pt-BR" sz="1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7</xdr:col>
      <xdr:colOff>0</xdr:colOff>
      <xdr:row>6</xdr:row>
      <xdr:rowOff>95250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B0209CA-1744-4113-3CBC-E16E80F23D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57" t="23346" r="10232" b="27757"/>
        <a:stretch>
          <a:fillRect/>
        </a:stretch>
      </xdr:blipFill>
      <xdr:spPr>
        <a:xfrm>
          <a:off x="28575" y="19050"/>
          <a:ext cx="6981825" cy="121920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</xdr:row>
      <xdr:rowOff>42862</xdr:rowOff>
    </xdr:from>
    <xdr:to>
      <xdr:col>3</xdr:col>
      <xdr:colOff>304800</xdr:colOff>
      <xdr:row>58</xdr:row>
      <xdr:rowOff>119062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C0683296-2C69-DF9B-2326-0EF4461E8F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5" y="91487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FF5E-001B-4F48-A16E-98166026DE1A}">
  <dimension ref="A8:G44"/>
  <sheetViews>
    <sheetView showGridLines="0" tabSelected="1" topLeftCell="A33" workbookViewId="0">
      <selection activeCell="G55" sqref="G55"/>
    </sheetView>
  </sheetViews>
  <sheetFormatPr defaultColWidth="0" defaultRowHeight="15" x14ac:dyDescent="0.25"/>
  <cols>
    <col min="1" max="1" width="9.140625" customWidth="1"/>
    <col min="2" max="2" width="33.28515625" bestFit="1" customWidth="1"/>
    <col min="3" max="3" width="30.85546875" bestFit="1" customWidth="1"/>
    <col min="4" max="4" width="20.5703125" customWidth="1"/>
    <col min="5" max="5" width="3.7109375" customWidth="1"/>
    <col min="6" max="6" width="3.140625" customWidth="1"/>
    <col min="7" max="7" width="4.42578125" customWidth="1"/>
    <col min="8" max="10" width="9.140625" hidden="1" customWidth="1"/>
    <col min="11" max="16384" width="9.140625" hidden="1"/>
  </cols>
  <sheetData>
    <row r="8" spans="2:4" ht="15.75" thickBot="1" x14ac:dyDescent="0.3"/>
    <row r="9" spans="2:4" ht="15" customHeight="1" x14ac:dyDescent="0.25">
      <c r="B9" s="22" t="s">
        <v>15</v>
      </c>
      <c r="C9" s="25"/>
      <c r="D9" s="35"/>
    </row>
    <row r="10" spans="2:4" ht="15" customHeight="1" x14ac:dyDescent="0.25">
      <c r="B10" s="23"/>
      <c r="C10" s="24"/>
      <c r="D10" s="36"/>
    </row>
    <row r="11" spans="2:4" ht="15.75" x14ac:dyDescent="0.25">
      <c r="B11" s="17" t="s">
        <v>13</v>
      </c>
      <c r="C11" s="26"/>
      <c r="D11" s="31">
        <v>4200</v>
      </c>
    </row>
    <row r="12" spans="2:4" ht="15.75" x14ac:dyDescent="0.25">
      <c r="B12" s="19" t="s">
        <v>12</v>
      </c>
      <c r="C12" s="27"/>
      <c r="D12" s="32">
        <v>6.0000000000000001E-3</v>
      </c>
    </row>
    <row r="13" spans="2:4" ht="16.5" thickBot="1" x14ac:dyDescent="0.3">
      <c r="B13" s="21" t="s">
        <v>32</v>
      </c>
      <c r="C13" s="28"/>
      <c r="D13" s="37">
        <f>D11*30%</f>
        <v>1260</v>
      </c>
    </row>
    <row r="15" spans="2:4" ht="15.75" thickBot="1" x14ac:dyDescent="0.3"/>
    <row r="16" spans="2:4" ht="26.25" x14ac:dyDescent="0.25">
      <c r="B16" s="52" t="s">
        <v>14</v>
      </c>
      <c r="C16" s="53"/>
      <c r="D16" s="54"/>
    </row>
    <row r="17" spans="1:4" ht="15" customHeight="1" x14ac:dyDescent="0.25">
      <c r="B17" s="55"/>
      <c r="C17" s="56"/>
      <c r="D17" s="57"/>
    </row>
    <row r="18" spans="1:4" ht="18.75" x14ac:dyDescent="0.25">
      <c r="B18" s="17" t="s">
        <v>0</v>
      </c>
      <c r="C18" s="26"/>
      <c r="D18" s="4">
        <v>1260</v>
      </c>
    </row>
    <row r="19" spans="1:4" ht="18.75" x14ac:dyDescent="0.3">
      <c r="B19" s="19" t="s">
        <v>1</v>
      </c>
      <c r="C19" s="27"/>
      <c r="D19" s="3">
        <v>10</v>
      </c>
    </row>
    <row r="20" spans="1:4" ht="18.75" x14ac:dyDescent="0.3">
      <c r="B20" s="19" t="s">
        <v>2</v>
      </c>
      <c r="C20" s="27"/>
      <c r="D20" s="5">
        <v>1.0789999999999999E-2</v>
      </c>
    </row>
    <row r="21" spans="1:4" ht="18.75" x14ac:dyDescent="0.3">
      <c r="B21" s="14" t="s">
        <v>3</v>
      </c>
      <c r="C21" s="29"/>
      <c r="D21" s="6">
        <f>FV(taxa_mensal,qtd_anos*12,aporte*-1)</f>
        <v>306538.10778801696</v>
      </c>
    </row>
    <row r="22" spans="1:4" ht="19.5" thickBot="1" x14ac:dyDescent="0.35">
      <c r="B22" s="15" t="s">
        <v>4</v>
      </c>
      <c r="C22" s="30"/>
      <c r="D22" s="7">
        <f>patrimonio*renbdimento_carteira</f>
        <v>1839.2286467281017</v>
      </c>
    </row>
    <row r="24" spans="1:4" ht="15.75" thickBot="1" x14ac:dyDescent="0.3"/>
    <row r="25" spans="1:4" x14ac:dyDescent="0.25">
      <c r="B25" s="58" t="s">
        <v>5</v>
      </c>
      <c r="C25" s="59"/>
      <c r="D25" s="60" t="s">
        <v>11</v>
      </c>
    </row>
    <row r="26" spans="1:4" ht="24" customHeight="1" x14ac:dyDescent="0.25">
      <c r="B26" s="61"/>
      <c r="C26" s="62"/>
      <c r="D26" s="63"/>
    </row>
    <row r="27" spans="1:4" ht="15" customHeight="1" x14ac:dyDescent="0.25">
      <c r="B27" s="16" t="s">
        <v>6</v>
      </c>
      <c r="C27" s="10">
        <f>FV($D$20,$A29*12,$D$18*-1)</f>
        <v>34306.810395032975</v>
      </c>
      <c r="D27" s="9">
        <f>C27*renbdimento_carteira</f>
        <v>205.84086237019787</v>
      </c>
    </row>
    <row r="28" spans="1:4" ht="15" customHeight="1" x14ac:dyDescent="0.25">
      <c r="B28" s="18" t="s">
        <v>7</v>
      </c>
      <c r="C28" s="11">
        <f>FV($D$20,$A30*12,$D$18*-1)</f>
        <v>105558.91163809443</v>
      </c>
      <c r="D28" s="33">
        <f>C28*renbdimento_carteira</f>
        <v>633.35346982856663</v>
      </c>
    </row>
    <row r="29" spans="1:4" ht="18.75" x14ac:dyDescent="0.25">
      <c r="A29" s="8">
        <v>2</v>
      </c>
      <c r="B29" s="18" t="s">
        <v>8</v>
      </c>
      <c r="C29" s="11">
        <f>FV($D$20,$A31*12,$D$18*-1)</f>
        <v>306538.10778801696</v>
      </c>
      <c r="D29" s="33">
        <f>C29*renbdimento_carteira</f>
        <v>1839.2286467281017</v>
      </c>
    </row>
    <row r="30" spans="1:4" ht="18.75" x14ac:dyDescent="0.25">
      <c r="A30" s="8">
        <v>5</v>
      </c>
      <c r="B30" s="18" t="s">
        <v>9</v>
      </c>
      <c r="C30" s="11">
        <f>FV($D$20,$A32*12,$D$18*-1)</f>
        <v>1417749.9841223215</v>
      </c>
      <c r="D30" s="33">
        <f>C30*renbdimento_carteira</f>
        <v>8506.4999047339297</v>
      </c>
    </row>
    <row r="31" spans="1:4" ht="19.5" thickBot="1" x14ac:dyDescent="0.3">
      <c r="A31" s="8">
        <v>10</v>
      </c>
      <c r="B31" s="20" t="s">
        <v>10</v>
      </c>
      <c r="C31" s="12">
        <f>FV($D$20,$A33*12,$D$18*-1)</f>
        <v>5445933.7653059401</v>
      </c>
      <c r="D31" s="34">
        <f>C31*renbdimento_carteira</f>
        <v>32675.602591835643</v>
      </c>
    </row>
    <row r="32" spans="1:4" x14ac:dyDescent="0.25">
      <c r="A32" s="8">
        <v>20</v>
      </c>
    </row>
    <row r="33" spans="1:4" x14ac:dyDescent="0.25">
      <c r="A33" s="8">
        <v>30</v>
      </c>
    </row>
    <row r="34" spans="1:4" x14ac:dyDescent="0.25">
      <c r="B34" s="38" t="s">
        <v>16</v>
      </c>
      <c r="C34" s="40" t="s">
        <v>17</v>
      </c>
      <c r="D34" s="39"/>
    </row>
    <row r="35" spans="1:4" x14ac:dyDescent="0.25">
      <c r="B35" s="2" t="s">
        <v>20</v>
      </c>
      <c r="C35" s="41">
        <f>aporte</f>
        <v>1260</v>
      </c>
      <c r="D35" s="1"/>
    </row>
    <row r="37" spans="1:4" x14ac:dyDescent="0.25">
      <c r="B37" s="43" t="s">
        <v>21</v>
      </c>
      <c r="C37" s="43" t="s">
        <v>22</v>
      </c>
      <c r="D37" s="44" t="s">
        <v>23</v>
      </c>
    </row>
    <row r="38" spans="1:4" x14ac:dyDescent="0.25">
      <c r="B38" s="13" t="s">
        <v>24</v>
      </c>
      <c r="C38" s="45">
        <f>VLOOKUP($C$34&amp;"-"&amp;B38,Planilha_apoio!$A:$D,4,FALSE)</f>
        <v>0.32</v>
      </c>
      <c r="D38" s="46">
        <f>C38*$C$35</f>
        <v>403.2</v>
      </c>
    </row>
    <row r="39" spans="1:4" x14ac:dyDescent="0.25">
      <c r="B39" s="13" t="s">
        <v>25</v>
      </c>
      <c r="C39" s="45">
        <f>VLOOKUP($C$34&amp;"-"&amp;B39,Planilha_apoio!$A:$D,4,FALSE)</f>
        <v>0.35</v>
      </c>
      <c r="D39" s="46">
        <f t="shared" ref="D39:D43" si="0">C39*$C$35</f>
        <v>441</v>
      </c>
    </row>
    <row r="40" spans="1:4" x14ac:dyDescent="0.25">
      <c r="B40" s="13" t="s">
        <v>26</v>
      </c>
      <c r="C40" s="45">
        <f>VLOOKUP($C$34&amp;"-"&amp;B40,Planilha_apoio!$A:$D,4,FALSE)</f>
        <v>0.08</v>
      </c>
      <c r="D40" s="46">
        <f t="shared" si="0"/>
        <v>100.8</v>
      </c>
    </row>
    <row r="41" spans="1:4" x14ac:dyDescent="0.25">
      <c r="B41" s="13" t="s">
        <v>27</v>
      </c>
      <c r="C41" s="45">
        <f>VLOOKUP($C$34&amp;"-"&amp;B41,Planilha_apoio!$A:$D,4,FALSE)</f>
        <v>0.05</v>
      </c>
      <c r="D41" s="46">
        <f t="shared" si="0"/>
        <v>63</v>
      </c>
    </row>
    <row r="42" spans="1:4" x14ac:dyDescent="0.25">
      <c r="B42" s="13" t="s">
        <v>28</v>
      </c>
      <c r="C42" s="45">
        <f>VLOOKUP($C$34&amp;"-"&amp;B42,Planilha_apoio!$A:$D,4,FALSE)</f>
        <v>0.1</v>
      </c>
      <c r="D42" s="46">
        <f t="shared" si="0"/>
        <v>126</v>
      </c>
    </row>
    <row r="43" spans="1:4" x14ac:dyDescent="0.25">
      <c r="B43" s="13" t="s">
        <v>29</v>
      </c>
      <c r="C43" s="45">
        <f>VLOOKUP($C$34&amp;"-"&amp;B43,Planilha_apoio!$A:$D,4,FALSE)</f>
        <v>0.1</v>
      </c>
      <c r="D43" s="46">
        <f t="shared" si="0"/>
        <v>126</v>
      </c>
    </row>
    <row r="44" spans="1:4" x14ac:dyDescent="0.25">
      <c r="B44" s="42"/>
      <c r="C44" s="42"/>
      <c r="D44" s="47">
        <f>SUM(D38:D43)</f>
        <v>1260</v>
      </c>
    </row>
  </sheetData>
  <mergeCells count="12">
    <mergeCell ref="B18:C18"/>
    <mergeCell ref="B19:C19"/>
    <mergeCell ref="B20:C20"/>
    <mergeCell ref="B21:C21"/>
    <mergeCell ref="B22:C22"/>
    <mergeCell ref="B11:C11"/>
    <mergeCell ref="B12:C12"/>
    <mergeCell ref="B13:C13"/>
    <mergeCell ref="B16:C17"/>
    <mergeCell ref="B9:C10"/>
    <mergeCell ref="B25:C26"/>
    <mergeCell ref="D25:D26"/>
  </mergeCells>
  <dataValidations count="1">
    <dataValidation type="list" allowBlank="1" showInputMessage="1" showErrorMessage="1" sqref="C34" xr:uid="{7F981C32-7376-4A61-A070-DBC276FEB1F6}">
      <formula1>"Agressivo,Moderado,Conservador"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54938-35EE-4A1C-A8A7-39CEB61FF304}">
  <dimension ref="A2:D20"/>
  <sheetViews>
    <sheetView workbookViewId="0">
      <selection activeCell="G12" sqref="G12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</cols>
  <sheetData>
    <row r="2" spans="1:4" x14ac:dyDescent="0.25">
      <c r="A2" s="64" t="s">
        <v>31</v>
      </c>
      <c r="B2" s="64" t="s">
        <v>16</v>
      </c>
      <c r="C2" s="65" t="s">
        <v>21</v>
      </c>
      <c r="D2" s="65" t="s">
        <v>30</v>
      </c>
    </row>
    <row r="3" spans="1:4" x14ac:dyDescent="0.25">
      <c r="A3" t="str">
        <f>B3&amp;"-"&amp;C3</f>
        <v>Conservador-PAPEL</v>
      </c>
      <c r="B3" t="s">
        <v>18</v>
      </c>
      <c r="C3" s="13" t="s">
        <v>24</v>
      </c>
      <c r="D3" s="50">
        <v>0.3</v>
      </c>
    </row>
    <row r="4" spans="1:4" x14ac:dyDescent="0.25">
      <c r="A4" t="str">
        <f t="shared" ref="A4:A20" si="0">B4&amp;"-"&amp;C4</f>
        <v>Conservador-TIJOLO</v>
      </c>
      <c r="B4" t="s">
        <v>18</v>
      </c>
      <c r="C4" s="13" t="s">
        <v>25</v>
      </c>
      <c r="D4" s="50">
        <v>0.5</v>
      </c>
    </row>
    <row r="5" spans="1:4" x14ac:dyDescent="0.25">
      <c r="A5" t="str">
        <f t="shared" si="0"/>
        <v>Conservador-HÍBRIDOS</v>
      </c>
      <c r="B5" t="s">
        <v>18</v>
      </c>
      <c r="C5" s="13" t="s">
        <v>26</v>
      </c>
      <c r="D5" s="50">
        <v>0.1</v>
      </c>
    </row>
    <row r="6" spans="1:4" x14ac:dyDescent="0.25">
      <c r="A6" t="str">
        <f t="shared" si="0"/>
        <v>Conservador-FOFs</v>
      </c>
      <c r="B6" t="s">
        <v>18</v>
      </c>
      <c r="C6" s="13" t="s">
        <v>27</v>
      </c>
      <c r="D6" s="50">
        <v>0.1</v>
      </c>
    </row>
    <row r="7" spans="1:4" x14ac:dyDescent="0.25">
      <c r="A7" t="str">
        <f t="shared" si="0"/>
        <v>Conservador-DESENVOLVIMENTO</v>
      </c>
      <c r="B7" t="s">
        <v>18</v>
      </c>
      <c r="C7" s="13" t="s">
        <v>28</v>
      </c>
      <c r="D7" s="50">
        <v>0</v>
      </c>
    </row>
    <row r="8" spans="1:4" x14ac:dyDescent="0.25">
      <c r="A8" t="str">
        <f t="shared" si="0"/>
        <v>Conservador-HOTELARIAS</v>
      </c>
      <c r="B8" t="s">
        <v>18</v>
      </c>
      <c r="C8" s="13" t="s">
        <v>29</v>
      </c>
      <c r="D8" s="50">
        <v>0</v>
      </c>
    </row>
    <row r="9" spans="1:4" x14ac:dyDescent="0.25">
      <c r="A9" s="48" t="str">
        <f t="shared" si="0"/>
        <v>Moderado-PAPEL</v>
      </c>
      <c r="B9" s="48" t="s">
        <v>17</v>
      </c>
      <c r="C9" s="49" t="s">
        <v>24</v>
      </c>
      <c r="D9" s="51">
        <v>0.32</v>
      </c>
    </row>
    <row r="10" spans="1:4" x14ac:dyDescent="0.25">
      <c r="A10" t="str">
        <f t="shared" si="0"/>
        <v>Moderado-TIJOLO</v>
      </c>
      <c r="B10" t="s">
        <v>17</v>
      </c>
      <c r="C10" s="13" t="s">
        <v>25</v>
      </c>
      <c r="D10" s="50">
        <v>0.35</v>
      </c>
    </row>
    <row r="11" spans="1:4" x14ac:dyDescent="0.25">
      <c r="A11" t="str">
        <f t="shared" si="0"/>
        <v>Moderado-HÍBRIDOS</v>
      </c>
      <c r="B11" t="s">
        <v>17</v>
      </c>
      <c r="C11" s="13" t="s">
        <v>26</v>
      </c>
      <c r="D11" s="45">
        <v>0.08</v>
      </c>
    </row>
    <row r="12" spans="1:4" x14ac:dyDescent="0.25">
      <c r="A12" t="str">
        <f t="shared" si="0"/>
        <v>Moderado-FOFs</v>
      </c>
      <c r="B12" t="s">
        <v>17</v>
      </c>
      <c r="C12" s="13" t="s">
        <v>27</v>
      </c>
      <c r="D12" s="45">
        <v>0.05</v>
      </c>
    </row>
    <row r="13" spans="1:4" x14ac:dyDescent="0.25">
      <c r="A13" t="str">
        <f t="shared" si="0"/>
        <v>Moderado-DESENVOLVIMENTO</v>
      </c>
      <c r="B13" t="s">
        <v>17</v>
      </c>
      <c r="C13" s="13" t="s">
        <v>28</v>
      </c>
      <c r="D13" s="45">
        <v>0.1</v>
      </c>
    </row>
    <row r="14" spans="1:4" x14ac:dyDescent="0.25">
      <c r="A14" t="str">
        <f t="shared" si="0"/>
        <v>Moderado-HOTELARIAS</v>
      </c>
      <c r="B14" t="s">
        <v>17</v>
      </c>
      <c r="C14" s="13" t="s">
        <v>29</v>
      </c>
      <c r="D14" s="45">
        <v>0.1</v>
      </c>
    </row>
    <row r="15" spans="1:4" x14ac:dyDescent="0.25">
      <c r="A15" s="48" t="str">
        <f t="shared" si="0"/>
        <v>Agressivo-PAPEL</v>
      </c>
      <c r="B15" s="48" t="s">
        <v>19</v>
      </c>
      <c r="C15" s="49" t="s">
        <v>24</v>
      </c>
      <c r="D15" s="51">
        <v>0.5</v>
      </c>
    </row>
    <row r="16" spans="1:4" x14ac:dyDescent="0.25">
      <c r="A16" t="str">
        <f t="shared" si="0"/>
        <v>Agressivo-TIJOLO</v>
      </c>
      <c r="B16" t="s">
        <v>19</v>
      </c>
      <c r="C16" s="13" t="s">
        <v>25</v>
      </c>
      <c r="D16" s="45">
        <v>0.1</v>
      </c>
    </row>
    <row r="17" spans="1:4" x14ac:dyDescent="0.25">
      <c r="A17" t="str">
        <f t="shared" si="0"/>
        <v>Agressivo-HÍBRIDOS</v>
      </c>
      <c r="B17" t="s">
        <v>19</v>
      </c>
      <c r="C17" s="13" t="s">
        <v>26</v>
      </c>
      <c r="D17" s="45">
        <v>0.05</v>
      </c>
    </row>
    <row r="18" spans="1:4" x14ac:dyDescent="0.25">
      <c r="A18" t="str">
        <f t="shared" si="0"/>
        <v>Agressivo-FOFs</v>
      </c>
      <c r="B18" t="s">
        <v>19</v>
      </c>
      <c r="C18" s="13" t="s">
        <v>27</v>
      </c>
      <c r="D18" s="45">
        <v>0.05</v>
      </c>
    </row>
    <row r="19" spans="1:4" x14ac:dyDescent="0.25">
      <c r="A19" t="str">
        <f t="shared" si="0"/>
        <v>Agressivo-DESENVOLVIMENTO</v>
      </c>
      <c r="B19" t="s">
        <v>19</v>
      </c>
      <c r="C19" s="13" t="s">
        <v>28</v>
      </c>
      <c r="D19" s="45">
        <v>0.2</v>
      </c>
    </row>
    <row r="20" spans="1:4" x14ac:dyDescent="0.25">
      <c r="A20" t="str">
        <f t="shared" si="0"/>
        <v>Agressivo-HOTELARIAS</v>
      </c>
      <c r="B20" t="s">
        <v>19</v>
      </c>
      <c r="C20" s="13" t="s">
        <v>29</v>
      </c>
      <c r="D20" s="4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projeto</vt:lpstr>
      <vt:lpstr>Planilha_apoio</vt:lpstr>
      <vt:lpstr>aporte</vt:lpstr>
      <vt:lpstr>patrimonio</vt:lpstr>
      <vt:lpstr>qtd_anos</vt:lpstr>
      <vt:lpstr>renbdimento_carteira</vt:lpstr>
      <vt:lpstr>salario</vt:lpstr>
      <vt:lpstr>sugetao_investimento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SOARES PADULA DE MORAIS</dc:creator>
  <cp:lastModifiedBy>Júlio César Padula de Morais</cp:lastModifiedBy>
  <dcterms:created xsi:type="dcterms:W3CDTF">2026-01-16T12:34:21Z</dcterms:created>
  <dcterms:modified xsi:type="dcterms:W3CDTF">2026-01-16T18:06:05Z</dcterms:modified>
</cp:coreProperties>
</file>