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vaishnani/dev/pgd/logistic_regression/"/>
    </mc:Choice>
  </mc:AlternateContent>
  <xr:revisionPtr revIDLastSave="0" documentId="13_ncr:1_{DBFB0793-F8F7-3D46-BC65-17B4CDAD0430}" xr6:coauthVersionLast="36" xr6:coauthVersionMax="36" xr10:uidLastSave="{00000000-0000-0000-0000-000000000000}"/>
  <bookViews>
    <workbookView xWindow="33600" yWindow="460" windowWidth="38400" windowHeight="21140" xr2:uid="{48D513E0-E3A5-6847-A917-9D9573B4A8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1" l="1"/>
  <c r="P14" i="1"/>
  <c r="P15" i="1"/>
  <c r="Q15" i="1"/>
  <c r="Y5" i="1"/>
  <c r="Y6" i="1"/>
  <c r="Y7" i="1"/>
  <c r="Y8" i="1"/>
  <c r="Y9" i="1"/>
  <c r="Y10" i="1"/>
  <c r="Y11" i="1"/>
  <c r="Y12" i="1"/>
  <c r="Y13" i="1"/>
  <c r="Y4" i="1"/>
  <c r="K26" i="1"/>
  <c r="L20" i="1"/>
  <c r="L19" i="1"/>
  <c r="L18" i="1"/>
  <c r="L17" i="1"/>
  <c r="P20" i="1" l="1"/>
  <c r="P19" i="1"/>
  <c r="P17" i="1"/>
  <c r="P18" i="1"/>
  <c r="V17" i="1"/>
  <c r="D12" i="1"/>
  <c r="D13" i="1"/>
  <c r="D14" i="1"/>
  <c r="D15" i="1"/>
  <c r="D11" i="1"/>
  <c r="B19" i="1" s="1"/>
  <c r="G4" i="1"/>
  <c r="G3" i="1"/>
  <c r="G2" i="1"/>
  <c r="C19" i="1" l="1"/>
</calcChain>
</file>

<file path=xl/sharedStrings.xml><?xml version="1.0" encoding="utf-8"?>
<sst xmlns="http://schemas.openxmlformats.org/spreadsheetml/2006/main" count="61" uniqueCount="44">
  <si>
    <t>Consumer</t>
  </si>
  <si>
    <t>TrueDetective_Liked</t>
  </si>
  <si>
    <t>ModernFamily_Liked</t>
  </si>
  <si>
    <t>Mindhunter_Liked</t>
  </si>
  <si>
    <t>Friends_Liked</t>
  </si>
  <si>
    <t>Narcos_Liked</t>
  </si>
  <si>
    <t>Reetesh</t>
  </si>
  <si>
    <t>Kshitij</t>
  </si>
  <si>
    <t>Shruti</t>
  </si>
  <si>
    <t>Variable Name</t>
  </si>
  <si>
    <t>Coefficient Value</t>
  </si>
  <si>
    <t>SacredGames_Liked</t>
  </si>
  <si>
    <t xml:space="preserve"> </t>
  </si>
  <si>
    <t>stomer</t>
  </si>
  <si>
    <t>Churn</t>
  </si>
  <si>
    <t>Predicted Churn Probability</t>
  </si>
  <si>
    <t>Thulasi</t>
  </si>
  <si>
    <t>Aditi</t>
  </si>
  <si>
    <t>Jaideep</t>
  </si>
  <si>
    <t>Ashok</t>
  </si>
  <si>
    <t>Amulya</t>
  </si>
  <si>
    <t>Cutoff</t>
  </si>
  <si>
    <t>TPR</t>
  </si>
  <si>
    <t>FPR</t>
  </si>
  <si>
    <t>Predicted Churn</t>
  </si>
  <si>
    <t>Threshold</t>
  </si>
  <si>
    <t>Probability</t>
  </si>
  <si>
    <t>Accuracy</t>
  </si>
  <si>
    <t>Sensitivity</t>
  </si>
  <si>
    <t>Specificity</t>
  </si>
  <si>
    <t>Actual/Predicted</t>
  </si>
  <si>
    <t>Not Churn</t>
  </si>
  <si>
    <t>Precision</t>
  </si>
  <si>
    <t>Specificity / Recall</t>
  </si>
  <si>
    <t>TP + TN</t>
  </si>
  <si>
    <t>Patient ID</t>
  </si>
  <si>
    <t>Heart Disease</t>
  </si>
  <si>
    <t>Predicted Probability for Heart Disease</t>
  </si>
  <si>
    <t>Predicted Label</t>
  </si>
  <si>
    <t>cutoff</t>
  </si>
  <si>
    <t>cutoffs</t>
  </si>
  <si>
    <t>invalid</t>
  </si>
  <si>
    <t>Heart Pos.</t>
  </si>
  <si>
    <t>Heart Neg.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</si>
</sst>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4" x14ac:knownFonts="1">
    <font>
      <sz val="12"/>
      <color theme="1"/>
      <name val="Calibri"/>
      <family val="2"/>
      <scheme val="minor"/>
    </font>
    <font>
      <sz val="14"/>
      <color rgb="FF333333"/>
      <name val="Lato"/>
      <family val="2"/>
    </font>
    <font>
      <sz val="14"/>
      <color rgb="FF808080"/>
      <name val="Lato"/>
      <family val="2"/>
    </font>
    <font>
      <b/>
      <sz val="14"/>
      <color rgb="FF333333"/>
      <name val="Lato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3" fillId="0" borderId="0" xfId="0" applyFont="1" applyFill="1"/>
    <xf numFmtId="0" fontId="1" fillId="0" borderId="0" xfId="0" applyFont="1" applyFill="1"/>
    <xf numFmtId="17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Sheet1!$C$23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Sheet1!$A$23:$A$33</c:f>
              <c:strCache>
                <c:ptCount val="11"/>
                <c:pt idx="0">
                  <c:v>Threshold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strCache>
            </c:strRef>
          </c:cat>
          <c:val>
            <c:numRef>
              <c:f>Sheet1!$C$24:$C$33</c:f>
              <c:numCache>
                <c:formatCode>General</c:formatCode>
                <c:ptCount val="10"/>
                <c:pt idx="0">
                  <c:v>0.21</c:v>
                </c:pt>
                <c:pt idx="1">
                  <c:v>0.39</c:v>
                </c:pt>
                <c:pt idx="2">
                  <c:v>0.56000000000000005</c:v>
                </c:pt>
                <c:pt idx="3">
                  <c:v>0.59</c:v>
                </c:pt>
                <c:pt idx="4">
                  <c:v>0.62</c:v>
                </c:pt>
                <c:pt idx="5">
                  <c:v>0.74</c:v>
                </c:pt>
                <c:pt idx="6">
                  <c:v>0.81</c:v>
                </c:pt>
                <c:pt idx="7">
                  <c:v>0.78</c:v>
                </c:pt>
                <c:pt idx="8">
                  <c:v>0.63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6B-6348-8A94-90CDE474C631}"/>
            </c:ext>
          </c:extLst>
        </c:ser>
        <c:ser>
          <c:idx val="3"/>
          <c:order val="1"/>
          <c:tx>
            <c:strRef>
              <c:f>Sheet1!$D$23</c:f>
              <c:strCache>
                <c:ptCount val="1"/>
                <c:pt idx="0">
                  <c:v>Sensitivity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Sheet1!$A$23:$A$33</c:f>
              <c:strCache>
                <c:ptCount val="11"/>
                <c:pt idx="0">
                  <c:v>Threshold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strCache>
            </c:strRef>
          </c:cat>
          <c:val>
            <c:numRef>
              <c:f>Sheet1!$D$24:$D$33</c:f>
              <c:numCache>
                <c:formatCode>General</c:formatCode>
                <c:ptCount val="10"/>
                <c:pt idx="0">
                  <c:v>1</c:v>
                </c:pt>
                <c:pt idx="1">
                  <c:v>0.96</c:v>
                </c:pt>
                <c:pt idx="2">
                  <c:v>0.88</c:v>
                </c:pt>
                <c:pt idx="3">
                  <c:v>0.81</c:v>
                </c:pt>
                <c:pt idx="4">
                  <c:v>0.78</c:v>
                </c:pt>
                <c:pt idx="5">
                  <c:v>0.73</c:v>
                </c:pt>
                <c:pt idx="6">
                  <c:v>0.64</c:v>
                </c:pt>
                <c:pt idx="7">
                  <c:v>0.42</c:v>
                </c:pt>
                <c:pt idx="8">
                  <c:v>0.21</c:v>
                </c:pt>
                <c:pt idx="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6B-6348-8A94-90CDE474C631}"/>
            </c:ext>
          </c:extLst>
        </c:ser>
        <c:ser>
          <c:idx val="4"/>
          <c:order val="2"/>
          <c:tx>
            <c:strRef>
              <c:f>Sheet1!$E$23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Sheet1!$A$23:$A$33</c:f>
              <c:strCache>
                <c:ptCount val="11"/>
                <c:pt idx="0">
                  <c:v>Threshold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strCache>
            </c:strRef>
          </c:cat>
          <c:val>
            <c:numRef>
              <c:f>Sheet1!$E$24:$E$33</c:f>
              <c:numCache>
                <c:formatCode>General</c:formatCode>
                <c:ptCount val="10"/>
                <c:pt idx="0">
                  <c:v>0</c:v>
                </c:pt>
                <c:pt idx="1">
                  <c:v>0.22</c:v>
                </c:pt>
                <c:pt idx="2">
                  <c:v>0.49</c:v>
                </c:pt>
                <c:pt idx="3">
                  <c:v>0.53</c:v>
                </c:pt>
                <c:pt idx="4">
                  <c:v>0.63</c:v>
                </c:pt>
                <c:pt idx="5">
                  <c:v>0.74</c:v>
                </c:pt>
                <c:pt idx="6">
                  <c:v>0.79</c:v>
                </c:pt>
                <c:pt idx="7">
                  <c:v>0.83</c:v>
                </c:pt>
                <c:pt idx="8">
                  <c:v>0.92</c:v>
                </c:pt>
                <c:pt idx="9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6B-6348-8A94-90CDE474C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249887"/>
        <c:axId val="735268239"/>
      </c:lineChart>
      <c:catAx>
        <c:axId val="73524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68239"/>
        <c:crosses val="autoZero"/>
        <c:auto val="1"/>
        <c:lblAlgn val="ctr"/>
        <c:lblOffset val="100"/>
        <c:noMultiLvlLbl val="0"/>
      </c:catAx>
      <c:valAx>
        <c:axId val="7352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4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10583</xdr:colOff>
      <xdr:row>22</xdr:row>
      <xdr:rowOff>1</xdr:rowOff>
    </xdr:from>
    <xdr:to>
      <xdr:col>9</xdr:col>
      <xdr:colOff>0</xdr:colOff>
      <xdr:row>33</xdr:row>
      <xdr:rowOff>154516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58AB9A-D8D6-2249-A9B3-0ED0BB2DD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21A2D-FE31-6944-9D37-333444E4D40E}">
  <dimension ref="A1:Y33"/>
  <sheetViews>
    <sheetView tabSelected="1" zoomScale="120" zoomScaleNormal="120" workbookViewId="0">
      <selection activeCell="G14" sqref="G14"/>
    </sheetView>
  </sheetViews>
  <sheetFormatPr baseColWidth="10" defaultRowHeight="16" x14ac:dyDescent="0.2"/>
  <cols>
    <col min="1" max="1" width="11.83203125" bestFit="1" customWidth="1"/>
    <col min="2" max="2" width="22.83203125" bestFit="1" customWidth="1"/>
    <col min="3" max="3" width="31" bestFit="1" customWidth="1"/>
    <col min="4" max="4" width="20.33203125" bestFit="1" customWidth="1"/>
    <col min="5" max="5" width="15.5" bestFit="1" customWidth="1"/>
    <col min="6" max="6" width="15.1640625" bestFit="1" customWidth="1"/>
    <col min="7" max="7" width="22.33203125" bestFit="1" customWidth="1"/>
    <col min="9" max="9" width="23.1640625" bestFit="1" customWidth="1"/>
    <col min="10" max="10" width="19.33203125" bestFit="1" customWidth="1"/>
    <col min="11" max="11" width="20.33203125" bestFit="1" customWidth="1"/>
    <col min="12" max="12" width="12.33203125" bestFit="1" customWidth="1"/>
    <col min="13" max="13" width="7.83203125" bestFit="1" customWidth="1"/>
    <col min="15" max="15" width="20.33203125" bestFit="1" customWidth="1"/>
    <col min="16" max="16" width="12.83203125" bestFit="1" customWidth="1"/>
    <col min="17" max="17" width="12.33203125" bestFit="1" customWidth="1"/>
    <col min="21" max="21" width="11.6640625" bestFit="1" customWidth="1"/>
    <col min="22" max="22" width="15.6640625" bestFit="1" customWidth="1"/>
    <col min="23" max="23" width="43.1640625" bestFit="1" customWidth="1"/>
    <col min="24" max="24" width="17.5" bestFit="1" customWidth="1"/>
  </cols>
  <sheetData>
    <row r="1" spans="1:25" ht="1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11</v>
      </c>
      <c r="I1" s="3" t="s">
        <v>9</v>
      </c>
      <c r="J1" s="3" t="s">
        <v>10</v>
      </c>
    </row>
    <row r="2" spans="1:25" ht="18" x14ac:dyDescent="0.2">
      <c r="A2" s="1" t="s">
        <v>6</v>
      </c>
      <c r="B2" s="1">
        <v>1</v>
      </c>
      <c r="C2" s="1">
        <v>0</v>
      </c>
      <c r="D2" s="1">
        <v>0</v>
      </c>
      <c r="E2" s="1">
        <v>0</v>
      </c>
      <c r="F2" s="1">
        <v>1</v>
      </c>
      <c r="G2" s="1">
        <f>B2*$J$2 + C2*$J$3 + D2*$J$4 + E2*$J$5 + F2*$J$6</f>
        <v>1.02</v>
      </c>
      <c r="I2" s="1" t="s">
        <v>1</v>
      </c>
      <c r="J2" s="1">
        <v>0.47</v>
      </c>
    </row>
    <row r="3" spans="1:25" ht="18" x14ac:dyDescent="0.2">
      <c r="A3" s="1" t="s">
        <v>7</v>
      </c>
      <c r="B3" s="1">
        <v>1</v>
      </c>
      <c r="C3" s="1">
        <v>1</v>
      </c>
      <c r="D3" s="1">
        <v>1</v>
      </c>
      <c r="E3" s="1">
        <v>0</v>
      </c>
      <c r="F3" s="1">
        <v>1</v>
      </c>
      <c r="G3" s="1">
        <f t="shared" ref="G3:G4" si="0">B3*$J$2 + C3*$J$3 + D3*$J$4 + E3*$J$5 + F3*$J$6</f>
        <v>0.96</v>
      </c>
      <c r="I3" s="1" t="s">
        <v>2</v>
      </c>
      <c r="J3" s="1">
        <v>-0.45</v>
      </c>
      <c r="U3" s="1" t="s">
        <v>35</v>
      </c>
      <c r="V3" s="1" t="s">
        <v>36</v>
      </c>
      <c r="W3" s="1" t="s">
        <v>37</v>
      </c>
      <c r="X3" s="1" t="s">
        <v>38</v>
      </c>
      <c r="Y3" s="1" t="s">
        <v>39</v>
      </c>
    </row>
    <row r="4" spans="1:25" ht="18" x14ac:dyDescent="0.2">
      <c r="A4" s="1" t="s">
        <v>8</v>
      </c>
      <c r="B4" s="1">
        <v>0</v>
      </c>
      <c r="C4" s="1">
        <v>1</v>
      </c>
      <c r="D4" s="1">
        <v>0</v>
      </c>
      <c r="E4" s="1">
        <v>1</v>
      </c>
      <c r="F4" s="1">
        <v>1</v>
      </c>
      <c r="G4" s="1">
        <f t="shared" si="0"/>
        <v>-0.13</v>
      </c>
      <c r="I4" s="1" t="s">
        <v>3</v>
      </c>
      <c r="J4" s="1">
        <v>0.39</v>
      </c>
      <c r="U4" s="1">
        <v>1001</v>
      </c>
      <c r="V4" s="1">
        <v>0</v>
      </c>
      <c r="W4" s="1">
        <v>0.34</v>
      </c>
      <c r="X4" s="1">
        <v>0</v>
      </c>
      <c r="Y4" s="1">
        <f>IF(W4&gt;=$U$17, 1, 0)</f>
        <v>0</v>
      </c>
    </row>
    <row r="5" spans="1:25" ht="18" x14ac:dyDescent="0.2">
      <c r="A5" s="2"/>
      <c r="G5" s="1"/>
      <c r="I5" s="1" t="s">
        <v>4</v>
      </c>
      <c r="J5" s="1">
        <v>-0.23</v>
      </c>
      <c r="U5" s="1">
        <v>1002</v>
      </c>
      <c r="V5" s="1">
        <v>1</v>
      </c>
      <c r="W5" s="1">
        <v>0.57999999999999996</v>
      </c>
      <c r="X5" s="1">
        <v>1</v>
      </c>
      <c r="Y5" s="1">
        <f t="shared" ref="Y5:Y13" si="1">IF(W5&gt;=$U$17, 1, 0)</f>
        <v>0</v>
      </c>
    </row>
    <row r="6" spans="1:25" ht="18" x14ac:dyDescent="0.2">
      <c r="I6" s="1" t="s">
        <v>5</v>
      </c>
      <c r="J6" s="1">
        <v>0.55000000000000004</v>
      </c>
      <c r="U6" s="1">
        <v>1003</v>
      </c>
      <c r="V6" s="1">
        <v>1</v>
      </c>
      <c r="W6" s="1">
        <v>0.79</v>
      </c>
      <c r="X6" s="1">
        <v>1</v>
      </c>
      <c r="Y6" s="1">
        <f t="shared" si="1"/>
        <v>1</v>
      </c>
    </row>
    <row r="7" spans="1:25" ht="18" x14ac:dyDescent="0.2">
      <c r="I7" s="1" t="s">
        <v>12</v>
      </c>
      <c r="U7" s="1">
        <v>1004</v>
      </c>
      <c r="V7" s="1">
        <v>0</v>
      </c>
      <c r="W7" s="1">
        <v>0.68</v>
      </c>
      <c r="X7" s="1">
        <v>1</v>
      </c>
      <c r="Y7" s="1">
        <f t="shared" si="1"/>
        <v>1</v>
      </c>
    </row>
    <row r="8" spans="1:25" ht="18" x14ac:dyDescent="0.2">
      <c r="U8" s="1">
        <v>1005</v>
      </c>
      <c r="V8" s="1">
        <v>0</v>
      </c>
      <c r="W8" s="1">
        <v>0.21</v>
      </c>
      <c r="X8" s="1">
        <v>0</v>
      </c>
      <c r="Y8" s="1">
        <f t="shared" si="1"/>
        <v>0</v>
      </c>
    </row>
    <row r="9" spans="1:25" ht="18" x14ac:dyDescent="0.2">
      <c r="U9" s="1">
        <v>1006</v>
      </c>
      <c r="V9" s="1">
        <v>0</v>
      </c>
      <c r="W9" s="1">
        <v>0.04</v>
      </c>
      <c r="X9" s="1">
        <v>0</v>
      </c>
      <c r="Y9" s="1">
        <f t="shared" si="1"/>
        <v>0</v>
      </c>
    </row>
    <row r="10" spans="1:25" ht="18" x14ac:dyDescent="0.2">
      <c r="A10" s="3" t="s">
        <v>13</v>
      </c>
      <c r="B10" s="3" t="s">
        <v>14</v>
      </c>
      <c r="C10" s="3" t="s">
        <v>15</v>
      </c>
      <c r="D10" s="3" t="s">
        <v>24</v>
      </c>
      <c r="U10" s="1">
        <v>1007</v>
      </c>
      <c r="V10" s="1">
        <v>1</v>
      </c>
      <c r="W10" s="1">
        <v>0.48</v>
      </c>
      <c r="X10" s="1">
        <v>0</v>
      </c>
      <c r="Y10" s="1">
        <f t="shared" si="1"/>
        <v>0</v>
      </c>
    </row>
    <row r="11" spans="1:25" ht="18" x14ac:dyDescent="0.2">
      <c r="A11" s="1" t="s">
        <v>16</v>
      </c>
      <c r="B11" s="1">
        <v>1</v>
      </c>
      <c r="C11" s="1">
        <v>0.52</v>
      </c>
      <c r="D11" s="1">
        <f>IF(C11&gt;=$A$19, 1, 0)</f>
        <v>1</v>
      </c>
      <c r="U11" s="1">
        <v>1008</v>
      </c>
      <c r="V11" s="1">
        <v>1</v>
      </c>
      <c r="W11" s="1">
        <v>0.64</v>
      </c>
      <c r="X11" s="1">
        <v>1</v>
      </c>
      <c r="Y11" s="1">
        <f t="shared" si="1"/>
        <v>1</v>
      </c>
    </row>
    <row r="12" spans="1:25" ht="18" x14ac:dyDescent="0.2">
      <c r="A12" s="1" t="s">
        <v>17</v>
      </c>
      <c r="B12" s="1">
        <v>0</v>
      </c>
      <c r="C12" s="1">
        <v>0.56000000000000005</v>
      </c>
      <c r="D12" s="1">
        <f t="shared" ref="D12:D15" si="2">IF(C12&gt;=$A$19, 1, 0)</f>
        <v>1</v>
      </c>
      <c r="U12" s="1">
        <v>1009</v>
      </c>
      <c r="V12" s="1">
        <v>0</v>
      </c>
      <c r="W12" s="1">
        <v>0.61</v>
      </c>
      <c r="X12" s="1">
        <v>1</v>
      </c>
      <c r="Y12" s="1">
        <f t="shared" si="1"/>
        <v>1</v>
      </c>
    </row>
    <row r="13" spans="1:25" ht="18" x14ac:dyDescent="0.2">
      <c r="A13" s="1" t="s">
        <v>18</v>
      </c>
      <c r="B13" s="1">
        <v>1</v>
      </c>
      <c r="C13" s="1">
        <v>0.78</v>
      </c>
      <c r="D13" s="1">
        <f t="shared" si="2"/>
        <v>1</v>
      </c>
      <c r="E13" s="1"/>
      <c r="F13" s="1"/>
      <c r="G13" s="1"/>
      <c r="K13" s="3" t="s">
        <v>30</v>
      </c>
      <c r="L13" s="3" t="s">
        <v>31</v>
      </c>
      <c r="M13" s="3" t="s">
        <v>14</v>
      </c>
      <c r="O13" s="3" t="s">
        <v>30</v>
      </c>
      <c r="P13" s="3" t="s">
        <v>43</v>
      </c>
      <c r="Q13" s="3" t="s">
        <v>42</v>
      </c>
      <c r="U13" s="1">
        <v>1010</v>
      </c>
      <c r="V13" s="1">
        <v>1</v>
      </c>
      <c r="W13" s="1">
        <v>0.86</v>
      </c>
      <c r="X13" s="1">
        <v>1</v>
      </c>
      <c r="Y13" s="1">
        <f t="shared" si="1"/>
        <v>1</v>
      </c>
    </row>
    <row r="14" spans="1:25" ht="18" x14ac:dyDescent="0.2">
      <c r="A14" s="5" t="s">
        <v>19</v>
      </c>
      <c r="B14" s="5">
        <v>0</v>
      </c>
      <c r="C14" s="5">
        <v>0.45</v>
      </c>
      <c r="D14" s="1">
        <f t="shared" si="2"/>
        <v>0</v>
      </c>
      <c r="E14" s="4"/>
      <c r="F14" s="4"/>
      <c r="G14" s="4"/>
      <c r="K14" s="1" t="s">
        <v>31</v>
      </c>
      <c r="L14" s="1">
        <v>1200</v>
      </c>
      <c r="M14" s="1">
        <v>400</v>
      </c>
      <c r="O14" s="3" t="s">
        <v>43</v>
      </c>
      <c r="P14" s="1">
        <f>COUNTIFS(V4:V13, 0, X4:X13, 0)</f>
        <v>3</v>
      </c>
      <c r="Q14" s="1">
        <f>COUNTIFS(V4:V13, 0, X4:X13, 1)</f>
        <v>2</v>
      </c>
    </row>
    <row r="15" spans="1:25" ht="18" x14ac:dyDescent="0.2">
      <c r="A15" s="1" t="s">
        <v>20</v>
      </c>
      <c r="B15" s="1">
        <v>0</v>
      </c>
      <c r="C15" s="1">
        <v>0.22</v>
      </c>
      <c r="D15" s="1">
        <f t="shared" si="2"/>
        <v>0</v>
      </c>
      <c r="E15" s="1"/>
      <c r="F15" s="1"/>
      <c r="G15" s="1"/>
      <c r="K15" s="1" t="s">
        <v>14</v>
      </c>
      <c r="L15" s="1">
        <v>350</v>
      </c>
      <c r="M15" s="1">
        <v>1050</v>
      </c>
      <c r="O15" s="3" t="s">
        <v>42</v>
      </c>
      <c r="P15" s="1">
        <f>COUNTIFS(V4:V13, 1, X4:X13, 0)</f>
        <v>1</v>
      </c>
      <c r="Q15" s="1">
        <f>COUNTIFS(V4:V13, 1, X4:X13, 1)</f>
        <v>4</v>
      </c>
    </row>
    <row r="16" spans="1:25" ht="18" x14ac:dyDescent="0.2">
      <c r="U16" s="1" t="s">
        <v>40</v>
      </c>
      <c r="V16" s="1" t="s">
        <v>41</v>
      </c>
      <c r="W16" s="1"/>
      <c r="X16" s="1"/>
      <c r="Y16" s="1"/>
    </row>
    <row r="17" spans="1:25" ht="18" x14ac:dyDescent="0.2">
      <c r="K17" s="1" t="s">
        <v>27</v>
      </c>
      <c r="L17" s="6">
        <f>(L14+M15)/(L14+M15+M14+L15)</f>
        <v>0.75</v>
      </c>
      <c r="O17" s="1" t="s">
        <v>27</v>
      </c>
      <c r="P17" s="6">
        <f>(P14+Q15)/(P14+Q15+Q14+P15)</f>
        <v>0.7</v>
      </c>
      <c r="U17" s="1">
        <v>0.6</v>
      </c>
      <c r="V17" s="1">
        <f>COUNTIFS(X4:X13, 1, Y4:Y13, 0) + COUNTIFS(X4:X13, 0, Y4:Y13, 1)</f>
        <v>1</v>
      </c>
      <c r="W17" s="1"/>
      <c r="X17" s="1"/>
      <c r="Y17" s="1"/>
    </row>
    <row r="18" spans="1:25" ht="18" x14ac:dyDescent="0.2">
      <c r="A18" s="3" t="s">
        <v>21</v>
      </c>
      <c r="B18" s="3" t="s">
        <v>22</v>
      </c>
      <c r="C18" s="3" t="s">
        <v>23</v>
      </c>
      <c r="K18" s="1" t="s">
        <v>28</v>
      </c>
      <c r="L18" s="6">
        <f>M15/(M15+L15)</f>
        <v>0.75</v>
      </c>
      <c r="O18" s="1" t="s">
        <v>28</v>
      </c>
      <c r="P18" s="6">
        <f>Q15/(Q15+P15)</f>
        <v>0.8</v>
      </c>
      <c r="U18" s="1"/>
      <c r="V18" s="1"/>
      <c r="W18" s="1"/>
      <c r="X18" s="1"/>
      <c r="Y18" s="1"/>
    </row>
    <row r="19" spans="1:25" ht="18" x14ac:dyDescent="0.2">
      <c r="A19" s="1">
        <v>0.5</v>
      </c>
      <c r="B19" s="1">
        <f>COUNTIFS(B11:B15, 1, D11:D15, 1)/SUM(B11:B15)</f>
        <v>1</v>
      </c>
      <c r="C19" s="1">
        <f>COUNTIFS(B11:B15, 0, D11:D15, 1) / COUNTIF(B11:B15, 0)</f>
        <v>0.33333333333333331</v>
      </c>
      <c r="K19" s="1" t="s">
        <v>33</v>
      </c>
      <c r="L19" s="6">
        <f>L14/(L14+M14)</f>
        <v>0.75</v>
      </c>
      <c r="O19" s="1" t="s">
        <v>33</v>
      </c>
      <c r="P19" s="6">
        <f>P14/(P14+Q14)</f>
        <v>0.6</v>
      </c>
      <c r="U19" s="1"/>
      <c r="V19" s="1"/>
      <c r="W19" s="1"/>
      <c r="X19" s="1"/>
      <c r="Y19" s="1"/>
    </row>
    <row r="20" spans="1:25" ht="18" x14ac:dyDescent="0.2">
      <c r="A20" s="1"/>
      <c r="B20" s="1"/>
      <c r="C20" s="1"/>
      <c r="K20" s="1" t="s">
        <v>32</v>
      </c>
      <c r="L20" s="6">
        <f>M15/(M15+M14)</f>
        <v>0.72413793103448276</v>
      </c>
      <c r="O20" s="1" t="s">
        <v>32</v>
      </c>
      <c r="P20" s="6">
        <f>Q15/(Q15+Q14)</f>
        <v>0.66666666666666663</v>
      </c>
      <c r="U20" s="1"/>
      <c r="V20" s="1"/>
      <c r="W20" s="1"/>
      <c r="X20" s="1"/>
      <c r="Y20" s="1"/>
    </row>
    <row r="21" spans="1:25" ht="18" x14ac:dyDescent="0.2">
      <c r="K21" s="1"/>
      <c r="L21" s="1"/>
      <c r="U21" s="1"/>
      <c r="V21" s="1"/>
      <c r="W21" s="1"/>
      <c r="X21" s="1"/>
      <c r="Y21" s="1"/>
    </row>
    <row r="22" spans="1:25" ht="18" x14ac:dyDescent="0.2">
      <c r="U22" s="1"/>
      <c r="V22" s="1"/>
      <c r="W22" s="1"/>
      <c r="X22" s="1"/>
      <c r="Y22" s="1"/>
    </row>
    <row r="23" spans="1:25" ht="18" x14ac:dyDescent="0.2">
      <c r="A23" s="3" t="s">
        <v>25</v>
      </c>
      <c r="B23" s="3" t="s">
        <v>26</v>
      </c>
      <c r="C23" s="3" t="s">
        <v>27</v>
      </c>
      <c r="D23" s="3" t="s">
        <v>28</v>
      </c>
      <c r="E23" s="3" t="s">
        <v>29</v>
      </c>
      <c r="K23" s="1"/>
      <c r="L23" s="6"/>
      <c r="U23" s="1"/>
      <c r="V23" s="1"/>
      <c r="W23" s="1"/>
      <c r="X23" s="1"/>
      <c r="Y23" s="1"/>
    </row>
    <row r="24" spans="1:25" ht="18" x14ac:dyDescent="0.2">
      <c r="A24" s="1">
        <v>0</v>
      </c>
      <c r="B24" s="1">
        <v>0</v>
      </c>
      <c r="C24" s="1">
        <v>0.21</v>
      </c>
      <c r="D24" s="1">
        <v>1</v>
      </c>
      <c r="E24" s="1">
        <v>0</v>
      </c>
      <c r="K24" s="1" t="s">
        <v>34</v>
      </c>
      <c r="L24" s="6"/>
      <c r="U24" s="1"/>
      <c r="V24" s="1"/>
      <c r="W24" s="1"/>
      <c r="X24" s="1"/>
      <c r="Y24" s="1"/>
    </row>
    <row r="25" spans="1:25" ht="18" x14ac:dyDescent="0.2">
      <c r="A25" s="1">
        <v>0.1</v>
      </c>
      <c r="B25" s="1">
        <v>0.1</v>
      </c>
      <c r="C25" s="1">
        <v>0.39</v>
      </c>
      <c r="D25" s="1">
        <v>0.96</v>
      </c>
      <c r="E25" s="1">
        <v>0.22</v>
      </c>
      <c r="K25" s="1"/>
      <c r="L25" s="6"/>
      <c r="U25" s="1"/>
      <c r="V25" s="1"/>
      <c r="W25" s="1"/>
      <c r="X25" s="1"/>
      <c r="Y25" s="1"/>
    </row>
    <row r="26" spans="1:25" ht="18" x14ac:dyDescent="0.2">
      <c r="A26" s="1">
        <v>0.2</v>
      </c>
      <c r="B26" s="1">
        <v>0.2</v>
      </c>
      <c r="C26" s="1">
        <v>0.56000000000000005</v>
      </c>
      <c r="D26" s="1">
        <v>0.88</v>
      </c>
      <c r="E26" s="1">
        <v>0.49</v>
      </c>
      <c r="K26" s="1">
        <f>350-140</f>
        <v>210</v>
      </c>
      <c r="L26" s="6"/>
      <c r="U26" s="1"/>
      <c r="V26" s="1"/>
      <c r="W26" s="1"/>
      <c r="X26" s="1"/>
      <c r="Y26" s="1"/>
    </row>
    <row r="27" spans="1:25" ht="18" x14ac:dyDescent="0.2">
      <c r="A27" s="1">
        <v>0.3</v>
      </c>
      <c r="B27" s="1">
        <v>0.3</v>
      </c>
      <c r="C27" s="1">
        <v>0.59</v>
      </c>
      <c r="D27" s="1">
        <v>0.81</v>
      </c>
      <c r="E27" s="1">
        <v>0.53</v>
      </c>
      <c r="U27" s="1"/>
      <c r="V27" s="1"/>
      <c r="W27" s="1"/>
      <c r="X27" s="1"/>
      <c r="Y27" s="1"/>
    </row>
    <row r="28" spans="1:25" ht="18" x14ac:dyDescent="0.2">
      <c r="A28" s="1">
        <v>0.4</v>
      </c>
      <c r="B28" s="1">
        <v>0.4</v>
      </c>
      <c r="C28" s="1">
        <v>0.62</v>
      </c>
      <c r="D28" s="1">
        <v>0.78</v>
      </c>
      <c r="E28" s="1">
        <v>0.63</v>
      </c>
      <c r="U28" s="1"/>
      <c r="V28" s="1"/>
      <c r="W28" s="1"/>
      <c r="X28" s="1"/>
      <c r="Y28" s="1"/>
    </row>
    <row r="29" spans="1:25" ht="18" x14ac:dyDescent="0.2">
      <c r="A29" s="1">
        <v>0.5</v>
      </c>
      <c r="B29" s="1">
        <v>0.5</v>
      </c>
      <c r="C29" s="1">
        <v>0.74</v>
      </c>
      <c r="D29" s="1">
        <v>0.73</v>
      </c>
      <c r="E29" s="1">
        <v>0.74</v>
      </c>
      <c r="U29" s="1"/>
      <c r="V29" s="1"/>
      <c r="W29" s="1"/>
      <c r="X29" s="1"/>
      <c r="Y29" s="1"/>
    </row>
    <row r="30" spans="1:25" ht="18" x14ac:dyDescent="0.2">
      <c r="A30" s="1">
        <v>0.6</v>
      </c>
      <c r="B30" s="1">
        <v>0.6</v>
      </c>
      <c r="C30" s="1">
        <v>0.81</v>
      </c>
      <c r="D30" s="1">
        <v>0.64</v>
      </c>
      <c r="E30" s="1">
        <v>0.79</v>
      </c>
      <c r="U30" s="1"/>
      <c r="V30" s="1"/>
      <c r="W30" s="1"/>
      <c r="X30" s="1"/>
      <c r="Y30" s="1"/>
    </row>
    <row r="31" spans="1:25" ht="18" x14ac:dyDescent="0.2">
      <c r="A31" s="1">
        <v>0.7</v>
      </c>
      <c r="B31" s="1">
        <v>0.7</v>
      </c>
      <c r="C31" s="1">
        <v>0.78</v>
      </c>
      <c r="D31" s="1">
        <v>0.42</v>
      </c>
      <c r="E31" s="1">
        <v>0.83</v>
      </c>
      <c r="U31" s="1"/>
      <c r="V31" s="1"/>
      <c r="W31" s="1"/>
      <c r="X31" s="1"/>
      <c r="Y31" s="1"/>
    </row>
    <row r="32" spans="1:25" ht="18" x14ac:dyDescent="0.2">
      <c r="A32" s="1">
        <v>0.8</v>
      </c>
      <c r="B32" s="1">
        <v>0.8</v>
      </c>
      <c r="C32" s="1">
        <v>0.63</v>
      </c>
      <c r="D32" s="1">
        <v>0.21</v>
      </c>
      <c r="E32" s="1">
        <v>0.92</v>
      </c>
      <c r="U32" s="1"/>
      <c r="V32" s="1"/>
      <c r="W32" s="1"/>
      <c r="X32" s="1"/>
      <c r="Y32" s="1"/>
    </row>
    <row r="33" spans="1:5" ht="18" x14ac:dyDescent="0.2">
      <c r="A33" s="1">
        <v>0.9</v>
      </c>
      <c r="B33" s="1">
        <v>0.9</v>
      </c>
      <c r="C33" s="1">
        <v>0.56000000000000005</v>
      </c>
      <c r="D33" s="1">
        <v>0.03</v>
      </c>
      <c r="E33" s="1">
        <v>0.98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DAIVAT Vaishnani</dc:creator>
  <cp:lastModifiedBy>DAIVAT Vaishnani</cp:lastModifiedBy>
  <dcterms:created xsi:type="dcterms:W3CDTF">2020-09-05T17:07:56Z</dcterms:created>
  <dcterms:modified xsi:type="dcterms:W3CDTF">2020-09-06T10:18:22Z</dcterms:modified>
</cp:coreProperties>
</file>