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A257C3A8-D2DE-4B77-944F-720B95E1844A}" xr6:coauthVersionLast="40" xr6:coauthVersionMax="40" xr10:uidLastSave="{00000000-0000-0000-0000-000000000000}"/>
  <bookViews>
    <workbookView xWindow="0" yWindow="0" windowWidth="19560" windowHeight="8130" tabRatio="897" firstSheet="25" activeTab="35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state="hidden" r:id="rId30"/>
    <sheet name="Working capital" sheetId="169" r:id="rId31"/>
    <sheet name="WC development" sheetId="211" state="hidden" r:id="rId32"/>
    <sheet name="Financing --&gt;" sheetId="205" state="hidden" r:id="rId33"/>
    <sheet name="Financing" sheetId="172" state="hidden" r:id="rId34"/>
    <sheet name="Output --&gt;" sheetId="156" r:id="rId35"/>
    <sheet name="P&amp;L" sheetId="176" r:id="rId36"/>
    <sheet name="Balance Sheet" sheetId="177" state="hidden" r:id="rId37"/>
    <sheet name="Cash Flow" sheetId="178" state="hidden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G11" i="193"/>
  <c r="G17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F21" i="177" l="1"/>
  <c r="D21" i="177"/>
  <c r="D18" i="178"/>
  <c r="E18" i="178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D14" i="178" l="1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F16" i="178" l="1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I8" i="176" s="1"/>
  <c r="M6" i="180" l="1"/>
  <c r="M6" i="182" s="1"/>
  <c r="L11" i="180"/>
  <c r="D24" i="207" s="1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J8" i="176" s="1"/>
  <c r="L11" i="182" l="1"/>
  <c r="L5" i="167" s="1"/>
  <c r="N6" i="180"/>
  <c r="L6" i="193"/>
  <c r="L11" i="193" s="1"/>
  <c r="M11" i="180"/>
  <c r="I6" i="212"/>
  <c r="J4" i="212"/>
  <c r="K5" i="176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L5" i="176"/>
  <c r="K6" i="212"/>
  <c r="M5" i="176"/>
  <c r="M5" i="167"/>
  <c r="M7" i="167" s="1"/>
  <c r="M8" i="176" s="1"/>
  <c r="J6" i="212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N5" i="176" l="1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O5" i="176" l="1"/>
  <c r="O5" i="167"/>
  <c r="O7" i="167" s="1"/>
  <c r="O8" i="176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P5" i="176" l="1"/>
  <c r="P5" i="167"/>
  <c r="P7" i="167" s="1"/>
  <c r="P8" i="176" s="1"/>
  <c r="N6" i="212"/>
  <c r="P6" i="193"/>
  <c r="P11" i="193" s="1"/>
  <c r="P11" i="186"/>
  <c r="O5" i="212" s="1"/>
  <c r="O4" i="212"/>
  <c r="Q6" i="186"/>
  <c r="Q5" i="176"/>
  <c r="I7" i="168"/>
  <c r="I8" i="168" l="1"/>
  <c r="O6" i="212"/>
  <c r="P4" i="212"/>
  <c r="Q7" i="167"/>
  <c r="Q8" i="176" s="1"/>
  <c r="Q6" i="193"/>
  <c r="Q11" i="193" s="1"/>
  <c r="Q11" i="186"/>
  <c r="P5" i="212" s="1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I10" i="168" l="1"/>
  <c r="J7" i="168" l="1"/>
  <c r="J8" i="168" l="1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K8" i="168" l="1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L8" i="168" l="1"/>
  <c r="Q22" i="168" l="1"/>
  <c r="P22" i="168"/>
  <c r="O22" i="168"/>
  <c r="N22" i="168"/>
  <c r="M22" i="168"/>
  <c r="L22" i="168"/>
  <c r="L28" i="168" s="1"/>
  <c r="L9" i="168" s="1"/>
  <c r="L10" i="168" s="1"/>
  <c r="M7" i="168" s="1"/>
  <c r="M8" i="168" l="1"/>
  <c r="M23" i="168" l="1"/>
  <c r="M28" i="168" s="1"/>
  <c r="M9" i="168" s="1"/>
  <c r="M10" i="168" s="1"/>
  <c r="Q23" i="168"/>
  <c r="P23" i="168"/>
  <c r="O23" i="168"/>
  <c r="N23" i="168"/>
  <c r="N7" i="168" l="1"/>
  <c r="N8" i="168" l="1"/>
  <c r="P24" i="168" l="1"/>
  <c r="N24" i="168"/>
  <c r="N28" i="168" s="1"/>
  <c r="N9" i="168" s="1"/>
  <c r="Q24" i="168"/>
  <c r="O24" i="168"/>
  <c r="N10" i="168" l="1"/>
  <c r="O7" i="168" s="1"/>
  <c r="O8" i="168" s="1"/>
  <c r="Q25" i="168" l="1"/>
  <c r="P25" i="168"/>
  <c r="O25" i="168"/>
  <c r="O28" i="168" s="1"/>
  <c r="O9" i="168" s="1"/>
  <c r="O10" i="168" s="1"/>
  <c r="P7" i="168" l="1"/>
  <c r="P8" i="168" l="1"/>
  <c r="P26" i="168" l="1"/>
  <c r="P28" i="168" s="1"/>
  <c r="P9" i="168" s="1"/>
  <c r="Q26" i="168"/>
  <c r="P10" i="168" l="1"/>
  <c r="Q7" i="168" s="1"/>
  <c r="Q8" i="168" l="1"/>
  <c r="Q27" i="168" s="1"/>
  <c r="Q28" i="168" l="1"/>
  <c r="Q9" i="168" s="1"/>
  <c r="Q10" i="168" s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Q11" i="192"/>
  <c r="Q7" i="192" s="1"/>
  <c r="Q7" i="206" s="1"/>
  <c r="Q6" i="176" s="1"/>
  <c r="Q7" i="176" s="1"/>
  <c r="O11" i="192"/>
  <c r="O7" i="192" s="1"/>
  <c r="O7" i="206" s="1"/>
  <c r="O6" i="176" s="1"/>
  <c r="P11" i="192"/>
  <c r="P7" i="192" s="1"/>
  <c r="P7" i="206" s="1"/>
  <c r="P6" i="176" s="1"/>
  <c r="L11" i="192"/>
  <c r="L7" i="192" s="1"/>
  <c r="L7" i="206" s="1"/>
  <c r="L6" i="176" s="1"/>
  <c r="L7" i="176" s="1"/>
  <c r="N7" i="176"/>
  <c r="H7" i="176"/>
  <c r="J7" i="176"/>
  <c r="K7" i="176"/>
  <c r="I8" i="169" l="1"/>
  <c r="I7" i="176"/>
  <c r="I9" i="176" s="1"/>
  <c r="O7" i="176"/>
  <c r="O9" i="176" s="1"/>
  <c r="P7" i="176"/>
  <c r="K9" i="176"/>
  <c r="M9" i="176"/>
  <c r="N8" i="169"/>
  <c r="J9" i="176"/>
  <c r="Q9" i="176"/>
  <c r="H9" i="176"/>
  <c r="N9" i="176"/>
  <c r="K8" i="169"/>
  <c r="J8" i="169"/>
  <c r="L9" i="176"/>
  <c r="H8" i="169"/>
  <c r="M8" i="169" l="1"/>
  <c r="Q8" i="169"/>
  <c r="O8" i="169"/>
  <c r="L8" i="169"/>
  <c r="P9" i="176"/>
  <c r="P8" i="169"/>
  <c r="H11" i="176"/>
  <c r="P7" i="178" l="1"/>
  <c r="P9" i="178" s="1"/>
  <c r="L7" i="178"/>
  <c r="N7" i="178"/>
  <c r="N9" i="178" s="1"/>
  <c r="O7" i="178"/>
  <c r="O9" i="178" s="1"/>
  <c r="H7" i="178"/>
  <c r="K7" i="178"/>
  <c r="K9" i="178" s="1"/>
  <c r="I7" i="178"/>
  <c r="I9" i="178" s="1"/>
  <c r="M7" i="178"/>
  <c r="M9" i="178" s="1"/>
  <c r="J7" i="178"/>
  <c r="J9" i="178" s="1"/>
  <c r="Q7" i="178"/>
  <c r="L9" i="178" l="1"/>
  <c r="H14" i="176"/>
  <c r="Q9" i="178"/>
  <c r="H9" i="178"/>
  <c r="H31" i="177" l="1"/>
  <c r="H34" i="177" s="1"/>
  <c r="I11" i="176" l="1"/>
  <c r="I31" i="177"/>
  <c r="H17" i="177" l="1"/>
  <c r="J31" i="177"/>
  <c r="J11" i="176"/>
  <c r="I14" i="176" l="1"/>
  <c r="K31" i="177"/>
  <c r="K11" i="176"/>
  <c r="J14" i="176" l="1"/>
  <c r="L31" i="177"/>
  <c r="L11" i="176"/>
  <c r="K14" i="176" l="1"/>
  <c r="M31" i="177"/>
  <c r="J34" i="177"/>
  <c r="I34" i="177"/>
  <c r="I17" i="177"/>
  <c r="M11" i="176"/>
  <c r="L14" i="176" l="1"/>
  <c r="K34" i="177"/>
  <c r="N31" i="177"/>
  <c r="N11" i="176"/>
  <c r="M14" i="176" l="1"/>
  <c r="O11" i="176"/>
  <c r="O31" i="177"/>
  <c r="J17" i="177" l="1"/>
  <c r="K17" i="177"/>
  <c r="L34" i="177"/>
  <c r="N14" i="176"/>
  <c r="P31" i="177"/>
  <c r="Q11" i="176"/>
  <c r="P11" i="176"/>
  <c r="L17" i="177" l="1"/>
  <c r="M34" i="177"/>
  <c r="O14" i="176"/>
  <c r="Q31" i="177"/>
  <c r="M17" i="177" l="1"/>
  <c r="P14" i="176"/>
  <c r="Q14" i="176"/>
  <c r="N34" i="177"/>
  <c r="P34" i="177" l="1"/>
  <c r="O34" i="177"/>
  <c r="Q34" i="177" l="1"/>
  <c r="N17" i="177"/>
  <c r="O17" i="177" l="1"/>
  <c r="P17" i="177" l="1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<sst xmlns="http://schemas.openxmlformats.org/spreadsheetml/2006/main" count="950" uniqueCount="317">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</sst>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F8" sqref="F8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0</v>
      </c>
      <c r="I8" s="98">
        <f t="shared" si="0"/>
        <v>0</v>
      </c>
      <c r="J8" s="98">
        <f t="shared" si="0"/>
        <v>0</v>
      </c>
      <c r="K8" s="98">
        <f t="shared" si="0"/>
        <v>0</v>
      </c>
      <c r="L8" s="98">
        <f t="shared" si="0"/>
        <v>0</v>
      </c>
      <c r="M8" s="98">
        <f>M5+M6-M7</f>
        <v>0</v>
      </c>
      <c r="N8" s="98">
        <f>N5+N6-N7</f>
        <v>0</v>
      </c>
      <c r="O8" s="98">
        <f>O5+O6-O7</f>
        <v>0</v>
      </c>
      <c r="P8" s="98">
        <f>P5+P6-P7</f>
        <v>0</v>
      </c>
      <c r="Q8" s="98">
        <f>Q5+Q6-Q7</f>
        <v>0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activeCell="G12" sqref="G12"/>
      <selection pane="topRight" activeCell="G12" sqref="G12"/>
      <selection pane="bottomLeft" activeCell="G12" sqref="G12"/>
      <selection pane="bottomRight" activeCell="G12" sqref="G12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/>
      <c r="I8" s="158"/>
      <c r="J8" s="158"/>
      <c r="K8" s="158"/>
      <c r="L8" s="158"/>
      <c r="M8" s="158"/>
      <c r="N8" s="158"/>
      <c r="O8" s="158"/>
      <c r="P8" s="158"/>
      <c r="Q8" s="158"/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0">H5+H6+H7+H8+H9+H11+H13+H15+H12+H14</f>
        <v>0</v>
      </c>
      <c r="I17" s="98">
        <f t="shared" si="0"/>
        <v>0</v>
      </c>
      <c r="J17" s="98">
        <f t="shared" si="0"/>
        <v>0</v>
      </c>
      <c r="K17" s="98">
        <f t="shared" si="0"/>
        <v>0</v>
      </c>
      <c r="L17" s="98">
        <f t="shared" si="0"/>
        <v>0</v>
      </c>
      <c r="M17" s="98">
        <f>M5+M6+M7+M8+M9+M11+M13+M15+M12+M14</f>
        <v>0</v>
      </c>
      <c r="N17" s="98">
        <f t="shared" si="0"/>
        <v>0</v>
      </c>
      <c r="O17" s="98">
        <f t="shared" si="0"/>
        <v>0</v>
      </c>
      <c r="P17" s="98">
        <f t="shared" si="0"/>
        <v>0</v>
      </c>
      <c r="Q17" s="98">
        <f t="shared" si="0"/>
        <v>0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">H19+H20+H22+H24+H26+H28+H29</f>
        <v>0</v>
      </c>
      <c r="I31" s="160">
        <f t="shared" si="1"/>
        <v>0</v>
      </c>
      <c r="J31" s="160">
        <f t="shared" si="1"/>
        <v>0</v>
      </c>
      <c r="K31" s="160">
        <f t="shared" si="1"/>
        <v>0</v>
      </c>
      <c r="L31" s="160">
        <f t="shared" si="1"/>
        <v>0</v>
      </c>
      <c r="M31" s="160">
        <f>M19+M20+M22+M24+M26+M28+M29</f>
        <v>0</v>
      </c>
      <c r="N31" s="160">
        <f>N19+N20+N22+N24+N26+N28+N29</f>
        <v>0</v>
      </c>
      <c r="O31" s="160">
        <f>O19+O20+O22+O24+O26+O28+O29</f>
        <v>0</v>
      </c>
      <c r="P31" s="160">
        <f>P19+P20+P22+P24+P26+P28+P29</f>
        <v>0</v>
      </c>
      <c r="Q31" s="160">
        <f>Q19+Q20+Q22+Q24+Q26+Q28+Q29</f>
        <v>0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2">H31+H32</f>
        <v>0</v>
      </c>
      <c r="I34" s="98">
        <f t="shared" si="2"/>
        <v>0</v>
      </c>
      <c r="J34" s="98">
        <f t="shared" si="2"/>
        <v>0</v>
      </c>
      <c r="K34" s="98">
        <f t="shared" si="2"/>
        <v>0</v>
      </c>
      <c r="L34" s="98">
        <f t="shared" si="2"/>
        <v>0</v>
      </c>
      <c r="M34" s="98">
        <f>M31+M32</f>
        <v>0</v>
      </c>
      <c r="N34" s="98">
        <f>N31+N32</f>
        <v>0</v>
      </c>
      <c r="O34" s="98">
        <f>O31+O32</f>
        <v>0</v>
      </c>
      <c r="P34" s="98">
        <f>P31+P32</f>
        <v>0</v>
      </c>
      <c r="Q34" s="98">
        <f>Q31+Q32</f>
        <v>0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0</v>
      </c>
      <c r="I7" s="142">
        <f t="shared" si="1"/>
        <v>0</v>
      </c>
      <c r="J7" s="142">
        <f t="shared" si="1"/>
        <v>0</v>
      </c>
      <c r="K7" s="142">
        <f t="shared" si="1"/>
        <v>0</v>
      </c>
      <c r="L7" s="142">
        <f t="shared" si="1"/>
        <v>0</v>
      </c>
      <c r="M7" s="142">
        <f t="shared" si="1"/>
        <v>0</v>
      </c>
      <c r="N7" s="142">
        <f t="shared" si="1"/>
        <v>0</v>
      </c>
      <c r="O7" s="142">
        <f t="shared" si="1"/>
        <v>0</v>
      </c>
      <c r="P7" s="142">
        <f t="shared" si="1"/>
        <v>0</v>
      </c>
      <c r="Q7" s="142">
        <f t="shared" si="1"/>
        <v>0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0</v>
      </c>
      <c r="I9" s="142">
        <f t="shared" si="2"/>
        <v>0</v>
      </c>
      <c r="J9" s="142">
        <f t="shared" si="2"/>
        <v>0</v>
      </c>
      <c r="K9" s="142">
        <f t="shared" si="2"/>
        <v>0</v>
      </c>
      <c r="L9" s="142">
        <f>SUM(L7:L8)</f>
        <v>0</v>
      </c>
      <c r="M9" s="142">
        <f t="shared" si="2"/>
        <v>0</v>
      </c>
      <c r="N9" s="142">
        <f t="shared" si="2"/>
        <v>0</v>
      </c>
      <c r="O9" s="142">
        <f t="shared" si="2"/>
        <v>0</v>
      </c>
      <c r="P9" s="142">
        <f t="shared" si="2"/>
        <v>0</v>
      </c>
      <c r="Q9" s="142">
        <f t="shared" si="2"/>
        <v>0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G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" si="4">G9+G14+G17+G18+G16</f>
        <v>-753.60700000000134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G28" si="5">SUM(E20:E27)</f>
        <v>-25.302000000001385</v>
      </c>
      <c r="F28" s="149">
        <f t="shared" si="5"/>
        <v>317.70400000000245</v>
      </c>
      <c r="G28" s="151">
        <f t="shared" si="5"/>
        <v>2582.3819999999992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