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0220100339\Downloads\"/>
    </mc:Choice>
  </mc:AlternateContent>
  <xr:revisionPtr revIDLastSave="0" documentId="13_ncr:1_{1367E9E5-0053-4769-8969-AF38C67210A5}" xr6:coauthVersionLast="47" xr6:coauthVersionMax="47" xr10:uidLastSave="{00000000-0000-0000-0000-000000000000}"/>
  <bookViews>
    <workbookView xWindow="-120" yWindow="-120" windowWidth="29040" windowHeight="15840" activeTab="7" xr2:uid="{18F304AC-49B8-7E45-A787-DD87FB380DE8}"/>
  </bookViews>
  <sheets>
    <sheet name="Cover-Sheet" sheetId="2" r:id="rId1"/>
    <sheet name="Presentation Sheet" sheetId="1" r:id="rId2"/>
    <sheet name="COMET Interface" sheetId="7" r:id="rId3"/>
    <sheet name="Calculation" sheetId="41" r:id="rId4"/>
    <sheet name="Database" sheetId="4" r:id="rId5"/>
    <sheet name="Reference" sheetId="6" r:id="rId6"/>
    <sheet name="Constants" sheetId="5" r:id="rId7"/>
    <sheet name="option_1" sheetId="40" r:id="rId8"/>
    <sheet name="Parameters" sheetId="39" r:id="rId9"/>
    <sheet name="Sheet1" sheetId="8" r:id="rId10"/>
  </sheets>
  <definedNames>
    <definedName name="ADCS">Parameters!$G$14</definedName>
    <definedName name="ADCS.P_mean\Day">Parameters!$G$17</definedName>
    <definedName name="ADCS.P_mean\Ecl">Parameters!$G$16</definedName>
    <definedName name="ADCS.P_peak">#REF!</definedName>
    <definedName name="ADCS.P_peak\Day">Parameters!$G$19</definedName>
    <definedName name="ADCS.P_peak\Ecl">Parameters!$G$18</definedName>
    <definedName name="ADCS.Thrusters">Parameters!$G$15</definedName>
    <definedName name="addd">#REF!</definedName>
    <definedName name="Atom_Clock">Parameters!$G$13</definedName>
    <definedName name="Attitude_Peak_Power">#REF!</definedName>
    <definedName name="Battery">Parameters!$G$21</definedName>
    <definedName name="Battery.bat_cap">Parameters!$G$22</definedName>
    <definedName name="Battery.bat_cell_type">Parameters!$G$23</definedName>
    <definedName name="Battery.m">Parameters!$G$24</definedName>
    <definedName name="BS_ST">Parameters!$G$20</definedName>
    <definedName name="CDH">Parameters!$G$25</definedName>
    <definedName name="CDH.Atom_Clock">Parameters!$G$26</definedName>
    <definedName name="CDH.memory">Parameters!$G$27</definedName>
    <definedName name="CDH.OBC">Parameters!$G$28</definedName>
    <definedName name="COMMS">Parameters!$G$31</definedName>
    <definedName name="COMMS.Diplexer">Parameters!$G$32</definedName>
    <definedName name="COMMS.ISL_Antenna">Parameters!$G$36</definedName>
    <definedName name="COMMS.P">#REF!</definedName>
    <definedName name="COMMS.P_Amp">Parameters!$G$38</definedName>
    <definedName name="COMMS.P_mean">#REF!</definedName>
    <definedName name="COMMS.P_mean\Day">Parameters!$G$45</definedName>
    <definedName name="COMMS.P_mean\Ecl">Parameters!$G$44</definedName>
    <definedName name="COMMS.P_peak\Day">Parameters!$G$47</definedName>
    <definedName name="COMMS.P_peak\Ecl">Parameters!$G$46</definedName>
    <definedName name="COMMS.RFDU">Parameters!$G$39</definedName>
    <definedName name="COMMS.Rx_Antenna">Parameters!$G$40</definedName>
    <definedName name="COMMS.Transponder">Parameters!$G$42</definedName>
    <definedName name="COMMS.Tx_Antenna">Parameters!$G$43</definedName>
    <definedName name="CTR_BEAM">Parameters!$G$29</definedName>
    <definedName name="CTR_BEAM.d">Parameters!$G$30</definedName>
    <definedName name="different_name">#REF!</definedName>
    <definedName name="Diplexer">Parameters!$G$48</definedName>
    <definedName name="Engine">Parameters!$G$49</definedName>
    <definedName name="f">#REF!</definedName>
    <definedName name="half_lambda">Calculation!$E$2</definedName>
    <definedName name="Header">option_1!$A$1:$I$7</definedName>
    <definedName name="ICARUS">Parameters!$G$50</definedName>
    <definedName name="ICARUS.dur">Parameters!$G$51</definedName>
    <definedName name="ICARUS.ICARUS1">Parameters!$G$52</definedName>
    <definedName name="ICARUS.ICARUS1.ADCS.Thrusters.Propellant\option_1">option_1!$D$21</definedName>
    <definedName name="ICARUS.ICARUS1.ADCS.Thrusters\option_1">option_1!$D$20</definedName>
    <definedName name="ICARUS.ICARUS1.ADCS\option_1">option_1!$D$15</definedName>
    <definedName name="ICARUS.ICARUS1.ADCS\P_mean\Day\option_1">option_1!$D$16</definedName>
    <definedName name="ICARUS.ICARUS1.ADCS\P_mean\Ecl\option_1">option_1!$D$17</definedName>
    <definedName name="ICARUS.ICARUS1.ADCS\P_peak\\option_1">#REF!</definedName>
    <definedName name="ICARUS.ICARUS1.ADCS\P_peak\Day\option_1">option_1!$D$18</definedName>
    <definedName name="ICARUS.ICARUS1.ADCS\P_peak\Ecl\option_1">option_1!$D$19</definedName>
    <definedName name="ICARUS.ICARUS1.BS_PL\option_1">#REF!</definedName>
    <definedName name="ICARUS.ICARUS1.CDH.Atom_Clock\option_1">option_1!$D$23</definedName>
    <definedName name="ICARUS.ICARUS1.CDH.memory\option_1">option_1!$D$24</definedName>
    <definedName name="ICARUS.ICARUS1.CDH.OBC\option_1">option_1!$D$25</definedName>
    <definedName name="ICARUS.ICARUS1.CDH\option_1">option_1!$D$22</definedName>
    <definedName name="ICARUS.ICARUS1.COMMS.Diplexer\option_1">option_1!$D$31</definedName>
    <definedName name="ICARUS.ICARUS1.COMMS.ISL_Antenna\option_1">option_1!$D$35</definedName>
    <definedName name="ICARUS.ICARUS1.COMMS.ISL_Antenna\P_mean\\option_1">#REF!</definedName>
    <definedName name="ICARUS.ICARUS1.COMMS.P_Amp\option_1">option_1!$D$37</definedName>
    <definedName name="ICARUS.ICARUS1.COMMS.RFDU\option_1">option_1!$D$38</definedName>
    <definedName name="ICARUS.ICARUS1.COMMS.Rx_Antenna\option_1">option_1!$D$39</definedName>
    <definedName name="ICARUS.ICARUS1.COMMS.Rx_Antenna\P_mean\\option_1">#REF!</definedName>
    <definedName name="ICARUS.ICARUS1.COMMS.Transponder\option_1">option_1!$D$41</definedName>
    <definedName name="ICARUS.ICARUS1.COMMS.Tx_Antenna\option_1">option_1!$D$42</definedName>
    <definedName name="ICARUS.ICARUS1.COMMS.Tx_Antenna\P_mean\\option_1">#REF!</definedName>
    <definedName name="ICARUS.ICARUS1.COMMS\option_1">option_1!$D$26</definedName>
    <definedName name="ICARUS.ICARUS1.COMMS\P_mean\\option_1">#REF!</definedName>
    <definedName name="ICARUS.ICARUS1.COMMS\P_mean\Day\option_1">option_1!$D$27</definedName>
    <definedName name="ICARUS.ICARUS1.COMMS\P_mean\Ecl\option_1">option_1!$D$28</definedName>
    <definedName name="ICARUS.ICARUS1.COMMS\P_peak\Day\option_1">option_1!$D$29</definedName>
    <definedName name="ICARUS.ICARUS1.COMMS\P_peak\Ecl\option_1">option_1!$D$30</definedName>
    <definedName name="ICARUS.ICARUS1.POW.Battery\bat_cap\\option_1">option_1!$D$47</definedName>
    <definedName name="ICARUS.ICARUS1.POW.Battery\bat_cell_type\\option_1">option_1!$D$48</definedName>
    <definedName name="ICARUS.ICARUS1.POW.Battery\m\\option_1">option_1!$D$49</definedName>
    <definedName name="ICARUS.ICARUS1.POW.Battery\option_1">option_1!$D$46</definedName>
    <definedName name="ICARUS.ICARUS1.POW.powerBus\m\\option_1">option_1!$D$51</definedName>
    <definedName name="ICARUS.ICARUS1.POW.powerBus\option_1">option_1!$D$50</definedName>
    <definedName name="ICARUS.ICARUS1.POW.solarArray\obj_dist\\option_1">option_1!$D$53</definedName>
    <definedName name="ICARUS.ICARUS1.POW.solarArray\option_1">option_1!$D$52</definedName>
    <definedName name="ICARUS.ICARUS1.POW.solarArray\SA_type\\option_1">option_1!$D$54</definedName>
    <definedName name="ICARUS.ICARUS1.POW.solarArray\solar_cell_type\\option_1">option_1!$D$55</definedName>
    <definedName name="ICARUS.ICARUS1.POW\m\\option_1">option_1!$D$44</definedName>
    <definedName name="ICARUS.ICARUS1.POW\option_1">option_1!$D$43</definedName>
    <definedName name="ICARUS.ICARUS1.POW\P\\option_1">#REF!</definedName>
    <definedName name="ICARUS.ICARUS1.POW\P_peak\\option_1">#REF!</definedName>
    <definedName name="ICARUS.ICARUS1.POW\reffac\\option_1">option_1!$D$45</definedName>
    <definedName name="ICARUS.ICARUS1.Pro.Engine\option_1">option_1!$D$60</definedName>
    <definedName name="ICARUS.ICARUS1.Pro.Propellant\option_1">option_1!$D$61</definedName>
    <definedName name="ICARUS.ICARUS1.Pro.PropellantTank\option_1">option_1!$D$62</definedName>
    <definedName name="ICARUS.ICARUS1.Pro\option_1">option_1!$D$56</definedName>
    <definedName name="ICARUS.ICARUS1.Pro\P_mean\Day\option_1">option_1!$D$57</definedName>
    <definedName name="ICARUS.ICARUS1.Pro\P_mean\Ecl\option_1">option_1!$D$58</definedName>
    <definedName name="ICARUS.ICARUS1.Pro\P_peak\\option_1">option_1!$D$59</definedName>
    <definedName name="ICARUS.ICARUS1.STR.BS_ST\option_1">option_1!$D$68</definedName>
    <definedName name="ICARUS.ICARUS1.STR.CTR_BEAM\d\\option_1">option_1!$D$70</definedName>
    <definedName name="ICARUS.ICARUS1.STR.CTR_BEAM\option_1">option_1!$D$69</definedName>
    <definedName name="ICARUS.ICARUS1.STR.m_beam\option_1">option_1!$D$71</definedName>
    <definedName name="ICARUS.ICARUS1.STR.m_frame\option_1">option_1!$D$72</definedName>
    <definedName name="ICARUS.ICARUS1.STR.MECH\option_1">option_1!$D$74</definedName>
    <definedName name="ICARUS.ICARUS1.STR.Mirror\option_1">option_1!$D$75</definedName>
    <definedName name="ICARUS.ICARUS1.STR\d\\option_1">option_1!$D$64</definedName>
    <definedName name="ICARUS.ICARUS1.STR\l\\option_1">option_1!$D$65</definedName>
    <definedName name="ICARUS.ICARUS1.STR\n_items\\option_1">option_1!$D$66</definedName>
    <definedName name="ICARUS.ICARUS1.STR\option_1">option_1!$D$63</definedName>
    <definedName name="ICARUS.ICARUS1.STR\P_peak\\option_1">option_1!$D$67</definedName>
    <definedName name="ICARUS.ICARUS1\option_1">option_1!$D$13</definedName>
    <definedName name="ICARUS.ICARUS1\P_peak\\option_1">option_1!$D$14</definedName>
    <definedName name="ICARUS.MA">Parameters!$G$53</definedName>
    <definedName name="ICARUS.MA\option_1">option_1!$D$76</definedName>
    <definedName name="ICARUS\dur\\option_1">option_1!$D$12</definedName>
    <definedName name="ICARUS\option_1">option_1!$D$11</definedName>
    <definedName name="ICARUS1">Parameters!$G$87</definedName>
    <definedName name="ICARUS1.ADCS">Parameters!$G$89</definedName>
    <definedName name="ICARUS1.BS_PL">#REF!</definedName>
    <definedName name="ICARUS1.CDH">Parameters!$G$90</definedName>
    <definedName name="ICARUS1.COMMS">Parameters!$G$91</definedName>
    <definedName name="ICARUS1.P_peak">Parameters!$G$88</definedName>
    <definedName name="ICARUS1.POW">Parameters!$G$92</definedName>
    <definedName name="ICARUS1.Pro">Parameters!$G$93</definedName>
    <definedName name="ICARUS1.STR">Parameters!$G$94</definedName>
    <definedName name="ISL_Antenna">Parameters!$G$10</definedName>
    <definedName name="ISL_Antenna.P_mean">#REF!</definedName>
    <definedName name="m_beam">Parameters!$G$56</definedName>
    <definedName name="m_frame">Parameters!$G$57</definedName>
    <definedName name="MA">Parameters!$G$58</definedName>
    <definedName name="MECH">Parameters!$G$54</definedName>
    <definedName name="memory">Parameters!$G$55</definedName>
    <definedName name="Mirror">Parameters!$G$108</definedName>
    <definedName name="OBC">Parameters!$G$62</definedName>
    <definedName name="P_Amp">Parameters!$G$69</definedName>
    <definedName name="Parameters">Parameters!$A$8:$M$111</definedName>
    <definedName name="plate_dist">#REF!</definedName>
    <definedName name="plate_distance">Calculation!$E$4</definedName>
    <definedName name="POW">Parameters!$G$63</definedName>
    <definedName name="POW.Battery">Parameters!$G$66</definedName>
    <definedName name="POW.m">Parameters!$G$64</definedName>
    <definedName name="POW.P">#REF!</definedName>
    <definedName name="POW.P_peak">#REF!</definedName>
    <definedName name="POW.powerBus">Parameters!$G$67</definedName>
    <definedName name="POW.reffac">Parameters!$G$65</definedName>
    <definedName name="POW.solarArray">Parameters!$G$68</definedName>
    <definedName name="powerBus">Parameters!$G$70</definedName>
    <definedName name="powerBus.m">Parameters!$G$71</definedName>
    <definedName name="Pro">Parameters!$G$75</definedName>
    <definedName name="Pro.Engine">Parameters!$G$77</definedName>
    <definedName name="Pro.P_mean\Day">Parameters!$G$81</definedName>
    <definedName name="Pro.P_mean\Ecl">Parameters!$G$80</definedName>
    <definedName name="Pro.P_peak">Parameters!$G$76</definedName>
    <definedName name="Pro.Propellant">Parameters!$G$78</definedName>
    <definedName name="Pro.PropellantTank">Parameters!$G$79</definedName>
    <definedName name="Prop">Parameters!$G$72</definedName>
    <definedName name="Propellant">Parameters!$G$73</definedName>
    <definedName name="PropellantTank">Parameters!$G$74</definedName>
    <definedName name="qwerty">#REF!</definedName>
    <definedName name="RFDU">Parameters!$G$82</definedName>
    <definedName name="Rx_Antenna">Parameters!$G$11</definedName>
    <definedName name="Rx_Antenna.P_mean">#REF!</definedName>
    <definedName name="solarArray">Parameters!$G$83</definedName>
    <definedName name="solarArray.obj_dist">Parameters!$G$84</definedName>
    <definedName name="solarArray.SA_type">Parameters!$G$85</definedName>
    <definedName name="solarArray.solar_cell_type">Parameters!$G$86</definedName>
    <definedName name="something">#REF!</definedName>
    <definedName name="sq3_lambda">#REF!</definedName>
    <definedName name="STR">Parameters!$G$95</definedName>
    <definedName name="STR.BS_ST">Parameters!$G$100</definedName>
    <definedName name="STR.CTR_BEAM">Parameters!$G$101</definedName>
    <definedName name="STR.d">Parameters!$G$96</definedName>
    <definedName name="STR.l">Parameters!$G$97</definedName>
    <definedName name="STR.m_beam">Parameters!$G$102</definedName>
    <definedName name="STR.m_frame">Parameters!$G$103</definedName>
    <definedName name="STR.MECH">Parameters!$G$105</definedName>
    <definedName name="STR.Mirror">Parameters!$G$106</definedName>
    <definedName name="STR.n_items">Parameters!$G$98</definedName>
    <definedName name="STR.P_peak">Parameters!$G$99</definedName>
    <definedName name="sun_sensor">Parameters!$G$107</definedName>
    <definedName name="Thrusters">Parameters!$G$109</definedName>
    <definedName name="Thrusters.Propellant">Parameters!$G$110</definedName>
    <definedName name="Transponder">Parameters!$G$111</definedName>
    <definedName name="Tx_Antenna">Parameters!$G$12</definedName>
    <definedName name="Tx_Antenna.P_mea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4" i="39" l="1"/>
  <c r="G84" i="39" s="1"/>
  <c r="H26" i="41"/>
  <c r="B14" i="41"/>
  <c r="B8" i="41"/>
  <c r="B26" i="41" s="1"/>
  <c r="E4" i="41"/>
  <c r="B5" i="41" s="1"/>
  <c r="I2" i="41"/>
  <c r="E2" i="41"/>
  <c r="G99" i="39"/>
  <c r="G98" i="39"/>
  <c r="G97" i="39"/>
  <c r="G96" i="39"/>
  <c r="G88" i="39"/>
  <c r="G86" i="39"/>
  <c r="G85" i="39"/>
  <c r="G76" i="39"/>
  <c r="G71" i="39"/>
  <c r="G65" i="39"/>
  <c r="G64" i="39"/>
  <c r="G51" i="39"/>
  <c r="G30" i="39"/>
  <c r="G24" i="39"/>
  <c r="G23" i="39"/>
  <c r="G22" i="39"/>
  <c r="C26" i="41" l="1"/>
  <c r="B17" i="41"/>
  <c r="B20" i="41"/>
  <c r="B23" i="41" s="1"/>
  <c r="D23" i="41" s="1"/>
  <c r="D26" i="41" s="1"/>
  <c r="E23" i="41" l="1"/>
  <c r="F23" i="41" s="1"/>
  <c r="F26" i="41" l="1"/>
  <c r="I23" i="41"/>
</calcChain>
</file>

<file path=xl/sharedStrings.xml><?xml version="1.0" encoding="utf-8"?>
<sst xmlns="http://schemas.openxmlformats.org/spreadsheetml/2006/main" count="1398" uniqueCount="620">
  <si>
    <t>Title of the sheet</t>
  </si>
  <si>
    <t xml:space="preserve">Responsible </t>
  </si>
  <si>
    <t>Organization</t>
  </si>
  <si>
    <t>Subsystem Design Process</t>
  </si>
  <si>
    <t>Equations</t>
  </si>
  <si>
    <t>Refernces for SMAD</t>
  </si>
  <si>
    <t>System Design Process</t>
  </si>
  <si>
    <t>INPUTS</t>
  </si>
  <si>
    <t>Discipline</t>
  </si>
  <si>
    <t>Parameter Name</t>
  </si>
  <si>
    <t>Value</t>
  </si>
  <si>
    <t>Unit</t>
  </si>
  <si>
    <t>OUTPUTS</t>
  </si>
  <si>
    <t>Diameter [m]</t>
  </si>
  <si>
    <t>c [m/s]</t>
  </si>
  <si>
    <t>f [Hz]</t>
  </si>
  <si>
    <t>Radius [m]</t>
  </si>
  <si>
    <t>alpha_sector [rad]</t>
  </si>
  <si>
    <t>PV_Area [m2]</t>
  </si>
  <si>
    <t>irradiance [W/m2]</t>
  </si>
  <si>
    <t>nr_element_per_sector</t>
  </si>
  <si>
    <t>nr_total_elements</t>
  </si>
  <si>
    <t>power_per_element [W]</t>
  </si>
  <si>
    <t>half_λ [m]</t>
  </si>
  <si>
    <t>yearly degradation</t>
  </si>
  <si>
    <t>mission life</t>
  </si>
  <si>
    <t>power_per_element EOL [W]</t>
  </si>
  <si>
    <t>Power Generated PV [W]</t>
  </si>
  <si>
    <t>Power Consumed SC [W]</t>
  </si>
  <si>
    <t>Power to Radiate [W]</t>
  </si>
  <si>
    <t>Power Generated PV EOL [W]</t>
  </si>
  <si>
    <t>Power to Radiate EOL [W]</t>
  </si>
  <si>
    <t>Nr Satellites</t>
  </si>
  <si>
    <t>PV Efficiency AzurSpace 3C44 CPV x500</t>
  </si>
  <si>
    <t>Satellite DC to microWave;
microWave to Earth;
ground microWave to DC;
ground DC to AC
combined efficiency</t>
  </si>
  <si>
    <t>Power Supplied to Earth Grid
by Constellation, EOL 
[GW]</t>
  </si>
  <si>
    <t>Engineering Model:</t>
  </si>
  <si>
    <t>Space Based Solar Power</t>
  </si>
  <si>
    <t>Iteration number:</t>
  </si>
  <si>
    <t>Study Phase:</t>
  </si>
  <si>
    <t>DESIGN_SESSION_PHASE</t>
  </si>
  <si>
    <t>Domain:</t>
  </si>
  <si>
    <t>Power</t>
  </si>
  <si>
    <t>User:</t>
  </si>
  <si>
    <t>Attila Namet</t>
  </si>
  <si>
    <t>Rebuild Date:</t>
  </si>
  <si>
    <t>Name</t>
  </si>
  <si>
    <t>Short Name</t>
  </si>
  <si>
    <t>Computed</t>
  </si>
  <si>
    <t>Manual</t>
  </si>
  <si>
    <t>Reference</t>
  </si>
  <si>
    <t>Switch</t>
  </si>
  <si>
    <t>Actual Value</t>
  </si>
  <si>
    <t>Model Code</t>
  </si>
  <si>
    <t>Parameter Type</t>
  </si>
  <si>
    <t>Owner</t>
  </si>
  <si>
    <t>Category</t>
  </si>
  <si>
    <t>TYPE</t>
  </si>
  <si>
    <t>ValueSet Id</t>
  </si>
  <si>
    <t>ATTITUDE DETERMINATION AND CONTROL</t>
  </si>
  <si>
    <t>ADCS</t>
  </si>
  <si>
    <t>AOC</t>
  </si>
  <si>
    <t/>
  </si>
  <si>
    <t>ED</t>
  </si>
  <si>
    <t>81afc597-9484-400a-a0f8-81a93a3bf400</t>
  </si>
  <si>
    <t>PG</t>
  </si>
  <si>
    <t xml:space="preserve">   Thrusters : Thrusters</t>
  </si>
  <si>
    <t>ADCS.Thrusters</t>
  </si>
  <si>
    <t>EU</t>
  </si>
  <si>
    <t>4a5d1ec6-cbcd-47be-9666-40041875f133</t>
  </si>
  <si>
    <t>Base_stages</t>
  </si>
  <si>
    <t>BS_ST</t>
  </si>
  <si>
    <t>STR</t>
  </si>
  <si>
    <t>PROD ELE</t>
  </si>
  <si>
    <t>82e364c9-aeb5-4936-b3fa-2c2e811cc0b2</t>
  </si>
  <si>
    <t>Central_Beam_structure</t>
  </si>
  <si>
    <t>CTR_BEAM</t>
  </si>
  <si>
    <t>6631e441-2bdf-4d6b-8022-db08be953308</t>
  </si>
  <si>
    <t>COMMUNICATIONS SUBSYSTEM</t>
  </si>
  <si>
    <t>COMMS</t>
  </si>
  <si>
    <t>COM</t>
  </si>
  <si>
    <t>FUNC SYS ELE PROD SS</t>
  </si>
  <si>
    <t>8cb78ac2-a8b9-4745-9df0-f59118b27601</t>
  </si>
  <si>
    <t>-</t>
  </si>
  <si>
    <t>COMPUTED</t>
  </si>
  <si>
    <t>--COM</t>
  </si>
  <si>
    <t>PSVS</t>
  </si>
  <si>
    <t>Eng</t>
  </si>
  <si>
    <t>Engine</t>
  </si>
  <si>
    <t>PRO</t>
  </si>
  <si>
    <t>323d54bd-5230-44de-bce8-2d295e34dddd</t>
  </si>
  <si>
    <t>ICARUS MISSION</t>
  </si>
  <si>
    <t>ICARUS</t>
  </si>
  <si>
    <t>SYS</t>
  </si>
  <si>
    <t>603ef5d2-1292-4517-8ff1-9f70ecda3533</t>
  </si>
  <si>
    <t xml:space="preserve">   ICARUS1 : ICARUS1</t>
  </si>
  <si>
    <t>ICARUS.ICARUS1</t>
  </si>
  <si>
    <t>ELE PROD SYS</t>
  </si>
  <si>
    <t>8b7f80ce-dcbc-40de-ac87-9b13b8c9403f</t>
  </si>
  <si>
    <t xml:space="preserve">   MA : MA</t>
  </si>
  <si>
    <t>ICARUS.MA</t>
  </si>
  <si>
    <t>MIS</t>
  </si>
  <si>
    <t>59f8f0aa-b970-4239-9a35-c9232f9d0448</t>
  </si>
  <si>
    <t>MECHANISM</t>
  </si>
  <si>
    <t>MECH</t>
  </si>
  <si>
    <t>203df4a7-3215-43e1-9727-cd466b9837f9</t>
  </si>
  <si>
    <t>Mirror_beam_str</t>
  </si>
  <si>
    <t>m_beam</t>
  </si>
  <si>
    <t>36a11ef6-bfce-46e7-be0c-c93b63d14382</t>
  </si>
  <si>
    <t>Mirror_frame_str</t>
  </si>
  <si>
    <t>m_frame</t>
  </si>
  <si>
    <t>226d36f6-ad6d-492f-a133-9d150b04d87c</t>
  </si>
  <si>
    <t>MISSION ANALYSIS</t>
  </si>
  <si>
    <t>MA</t>
  </si>
  <si>
    <t>2d3f224c-2953-4b92-8840-e061f5a998a4</t>
  </si>
  <si>
    <t xml:space="preserve">   FINAL ORBIT</t>
  </si>
  <si>
    <t>8f62d9cb-81b9-4537-ba6e-24cb9367d2b4</t>
  </si>
  <si>
    <t xml:space="preserve">   GTO ORBIT</t>
  </si>
  <si>
    <t>f1f94f08-ecc3-4940-ab24-d3bd4c23d18b</t>
  </si>
  <si>
    <t xml:space="preserve">   LEO PARKING ORBIT</t>
  </si>
  <si>
    <t>0b1f706d-c99b-4fb0-bbde-a961e940f44f</t>
  </si>
  <si>
    <t>POWER</t>
  </si>
  <si>
    <t>POW</t>
  </si>
  <si>
    <t>PWR</t>
  </si>
  <si>
    <t>f54d981f-ce97-4ed5-8be8-40f2b4a229bc</t>
  </si>
  <si>
    <t xml:space="preserve">   peak consumed power</t>
  </si>
  <si>
    <t>P_peak</t>
  </si>
  <si>
    <t>MANUAL</t>
  </si>
  <si>
    <t>P_peak [W]</t>
  </si>
  <si>
    <t>PVS</t>
  </si>
  <si>
    <t>Propellant</t>
  </si>
  <si>
    <t>d1aebc36-7716-4a85-8f73-96fc60d830de</t>
  </si>
  <si>
    <t>PropTk</t>
  </si>
  <si>
    <t>PropellantTank</t>
  </si>
  <si>
    <t>36adadc2-f708-4ef2-88a1-0c6b6c02c150</t>
  </si>
  <si>
    <t>PROPULSION</t>
  </si>
  <si>
    <t>Pro</t>
  </si>
  <si>
    <t>b72e7f16-f1bd-4151-bd74-aa3eff15de04</t>
  </si>
  <si>
    <t xml:space="preserve">   Engine : Engine</t>
  </si>
  <si>
    <t>Pro.Engine</t>
  </si>
  <si>
    <t>a10be8bc-485d-49d7-b421-d5af9a44c226</t>
  </si>
  <si>
    <t xml:space="preserve">   Propellant : Propellant</t>
  </si>
  <si>
    <t>Pro.Propellant</t>
  </si>
  <si>
    <t>17d08b50-e799-47c5-aa43-b42ffd0e23d7</t>
  </si>
  <si>
    <t xml:space="preserve">   PropellantTank : PropellantTank</t>
  </si>
  <si>
    <t>Pro.PropellantTank</t>
  </si>
  <si>
    <t>9f34356d-5314-4c6b-8a38-fbeb58458f61</t>
  </si>
  <si>
    <t>SPACECRAFT-SPS</t>
  </si>
  <si>
    <t>ICARUS1</t>
  </si>
  <si>
    <t>de8d2645-7376-41b3-a013-9b87d4c47fcf</t>
  </si>
  <si>
    <t xml:space="preserve">   ADCS : ADCS</t>
  </si>
  <si>
    <t>ICARUS1.ADCS</t>
  </si>
  <si>
    <t>cb078f47-ecf9-4892-939a-e381f31b4eda</t>
  </si>
  <si>
    <t xml:space="preserve">   POW : POW</t>
  </si>
  <si>
    <t>ICARUS1.POW</t>
  </si>
  <si>
    <t>0e0a17aa-ffb1-4367-b426-dfc1678bcc65</t>
  </si>
  <si>
    <t xml:space="preserve">   Pro : Pro</t>
  </si>
  <si>
    <t>ICARUS1.Pro</t>
  </si>
  <si>
    <t>5d29aff5-8fc4-44a4-a3e9-d760234e3061</t>
  </si>
  <si>
    <t xml:space="preserve">   STR : STR</t>
  </si>
  <si>
    <t>ICARUS1.STR</t>
  </si>
  <si>
    <t>02a29400-49ca-4441-a363-b79ed8a0fa88</t>
  </si>
  <si>
    <t>STRUCTURE and MECH</t>
  </si>
  <si>
    <t>d9ea785b-4ba5-4621-ab89-9c44b1de07ce</t>
  </si>
  <si>
    <t xml:space="preserve">   BS_ST : BS_ST</t>
  </si>
  <si>
    <t>STR.BS_ST</t>
  </si>
  <si>
    <t>3d8f5eaa-bf74-4bde-9c9e-2e16ab48a117</t>
  </si>
  <si>
    <t xml:space="preserve">   CTR_BEAM : CTR_BEAM</t>
  </si>
  <si>
    <t>STR.CTR_BEAM</t>
  </si>
  <si>
    <t>09ce2be0-da76-48a3-afdd-f9c56483ad76</t>
  </si>
  <si>
    <t xml:space="preserve">   m_beam : m_beam</t>
  </si>
  <si>
    <t>STR.m_beam</t>
  </si>
  <si>
    <t>683ddd10-74f6-469c-bcb8-75c214c76380</t>
  </si>
  <si>
    <t xml:space="preserve">   m_frame : m_frame</t>
  </si>
  <si>
    <t>STR.m_frame</t>
  </si>
  <si>
    <t>bf1f2139-62dd-46fa-963b-5656faa017a9</t>
  </si>
  <si>
    <t xml:space="preserve">   MECH : MECH</t>
  </si>
  <si>
    <t>STR.MECH</t>
  </si>
  <si>
    <t>5f5e2cfc-b532-40ee-a8c4-5f1cbfdf0fff</t>
  </si>
  <si>
    <t>efc2a743-bb4d-4449-a8f1-882950350e59</t>
  </si>
  <si>
    <t xml:space="preserve">   Mirror : Mirror</t>
  </si>
  <si>
    <t>STR.Mirror</t>
  </si>
  <si>
    <t>54b7fe44-8691-436d-96a6-8c0b0eb7594b</t>
  </si>
  <si>
    <t>Sun Sensor</t>
  </si>
  <si>
    <t>sun_sensor</t>
  </si>
  <si>
    <t>6702ebb0-534e-4ef9-b0e3-bbe35b4a7a37</t>
  </si>
  <si>
    <t>Tensioning_mirror</t>
  </si>
  <si>
    <t>Mirror</t>
  </si>
  <si>
    <t>cd78d34f-6202-42bf-9358-4399f1f7aa0b</t>
  </si>
  <si>
    <t>Thrusters</t>
  </si>
  <si>
    <t>313c5be0-07ea-46ea-8c96-e619ffd6ed5d</t>
  </si>
  <si>
    <t>Option:</t>
  </si>
  <si>
    <t>Option 1</t>
  </si>
  <si>
    <t>ICARUS\option_1</t>
  </si>
  <si>
    <t>NE</t>
  </si>
  <si>
    <t xml:space="preserve">   Spacecraft</t>
  </si>
  <si>
    <t>ICARUS.ICARUS1\option_1</t>
  </si>
  <si>
    <t xml:space="preserve">      ATTITUDE DETERMINATION and CONTROL</t>
  </si>
  <si>
    <t>ICARUS.ICARUS1.ADCS</t>
  </si>
  <si>
    <t>ICARUS.ICARUS1.ADCS\option_1</t>
  </si>
  <si>
    <t xml:space="preserve">         Thrusters-1</t>
  </si>
  <si>
    <t>ICARUS.ICARUS1.ADCS.Thrusters</t>
  </si>
  <si>
    <t>ICARUS.ICARUS1.ADCS.Thrusters\option_1</t>
  </si>
  <si>
    <t xml:space="preserve">      POWER</t>
  </si>
  <si>
    <t>ICARUS.ICARUS1.POW</t>
  </si>
  <si>
    <t>ICARUS.ICARUS1.POW\option_1</t>
  </si>
  <si>
    <t>NP</t>
  </si>
  <si>
    <t xml:space="preserve">         peak consumed power</t>
  </si>
  <si>
    <t xml:space="preserve">      PROPULSION</t>
  </si>
  <si>
    <t>ICARUS.ICARUS1.Pro</t>
  </si>
  <si>
    <t>ICARUS.ICARUS1.Pro\option_1</t>
  </si>
  <si>
    <t xml:space="preserve">         Eng</t>
  </si>
  <si>
    <t>ICARUS.ICARUS1.Pro.Engine</t>
  </si>
  <si>
    <t>ICARUS.ICARUS1.Pro.Engine\option_1</t>
  </si>
  <si>
    <t xml:space="preserve">         Prop.</t>
  </si>
  <si>
    <t>ICARUS.ICARUS1.Pro.Propellant</t>
  </si>
  <si>
    <t>ICARUS.ICARUS1.Pro.Propellant\option_1</t>
  </si>
  <si>
    <t xml:space="preserve">         PropTk</t>
  </si>
  <si>
    <t>ICARUS.ICARUS1.Pro.PropellantTank</t>
  </si>
  <si>
    <t>ICARUS.ICARUS1.Pro.PropellantTank\option_1</t>
  </si>
  <si>
    <t xml:space="preserve">      STRUCTURE and MECH</t>
  </si>
  <si>
    <t>ICARUS.ICARUS1.STR</t>
  </si>
  <si>
    <t>ICARUS.ICARUS1.STR\option_1</t>
  </si>
  <si>
    <t xml:space="preserve">         Base_stages</t>
  </si>
  <si>
    <t>ICARUS.ICARUS1.STR.BS_ST</t>
  </si>
  <si>
    <t>ICARUS.ICARUS1.STR.BS_ST\option_1</t>
  </si>
  <si>
    <t xml:space="preserve">         Central_Beam_structure</t>
  </si>
  <si>
    <t>ICARUS.ICARUS1.STR.CTR_BEAM</t>
  </si>
  <si>
    <t>ICARUS.ICARUS1.STR.CTR_BEAM\option_1</t>
  </si>
  <si>
    <t xml:space="preserve">         Mirror_beam_str</t>
  </si>
  <si>
    <t>ICARUS.ICARUS1.STR.m_beam</t>
  </si>
  <si>
    <t>ICARUS.ICARUS1.STR.m_beam\option_1</t>
  </si>
  <si>
    <t xml:space="preserve">         Mirror_frame_str</t>
  </si>
  <si>
    <t>ICARUS.ICARUS1.STR.m_frame</t>
  </si>
  <si>
    <t>ICARUS.ICARUS1.STR.m_frame\option_1</t>
  </si>
  <si>
    <t xml:space="preserve">         MECHANISM</t>
  </si>
  <si>
    <t>ICARUS.ICARUS1.STR.MECH</t>
  </si>
  <si>
    <t>ICARUS.ICARUS1.STR.MECH\option_1</t>
  </si>
  <si>
    <t xml:space="preserve">         Tensioning_mirror</t>
  </si>
  <si>
    <t>ICARUS.ICARUS1.STR.Mirror</t>
  </si>
  <si>
    <t>ICARUS.ICARUS1.STR.Mirror\option_1</t>
  </si>
  <si>
    <t xml:space="preserve">   Mission Analysis</t>
  </si>
  <si>
    <t>ICARUS.MA\option_1</t>
  </si>
  <si>
    <t>--AOC</t>
  </si>
  <si>
    <t>Pro.P_peak</t>
  </si>
  <si>
    <t>--PRO</t>
  </si>
  <si>
    <t>62277641-ddf5-43e2-a0c8-d69180fb5a51</t>
  </si>
  <si>
    <t>ICARUS1.P_peak</t>
  </si>
  <si>
    <t>--SYS</t>
  </si>
  <si>
    <t>599f093f-2f8e-41c1-a1dc-198abf7f527a</t>
  </si>
  <si>
    <t>STR.P_peak</t>
  </si>
  <si>
    <t>--STR</t>
  </si>
  <si>
    <t>a779cee9-b3c4-440e-b98d-fdf605dc6aa5</t>
  </si>
  <si>
    <t xml:space="preserve">      peak consumed power</t>
  </si>
  <si>
    <t>ICARUS.ICARUS1\P_peak\\option_1</t>
  </si>
  <si>
    <t>PWR [SYS]</t>
  </si>
  <si>
    <t>NPS</t>
  </si>
  <si>
    <t>PWR [AOC]</t>
  </si>
  <si>
    <t>ICARUS.ICARUS1.Pro\P_peak\\option_1</t>
  </si>
  <si>
    <t>PWR [PRO]</t>
  </si>
  <si>
    <t>ICARUS.ICARUS1.STR\P_peak\\option_1</t>
  </si>
  <si>
    <t>PWR [STR]</t>
  </si>
  <si>
    <t>Antenna Inter Satellite Link</t>
  </si>
  <si>
    <t>ISL_Antenna</t>
  </si>
  <si>
    <t>Antennas</t>
  </si>
  <si>
    <t>e331c353-7c2f-412a-9e63-9ef12e3451f9</t>
  </si>
  <si>
    <t>Antenna Receiving</t>
  </si>
  <si>
    <t>Rx_Antenna</t>
  </si>
  <si>
    <t>bb776660-6548-40ac-9a02-5757400a48be</t>
  </si>
  <si>
    <t>Antenna_Transmitting</t>
  </si>
  <si>
    <t>Tx_Antenna</t>
  </si>
  <si>
    <t>18a98a25-3379-4804-9119-17ccad0b311f</t>
  </si>
  <si>
    <t xml:space="preserve">   ISL_Antenna : ISL_Antenna</t>
  </si>
  <si>
    <t>COMMS.ISL_Antenna</t>
  </si>
  <si>
    <t>b62d8753-25f5-4d67-9a7e-b715f077f085</t>
  </si>
  <si>
    <t xml:space="preserve">   Rx_Antenna : Rx_Antenna</t>
  </si>
  <si>
    <t>COMMS.Rx_Antenna</t>
  </si>
  <si>
    <t>02e6cd93-d2a6-4db7-920e-a4162d5ec6ce</t>
  </si>
  <si>
    <t xml:space="preserve">   Tx_Antenna : Tx_Antenna</t>
  </si>
  <si>
    <t>COMMS.Tx_Antenna</t>
  </si>
  <si>
    <t>4cd38dff-1506-465d-8780-381b95b9dd04</t>
  </si>
  <si>
    <t>P_mean</t>
  </si>
  <si>
    <t>P_mean [W]</t>
  </si>
  <si>
    <t>Power Amplifier</t>
  </si>
  <si>
    <t>P_Amp</t>
  </si>
  <si>
    <t>Power_Amps</t>
  </si>
  <si>
    <t>f2232321-819c-4189-a223-8b5c9cc8ae67</t>
  </si>
  <si>
    <t xml:space="preserve">   P_Amp : P_Amp</t>
  </si>
  <si>
    <t>COMMS.P_Amp</t>
  </si>
  <si>
    <t>e70b1ccf-3afa-4ace-af56-3648879ffe01</t>
  </si>
  <si>
    <t xml:space="preserve">   COMMS : COMMS</t>
  </si>
  <si>
    <t>ICARUS1.COMMS</t>
  </si>
  <si>
    <t>77e8b5b7-9fd7-499b-8c40-fa4c60737625</t>
  </si>
  <si>
    <t xml:space="preserve">      COMMUNICATIONS SUBSYSTEM</t>
  </si>
  <si>
    <t>ICARUS.ICARUS1.COMMS</t>
  </si>
  <si>
    <t>ICARUS.ICARUS1.COMMS\option_1</t>
  </si>
  <si>
    <t xml:space="preserve">         mean consumed power</t>
  </si>
  <si>
    <t>PWR [COM]</t>
  </si>
  <si>
    <t xml:space="preserve">         Antenna Inter Satellite Link</t>
  </si>
  <si>
    <t>ICARUS.ICARUS1.COMMS.ISL_Antenna</t>
  </si>
  <si>
    <t>ICARUS.ICARUS1.COMMS.ISL_Antenna\option_1</t>
  </si>
  <si>
    <t xml:space="preserve">         Power Amplifier</t>
  </si>
  <si>
    <t>ICARUS.ICARUS1.COMMS.P_Amp</t>
  </si>
  <si>
    <t>ICARUS.ICARUS1.COMMS.P_Amp\option_1</t>
  </si>
  <si>
    <t xml:space="preserve">         Antenna Receiving</t>
  </si>
  <si>
    <t>ICARUS.ICARUS1.COMMS.Rx_Antenna</t>
  </si>
  <si>
    <t>ICARUS.ICARUS1.COMMS.Rx_Antenna\option_1</t>
  </si>
  <si>
    <t xml:space="preserve">         Antenna_Transmitting</t>
  </si>
  <si>
    <t>ICARUS.ICARUS1.COMMS.Tx_Antenna</t>
  </si>
  <si>
    <t>ICARUS.ICARUS1.COMMS.Tx_Antenna\option_1</t>
  </si>
  <si>
    <t>Prop</t>
  </si>
  <si>
    <t xml:space="preserve">   Propellant : Prop</t>
  </si>
  <si>
    <t>beamDiameter [m]</t>
  </si>
  <si>
    <t>beamRadius [m]</t>
  </si>
  <si>
    <t>Diameter</t>
  </si>
  <si>
    <t>m</t>
  </si>
  <si>
    <t>year</t>
  </si>
  <si>
    <t>W</t>
  </si>
  <si>
    <t>Nr Plates</t>
  </si>
  <si>
    <t>sq3_λ [m]</t>
  </si>
  <si>
    <t>mass</t>
  </si>
  <si>
    <t>kg</t>
  </si>
  <si>
    <t>Eclipse duration</t>
  </si>
  <si>
    <t>minutes</t>
  </si>
  <si>
    <t>Eclipse cycles</t>
  </si>
  <si>
    <t>cycles/year</t>
  </si>
  <si>
    <t>Atomic Clock</t>
  </si>
  <si>
    <t>Atom_Clock</t>
  </si>
  <si>
    <t>DHS</t>
  </si>
  <si>
    <t>9bc6218c-d61d-4a8c-b3ff-05cc7e90a73b</t>
  </si>
  <si>
    <t>CDH Subsystem</t>
  </si>
  <si>
    <t>CDH</t>
  </si>
  <si>
    <t>00b877cf-9b10-473e-8fcf-d87ab1f1001f</t>
  </si>
  <si>
    <t xml:space="preserve">   Atom_Clock : Atom_Clock</t>
  </si>
  <si>
    <t>CDH.Atom_Clock</t>
  </si>
  <si>
    <t>4bdddaba-4286-40d5-b7ca-e192787ba4b9</t>
  </si>
  <si>
    <t xml:space="preserve">   memory : memory</t>
  </si>
  <si>
    <t>CDH.memory</t>
  </si>
  <si>
    <t>d898cf12-e228-4180-968f-f1f986f2f944</t>
  </si>
  <si>
    <t xml:space="preserve">   OBC : OBC</t>
  </si>
  <si>
    <t>CDH.OBC</t>
  </si>
  <si>
    <t>5f7e6edf-e825-4961-b815-67530e117c82</t>
  </si>
  <si>
    <t xml:space="preserve">   Diplexer : Diplexer</t>
  </si>
  <si>
    <t>COMMS.Diplexer</t>
  </si>
  <si>
    <t>97920ae2-9191-4474-b8b0-92ccc13ba556</t>
  </si>
  <si>
    <t>892d80a4-73b7-4694-9654-f77522bfeea2</t>
  </si>
  <si>
    <t>acb63de5-e0ce-4719-ac86-1de8426c16af</t>
  </si>
  <si>
    <t>c83d7280-89ed-4043-9e0b-a0df70e54f24</t>
  </si>
  <si>
    <t>357e08c1-dd31-4359-9361-64eb54d13787</t>
  </si>
  <si>
    <t xml:space="preserve">   RFDU : RFDU</t>
  </si>
  <si>
    <t>COMMS.RFDU</t>
  </si>
  <si>
    <t>7629df4b-2e58-447e-a771-df5d598633a2</t>
  </si>
  <si>
    <t xml:space="preserve">   Transponder : Transponder</t>
  </si>
  <si>
    <t>COMMS.Transponder</t>
  </si>
  <si>
    <t>299c5750-9210-4aa5-ba08-422d6a5f001b</t>
  </si>
  <si>
    <t>be6c0fa7-7776-4ab1-a8f7-c0d9aaa1c695</t>
  </si>
  <si>
    <t>Diplexer</t>
  </si>
  <si>
    <t>6e17a94f-c7f1-4212-a8fe-5f313e96020c</t>
  </si>
  <si>
    <t>memory</t>
  </si>
  <si>
    <t>032fcde4-8fb6-450d-98a3-ae600d1f2bac</t>
  </si>
  <si>
    <t>on-board computer</t>
  </si>
  <si>
    <t>OBC</t>
  </si>
  <si>
    <t>cdaa1321-becd-4b03-93fd-614636d3b68e</t>
  </si>
  <si>
    <t>f3eca420-4e11-48e9-95f4-6746ed27cd23</t>
  </si>
  <si>
    <t>RF Distribution Unit</t>
  </si>
  <si>
    <t>RFDU</t>
  </si>
  <si>
    <t>ebf95fb5-77b0-4940-9c72-cecccc154fd5</t>
  </si>
  <si>
    <t xml:space="preserve">   CDH : CDH</t>
  </si>
  <si>
    <t>ICARUS1.CDH</t>
  </si>
  <si>
    <t>46dd3c62-dde6-4c02-ad28-e8f713cc387e</t>
  </si>
  <si>
    <t>Thrusters.Propellant</t>
  </si>
  <si>
    <t>0120b4cb-cbd1-4edf-b2c4-fae2d0a53bcd</t>
  </si>
  <si>
    <t>Transponder</t>
  </si>
  <si>
    <t>7aa6ea94-4aba-457b-819b-02d6858d4692</t>
  </si>
  <si>
    <t xml:space="preserve">            Propellant</t>
  </si>
  <si>
    <t>ICARUS.ICARUS1.ADCS.Thrusters.Propellant</t>
  </si>
  <si>
    <t>ICARUS.ICARUS1.ADCS.Thrusters.Propellant\option_1</t>
  </si>
  <si>
    <t xml:space="preserve">      CDH Subsystem</t>
  </si>
  <si>
    <t>ICARUS.ICARUS1.CDH</t>
  </si>
  <si>
    <t>ICARUS.ICARUS1.CDH\option_1</t>
  </si>
  <si>
    <t xml:space="preserve">         Atomic Clock</t>
  </si>
  <si>
    <t>ICARUS.ICARUS1.CDH.Atom_Clock</t>
  </si>
  <si>
    <t>ICARUS.ICARUS1.CDH.Atom_Clock\option_1</t>
  </si>
  <si>
    <t xml:space="preserve">         memory</t>
  </si>
  <si>
    <t>ICARUS.ICARUS1.CDH.memory</t>
  </si>
  <si>
    <t>ICARUS.ICARUS1.CDH.memory\option_1</t>
  </si>
  <si>
    <t xml:space="preserve">         on-board computer</t>
  </si>
  <si>
    <t>ICARUS.ICARUS1.CDH.OBC</t>
  </si>
  <si>
    <t>ICARUS.ICARUS1.CDH.OBC\option_1</t>
  </si>
  <si>
    <t xml:space="preserve">         Diplexer</t>
  </si>
  <si>
    <t>ICARUS.ICARUS1.COMMS.Diplexer</t>
  </si>
  <si>
    <t>ICARUS.ICARUS1.COMMS.Diplexer\option_1</t>
  </si>
  <si>
    <t xml:space="preserve">         RF Distribution Unit</t>
  </si>
  <si>
    <t>ICARUS.ICARUS1.COMMS.RFDU</t>
  </si>
  <si>
    <t>ICARUS.ICARUS1.COMMS.RFDU\option_1</t>
  </si>
  <si>
    <t xml:space="preserve">         Transponder</t>
  </si>
  <si>
    <t>ICARUS.ICARUS1.COMMS.Transponder</t>
  </si>
  <si>
    <t>ICARUS.ICARUS1.COMMS.Transponder\option_1</t>
  </si>
  <si>
    <t>Pwr_mean_daytime</t>
  </si>
  <si>
    <t>Pwr_mean_eclipse</t>
  </si>
  <si>
    <t>Pwr_peak_daytime</t>
  </si>
  <si>
    <t>reflectance_factor</t>
  </si>
  <si>
    <t>angle_incidence</t>
  </si>
  <si>
    <t>rad</t>
  </si>
  <si>
    <t>Central Beam Structure diameter</t>
  </si>
  <si>
    <t>Nr Plates (Nr of items)</t>
  </si>
  <si>
    <t>Mission Lifetime (icarus duration)</t>
  </si>
  <si>
    <t xml:space="preserve">   mean consumed power\\Ecl</t>
  </si>
  <si>
    <t>P_mean\\Ecl</t>
  </si>
  <si>
    <t>ADCS.P_mean\Ecl</t>
  </si>
  <si>
    <t>2e51750c-217d-4f6e-b117-597dd6c278aa</t>
  </si>
  <si>
    <t xml:space="preserve">   mean consumed power\\Day</t>
  </si>
  <si>
    <t>P_mean\\Day</t>
  </si>
  <si>
    <t>ADCS.P_mean\Day</t>
  </si>
  <si>
    <t>4ac592fb-8ade-456b-b8db-8eee00c08874</t>
  </si>
  <si>
    <t xml:space="preserve">   peak consumed power\\Ecl</t>
  </si>
  <si>
    <t>P_peak\\Ecl</t>
  </si>
  <si>
    <t>ADCS.P_peak\Ecl</t>
  </si>
  <si>
    <t>7ffff898-36e0-480a-9e27-435c60dc058b</t>
  </si>
  <si>
    <t xml:space="preserve">   peak consumed power\\Day</t>
  </si>
  <si>
    <t>P_peak\\Day</t>
  </si>
  <si>
    <t>ADCS.P_peak\Day</t>
  </si>
  <si>
    <t>8e7f5a5f-d311-4a3f-bd4b-ace1b87b5dff</t>
  </si>
  <si>
    <t xml:space="preserve">   diameter</t>
  </si>
  <si>
    <t>d</t>
  </si>
  <si>
    <t>CTR_BEAM.d</t>
  </si>
  <si>
    <t>d [m]</t>
  </si>
  <si>
    <t>3d331277-719a-422d-82b3-9a502efe2a9d</t>
  </si>
  <si>
    <t>COMMS.P_mean\Ecl</t>
  </si>
  <si>
    <t>50eaa292-59f5-4993-a63b-31a040028773</t>
  </si>
  <si>
    <t>COMMS.P_mean\Day</t>
  </si>
  <si>
    <t>19342d21-ce0e-4686-b37f-65421f2b627e</t>
  </si>
  <si>
    <t>COMMS.P_peak\Ecl</t>
  </si>
  <si>
    <t>571e3231-627a-4962-a82f-d9b89d49b9b3</t>
  </si>
  <si>
    <t>COMMS.P_peak\Day</t>
  </si>
  <si>
    <t>46f23b69-d404-41b4-82d0-6bf00c670d69</t>
  </si>
  <si>
    <t xml:space="preserve">   duration</t>
  </si>
  <si>
    <t>dur</t>
  </si>
  <si>
    <t>ICARUS.dur</t>
  </si>
  <si>
    <t>dur [yr]</t>
  </si>
  <si>
    <t>ba70395f-a011-45a0-9e3e-1cff28e965da</t>
  </si>
  <si>
    <t xml:space="preserve">   mass</t>
  </si>
  <si>
    <t>POW.m</t>
  </si>
  <si>
    <t>m [kg]</t>
  </si>
  <si>
    <t>46418a96-f1db-41d2-a38e-3922b824e58e</t>
  </si>
  <si>
    <t xml:space="preserve">   reflectance factor</t>
  </si>
  <si>
    <t>reffac</t>
  </si>
  <si>
    <t>POW.reffac</t>
  </si>
  <si>
    <t>reffac [-]</t>
  </si>
  <si>
    <t>6b3e3c11-456c-452b-9aba-fb0b6d0ec51b</t>
  </si>
  <si>
    <t>Pro.P_mean\Ecl</t>
  </si>
  <si>
    <t>064c178d-584e-4505-8b68-d2110758943a</t>
  </si>
  <si>
    <t>Pro.P_mean\Day</t>
  </si>
  <si>
    <t>0ce88d1f-e21e-4630-9027-ddf57b827631</t>
  </si>
  <si>
    <t>STR.d</t>
  </si>
  <si>
    <t>2d8b5664-b776-44b9-aa56-3924b2e60f7a</t>
  </si>
  <si>
    <t xml:space="preserve">   number of items</t>
  </si>
  <si>
    <t>n_items</t>
  </si>
  <si>
    <t>STR.n_items</t>
  </si>
  <si>
    <t>n_items [-]</t>
  </si>
  <si>
    <t>3713ca7d-a95a-477d-a0a6-4ec3fd0b4780</t>
  </si>
  <si>
    <t>ICARUS\dur\\option_1</t>
  </si>
  <si>
    <t>ICARUS.ICARUS1.ADCS\P_mean\Day\option_1</t>
  </si>
  <si>
    <t>ICARUS.ICARUS1.ADCS\P_mean\Ecl\option_1</t>
  </si>
  <si>
    <t>ICARUS.ICARUS1.ADCS\P_peak\Day\option_1</t>
  </si>
  <si>
    <t>ICARUS.ICARUS1.ADCS\P_peak\Ecl\option_1</t>
  </si>
  <si>
    <t>ICARUS.ICARUS1.COMMS\P_mean\Day\option_1</t>
  </si>
  <si>
    <t>ICARUS.ICARUS1.COMMS\P_mean\Ecl\option_1</t>
  </si>
  <si>
    <t>ICARUS.ICARUS1.COMMS\P_peak\Day\option_1</t>
  </si>
  <si>
    <t>ICARUS.ICARUS1.COMMS\P_peak\Ecl\option_1</t>
  </si>
  <si>
    <t xml:space="preserve">         mass</t>
  </si>
  <si>
    <t>ICARUS.ICARUS1.POW\m\\option_1</t>
  </si>
  <si>
    <t xml:space="preserve">         reflectance factor</t>
  </si>
  <si>
    <t>ICARUS.ICARUS1.POW\reffac\\option_1</t>
  </si>
  <si>
    <t>ICARUS.ICARUS1.Pro\P_mean\Day\option_1</t>
  </si>
  <si>
    <t>ICARUS.ICARUS1.Pro\P_mean\Ecl\option_1</t>
  </si>
  <si>
    <t xml:space="preserve">         diameter</t>
  </si>
  <si>
    <t>ICARUS.ICARUS1.STR\d\\option_1</t>
  </si>
  <si>
    <t xml:space="preserve">         number of items</t>
  </si>
  <si>
    <t>ICARUS.ICARUS1.STR\n_items\\option_1</t>
  </si>
  <si>
    <t xml:space="preserve">            diameter</t>
  </si>
  <si>
    <t>ICARUS.ICARUS1.STR.CTR_BEAM\d\\option_1</t>
  </si>
  <si>
    <t>Battery</t>
  </si>
  <si>
    <t>10ff4935-c787-4e1f-b0bc-8dc2692ad191</t>
  </si>
  <si>
    <t xml:space="preserve">   battery capacity</t>
  </si>
  <si>
    <t>bat_cap</t>
  </si>
  <si>
    <t>Battery.bat_cap</t>
  </si>
  <si>
    <t>bat_cap [A·h]</t>
  </si>
  <si>
    <t>1f78cdfb-11dd-43e5-af16-5876f4855a6e</t>
  </si>
  <si>
    <t xml:space="preserve">   battery cell type</t>
  </si>
  <si>
    <t>bat_cell_type</t>
  </si>
  <si>
    <t>Battery.bat_cell_type</t>
  </si>
  <si>
    <t>b2e4d66d-f26a-4cb4-bbf0-769ea8ab51f2</t>
  </si>
  <si>
    <t>Battery.m</t>
  </si>
  <si>
    <t>00e5cef1-ec41-4151-a161-78a0907a0dc0</t>
  </si>
  <si>
    <t xml:space="preserve">   Battery : Battery</t>
  </si>
  <si>
    <t>POW.Battery</t>
  </si>
  <si>
    <t>f31a4efb-0f0c-4df9-b653-2d9edfd1a8f9</t>
  </si>
  <si>
    <t xml:space="preserve">   powerBus : powerBus</t>
  </si>
  <si>
    <t>POW.powerBus</t>
  </si>
  <si>
    <t>4f1c383f-2955-4910-aedb-4c1d172329c3</t>
  </si>
  <si>
    <t xml:space="preserve">   solarArray : solarArray</t>
  </si>
  <si>
    <t>POW.solarArray</t>
  </si>
  <si>
    <t>a0b9fe6f-f2b7-416b-87ab-e460162d4890</t>
  </si>
  <si>
    <t>Power Bus</t>
  </si>
  <si>
    <t>powerBus</t>
  </si>
  <si>
    <t>44bb23c0-8ec7-49a8-926f-9df5b5ab94ef</t>
  </si>
  <si>
    <t>powerBus.m</t>
  </si>
  <si>
    <t>6aa690bb-a6ee-4680-9227-49a0a7e099bf</t>
  </si>
  <si>
    <t>Solar Array</t>
  </si>
  <si>
    <t>solarArray</t>
  </si>
  <si>
    <t>8764f948-4545-4259-9125-a89d7f32e400</t>
  </si>
  <si>
    <t xml:space="preserve">   object distance</t>
  </si>
  <si>
    <t>obj_dist</t>
  </si>
  <si>
    <t>solarArray.obj_dist</t>
  </si>
  <si>
    <t>obj_dist [m]</t>
  </si>
  <si>
    <t>3e719551-a94b-4fba-89b2-0cf95ef196fa</t>
  </si>
  <si>
    <t xml:space="preserve">   solar array type</t>
  </si>
  <si>
    <t>SA_type</t>
  </si>
  <si>
    <t>solarArray.SA_type</t>
  </si>
  <si>
    <t>03e8f1c9-a7b8-4b02-96a5-2e058c3a680b</t>
  </si>
  <si>
    <t xml:space="preserve">   solar cell type</t>
  </si>
  <si>
    <t>solar_cell_type</t>
  </si>
  <si>
    <t>solarArray.solar_cell_type</t>
  </si>
  <si>
    <t>1c4a7a45-efe4-44c5-9d73-70c379a5d02d</t>
  </si>
  <si>
    <t xml:space="preserve">   length</t>
  </si>
  <si>
    <t>l</t>
  </si>
  <si>
    <t>STR.l</t>
  </si>
  <si>
    <t>l [m]</t>
  </si>
  <si>
    <t>1e7f4d5c-70a0-4b16-8da0-f45ccb425121</t>
  </si>
  <si>
    <t xml:space="preserve">         Battery</t>
  </si>
  <si>
    <t>ICARUS.ICARUS1.POW.Battery</t>
  </si>
  <si>
    <t>ICARUS.ICARUS1.POW.Battery\option_1</t>
  </si>
  <si>
    <t xml:space="preserve">            battery capacity</t>
  </si>
  <si>
    <t>ICARUS.ICARUS1.POW.Battery\bat_cap\\option_1</t>
  </si>
  <si>
    <t xml:space="preserve">            battery cell type</t>
  </si>
  <si>
    <t>ICARUS.ICARUS1.POW.Battery\bat_cell_type\\option_1</t>
  </si>
  <si>
    <t xml:space="preserve">            mass</t>
  </si>
  <si>
    <t>ICARUS.ICARUS1.POW.Battery\m\\option_1</t>
  </si>
  <si>
    <t xml:space="preserve">         Power Bus</t>
  </si>
  <si>
    <t>ICARUS.ICARUS1.POW.powerBus</t>
  </si>
  <si>
    <t>ICARUS.ICARUS1.POW.powerBus\option_1</t>
  </si>
  <si>
    <t>ICARUS.ICARUS1.POW.powerBus\m\\option_1</t>
  </si>
  <si>
    <t xml:space="preserve">         Solar Array</t>
  </si>
  <si>
    <t>ICARUS.ICARUS1.POW.solarArray</t>
  </si>
  <si>
    <t>ICARUS.ICARUS1.POW.solarArray\option_1</t>
  </si>
  <si>
    <t xml:space="preserve">            object distance</t>
  </si>
  <si>
    <t>ICARUS.ICARUS1.POW.solarArray\obj_dist\\option_1</t>
  </si>
  <si>
    <t xml:space="preserve">            solar array type</t>
  </si>
  <si>
    <t>ICARUS.ICARUS1.POW.solarArray\SA_type\\option_1</t>
  </si>
  <si>
    <t xml:space="preserve">            solar cell type</t>
  </si>
  <si>
    <t>ICARUS.ICARUS1.POW.solarArray\solar_cell_type\\option_1</t>
  </si>
  <si>
    <t xml:space="preserve">         length</t>
  </si>
  <si>
    <t>ICARUS.ICARUS1.STR\l\\option_1</t>
  </si>
  <si>
    <t>069301b0-e5b0-4a4b-92ee-e0e2d9dc93d6</t>
  </si>
  <si>
    <t>33bc504b-5a42-4cae-b709-f1214bca0c82</t>
  </si>
  <si>
    <t>0c31e154-062d-4f93-91b1-49b605ba1316</t>
  </si>
  <si>
    <t>7151330a-b184-4663-97c8-dd75244577f0</t>
  </si>
  <si>
    <t>26ecb5a3-fa47-4ca3-a4ed-1343e9e83410</t>
  </si>
  <si>
    <t>1ed084a2-8a6c-4853-af56-58df9bc1062a</t>
  </si>
  <si>
    <t>344ecfb3-49ae-4260-b0f3-e3477ce75696</t>
  </si>
  <si>
    <t>5d22cbc3-b7ff-4567-a19b-87a0fcc7874f</t>
  </si>
  <si>
    <t>49bee93e-c783-4afa-9ee9-db798ef48f7a</t>
  </si>
  <si>
    <t>070b5450-8724-4196-a260-ecc051195eed</t>
  </si>
  <si>
    <t>086217fc-a363-4414-99f0-7c614f20aa81</t>
  </si>
  <si>
    <t>b54f1823-0c2a-4d52-ac1b-ae543e9b912c</t>
  </si>
  <si>
    <t>4bdcd1b6-8f1e-4a7f-954a-d780063ab86e</t>
  </si>
  <si>
    <t>45004639-d50f-419b-866c-212474ea9c99</t>
  </si>
  <si>
    <t>b0881fdc-7b48-43d3-b217-034f8048b68d</t>
  </si>
  <si>
    <t>a9a0eb83-c515-4940-a8f2-5762056e8281</t>
  </si>
  <si>
    <t>66208a1f-78ea-4052-84f4-4994043fecb6</t>
  </si>
  <si>
    <t>46454540-5727-412a-a814-d825cfcb9013</t>
  </si>
  <si>
    <t>2d09a1dd-9008-49af-802d-26a28b0384aa</t>
  </si>
  <si>
    <t>a0630589-683f-4f10-9a29-9938aedb470d</t>
  </si>
  <si>
    <t>67763386-6035-4ed9-9e95-895410685ebe</t>
  </si>
  <si>
    <t>f9dd16ba-695e-410d-b73b-b77dbbc4bb89</t>
  </si>
  <si>
    <t>8c4b8f25-9881-4e86-bbd3-33854ad8f493</t>
  </si>
  <si>
    <t>6c4c6294-3098-4df7-bb2e-66f6b3da2406</t>
  </si>
  <si>
    <t>a885b35d-b401-4450-aec8-5cf0ccb07a63</t>
  </si>
  <si>
    <t>72880ed1-ba52-4d64-901f-57f16c94ca15</t>
  </si>
  <si>
    <t>5b14df95-4eb6-4a01-99a9-5cbc1c44d908</t>
  </si>
  <si>
    <t>ca5ddb33-6f92-49e3-9635-3d5c51b5ac24</t>
  </si>
  <si>
    <t>15023d12-79c5-41de-a27a-fa541208ff10</t>
  </si>
  <si>
    <t>450ce23f-4c25-4166-a508-261ebeb38f2d</t>
  </si>
  <si>
    <t>d6f663e8-dafc-4ac3-96fd-5ea1858935c3</t>
  </si>
  <si>
    <t>f628da8d-8f41-4107-a5d3-15b1f0fc659a</t>
  </si>
  <si>
    <t>9cf76f32-9904-4d81-9015-ff12d7b351aa</t>
  </si>
  <si>
    <t>4286b999-833e-480a-80ef-acdcc61a05ca</t>
  </si>
  <si>
    <t>74fef191-1df3-4687-ade5-07094371acdb</t>
  </si>
  <si>
    <t>a845f620-fdf2-4bd6-abf4-968faa7bed7a</t>
  </si>
  <si>
    <t>d0875ada-9178-490a-890c-d001de168652</t>
  </si>
  <si>
    <t>3ebbee31-1bf2-4050-b2fb-e6338e51492d</t>
  </si>
  <si>
    <t>3e83c206-c222-4c22-a8e9-5fa6e23ef8a1</t>
  </si>
  <si>
    <t>3c06b2b0-bda6-4356-9ba0-67ff2ca66561</t>
  </si>
  <si>
    <t>a39b3155-ff99-43fd-b757-dcd70bb07c86</t>
  </si>
  <si>
    <t>2f1759c7-a09c-4ac6-85c3-4d3d06abad06</t>
  </si>
  <si>
    <t>6c28b7b8-8278-4ee9-9e08-e3d6ac77e117</t>
  </si>
  <si>
    <t>59ae7ff9-6bed-4cc7-baa9-abe88cf6b471</t>
  </si>
  <si>
    <t>7665ecd9-091e-4702-b79a-68d50c97efb9</t>
  </si>
  <si>
    <t>1cfdd010-9da5-4397-b502-8d5e1b8c0a45</t>
  </si>
  <si>
    <t>a7a0de9a-2793-4491-afd2-dc30dbc1ffd5</t>
  </si>
  <si>
    <t>0a825e81-fdcf-4d10-b1c9-8dc150525d66</t>
  </si>
  <si>
    <t>1aca3175-abcf-4b77-bbdf-1ec6c78a209a</t>
  </si>
  <si>
    <t>835cac29-989a-45cb-943c-9858ece07f47</t>
  </si>
  <si>
    <t>767c358c-fe59-4c0c-92fc-8e61afb478f5</t>
  </si>
  <si>
    <t>7f97bc5d-bcb7-4f6e-825a-52e7afcee246</t>
  </si>
  <si>
    <t>c97dcfbd-b9e9-4c46-afe5-19d126ea10cc</t>
  </si>
  <si>
    <t>131eeed9-8721-4a1b-a777-879cd0f15cce</t>
  </si>
  <si>
    <t>14331ee5-df97-4f7c-8f56-721ed6929a90</t>
  </si>
  <si>
    <t>ce30706e-16bf-4d03-9fd4-0ccbee9c8f7c</t>
  </si>
  <si>
    <t>772e7e14-dd24-4b99-8cb7-b8c521472111</t>
  </si>
  <si>
    <t>fdf1da6f-3c8a-4750-afb3-f91f87fdec12</t>
  </si>
  <si>
    <t>4d13fe43-5d9b-4992-bb22-4f085117f168</t>
  </si>
  <si>
    <t>881d549a-61f6-43a2-a3cf-db77baa60424</t>
  </si>
  <si>
    <t>83f02813-42b5-4f26-ad3d-8469bc79587f</t>
  </si>
  <si>
    <t>3b2f8cac-e925-41e7-868a-1afcba877736</t>
  </si>
  <si>
    <t>0bebf498-ea11-4f74-ae4e-26985733444a</t>
  </si>
  <si>
    <t>353963ff-ae4d-4753-89cf-3a0ff8ea0075</t>
  </si>
  <si>
    <t>d0b8a86a-cbe0-4371-8ef6-428842033dc8</t>
  </si>
  <si>
    <t>735f01f5-2f9d-463d-bca8-bbfd9975ca47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</si>
</sst>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yyyy\-mm\-dd\ hh:mm:ss"/>
  </numFmts>
  <fonts count="9" x14ac:knownFonts="1">
    <font>
      <sz val="12"/>
      <color theme="1"/>
      <name val="Calibri"/>
      <family val="2"/>
      <scheme val="minor"/>
    </font>
    <font>
      <b/>
      <sz val="12"/>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u/>
      <sz val="11"/>
      <color theme="1"/>
      <name val="Calibri"/>
      <family val="2"/>
      <scheme val="minor"/>
    </font>
    <font>
      <sz val="12"/>
      <color rgb="FF000000"/>
      <name val="Calibri"/>
      <family val="2"/>
      <scheme val="minor"/>
    </font>
    <font>
      <sz val="11"/>
      <color rgb="FF000000"/>
      <name val="Calibri"/>
      <family val="2"/>
      <scheme val="minor"/>
    </font>
    <font>
      <sz val="12"/>
      <color theme="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indexed="15"/>
        <bgColor indexed="64"/>
      </patternFill>
    </fill>
    <fill>
      <patternFill patternType="solid">
        <fgColor indexed="41"/>
        <bgColor indexed="64"/>
      </patternFill>
    </fill>
    <fill>
      <patternFill patternType="solid">
        <fgColor rgb="FFC6E0B4"/>
        <bgColor rgb="FF000000"/>
      </patternFill>
    </fill>
    <fill>
      <patternFill patternType="solid">
        <fgColor rgb="FFFFC7CE"/>
        <bgColor rgb="FF000000"/>
      </patternFill>
    </fill>
    <fill>
      <patternFill patternType="solid">
        <fgColor rgb="FFFFFF00"/>
        <bgColor rgb="FF000000"/>
      </patternFill>
    </fill>
    <fill>
      <patternFill patternType="solid">
        <fgColor rgb="FF0070C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000000"/>
      </left>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48">
    <xf numFmtId="0" fontId="0" fillId="0" borderId="0" xfId="0"/>
    <xf numFmtId="0" fontId="0" fillId="3" borderId="4" xfId="0" applyFill="1" applyBorder="1"/>
    <xf numFmtId="0" fontId="0" fillId="3" borderId="5" xfId="0" applyFill="1" applyBorder="1"/>
    <xf numFmtId="0" fontId="0" fillId="3" borderId="6" xfId="0" applyFill="1" applyBorder="1"/>
    <xf numFmtId="0" fontId="0" fillId="2" borderId="4" xfId="0" applyFill="1" applyBorder="1"/>
    <xf numFmtId="0" fontId="0" fillId="2" borderId="5" xfId="0" applyFill="1" applyBorder="1"/>
    <xf numFmtId="0" fontId="0" fillId="2" borderId="6" xfId="0" applyFill="1" applyBorder="1"/>
    <xf numFmtId="0" fontId="1" fillId="0" borderId="0" xfId="0" applyFont="1"/>
    <xf numFmtId="11" fontId="0" fillId="0" borderId="0" xfId="0" applyNumberFormat="1"/>
    <xf numFmtId="0" fontId="1" fillId="0" borderId="0" xfId="0" applyFont="1" applyAlignment="1">
      <alignment horizontal="center"/>
    </xf>
    <xf numFmtId="1" fontId="0" fillId="0" borderId="0" xfId="0" applyNumberFormat="1"/>
    <xf numFmtId="164" fontId="0" fillId="0" borderId="0" xfId="0" applyNumberFormat="1"/>
    <xf numFmtId="2" fontId="0" fillId="0" borderId="0" xfId="0" applyNumberFormat="1"/>
    <xf numFmtId="3" fontId="0" fillId="0" borderId="0" xfId="0" applyNumberFormat="1"/>
    <xf numFmtId="0" fontId="0" fillId="4" borderId="0" xfId="0" applyFill="1"/>
    <xf numFmtId="3" fontId="0" fillId="4" borderId="0" xfId="0" applyNumberFormat="1" applyFill="1"/>
    <xf numFmtId="0" fontId="1" fillId="0" borderId="0" xfId="0" applyFont="1" applyAlignment="1">
      <alignment horizontal="center" wrapText="1"/>
    </xf>
    <xf numFmtId="165" fontId="0" fillId="0" borderId="0" xfId="0" applyNumberFormat="1"/>
    <xf numFmtId="2" fontId="0" fillId="5" borderId="0" xfId="0" applyNumberFormat="1" applyFill="1"/>
    <xf numFmtId="0" fontId="0" fillId="5" borderId="0" xfId="0" applyFill="1"/>
    <xf numFmtId="49" fontId="0" fillId="6" borderId="0" xfId="0" applyNumberFormat="1" applyFill="1" applyAlignment="1" applyProtection="1">
      <alignment horizontal="left"/>
    </xf>
    <xf numFmtId="166" fontId="0" fillId="6" borderId="0" xfId="0" applyNumberFormat="1" applyFill="1" applyAlignment="1" applyProtection="1">
      <alignment horizontal="left"/>
    </xf>
    <xf numFmtId="49" fontId="0" fillId="0" borderId="0" xfId="0" applyNumberFormat="1" applyProtection="1"/>
    <xf numFmtId="0" fontId="0" fillId="0" borderId="0" xfId="0" applyNumberFormat="1" applyProtection="1">
      <protection locked="0"/>
    </xf>
    <xf numFmtId="0" fontId="0" fillId="0" borderId="0" xfId="0" applyNumberFormat="1" applyProtection="1"/>
    <xf numFmtId="0" fontId="5" fillId="7" borderId="0" xfId="0" applyFont="1" applyFill="1" applyAlignment="1">
      <alignment horizontal="center"/>
    </xf>
    <xf numFmtId="49" fontId="5" fillId="7" borderId="0" xfId="0" applyNumberFormat="1" applyFont="1" applyFill="1" applyAlignment="1" applyProtection="1">
      <alignment horizontal="center"/>
    </xf>
    <xf numFmtId="1" fontId="0" fillId="4" borderId="0" xfId="0" applyNumberFormat="1" applyFill="1"/>
    <xf numFmtId="0" fontId="2" fillId="8" borderId="7" xfId="0" applyFont="1" applyFill="1" applyBorder="1"/>
    <xf numFmtId="0" fontId="6" fillId="8" borderId="0" xfId="0" applyFont="1" applyFill="1"/>
    <xf numFmtId="0" fontId="6" fillId="0" borderId="0" xfId="0" applyFont="1"/>
    <xf numFmtId="0" fontId="6" fillId="8" borderId="8" xfId="0" applyFont="1" applyFill="1" applyBorder="1"/>
    <xf numFmtId="0" fontId="4" fillId="8" borderId="7" xfId="0" applyFont="1" applyFill="1" applyBorder="1"/>
    <xf numFmtId="0" fontId="3" fillId="9" borderId="7" xfId="0" applyFont="1" applyFill="1" applyBorder="1"/>
    <xf numFmtId="0" fontId="6" fillId="0" borderId="8" xfId="0" applyFont="1" applyBorder="1"/>
    <xf numFmtId="0" fontId="3" fillId="10" borderId="7" xfId="0" applyFont="1" applyFill="1" applyBorder="1"/>
    <xf numFmtId="0" fontId="7" fillId="0" borderId="0" xfId="0" applyFont="1"/>
    <xf numFmtId="0" fontId="7" fillId="10" borderId="9" xfId="0" applyFont="1" applyFill="1" applyBorder="1"/>
    <xf numFmtId="0" fontId="6" fillId="10" borderId="0" xfId="0" applyFont="1" applyFill="1"/>
    <xf numFmtId="0" fontId="7" fillId="10" borderId="0" xfId="0" applyFont="1" applyFill="1"/>
    <xf numFmtId="0" fontId="8" fillId="11" borderId="0" xfId="0" applyFont="1" applyFill="1"/>
    <xf numFmtId="49" fontId="0" fillId="0" borderId="0" xfId="0" applyNumberFormat="1" applyProtection="1">
      <protection locked="0"/>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A76C-F91D-1E49-87CE-C0E9E4204389}">
  <dimension ref="A1:A5"/>
  <sheetViews>
    <sheetView workbookViewId="0">
      <selection activeCell="B3" sqref="B3"/>
    </sheetView>
  </sheetViews>
  <sheetFormatPr defaultColWidth="11" defaultRowHeight="15.75" x14ac:dyDescent="0.25"/>
  <cols>
    <col min="1" max="1" width="21.125" customWidth="1"/>
    <col min="2" max="2" width="52.5" customWidth="1"/>
  </cols>
  <sheetData>
    <row r="1" spans="1:1" ht="19.5" customHeight="1" x14ac:dyDescent="0.25"/>
    <row r="3" spans="1:1" x14ac:dyDescent="0.25">
      <c r="A3" s="7" t="s">
        <v>0</v>
      </c>
    </row>
    <row r="4" spans="1:1" x14ac:dyDescent="0.25">
      <c r="A4" s="7" t="s">
        <v>1</v>
      </c>
    </row>
    <row r="5" spans="1:1" x14ac:dyDescent="0.25">
      <c r="A5" s="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FE9-94AC-A24C-ABCA-83F95C5672FF}">
  <dimension ref="A1"/>
  <sheetViews>
    <sheetView workbookViewId="0">
      <selection activeCell="E14" sqref="E14"/>
    </sheetView>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88C0-191D-A64F-ACD0-4893A74AAC40}">
  <dimension ref="A2:D30"/>
  <sheetViews>
    <sheetView workbookViewId="0">
      <selection activeCell="C13" sqref="C13"/>
    </sheetView>
  </sheetViews>
  <sheetFormatPr defaultColWidth="11" defaultRowHeight="15.75" x14ac:dyDescent="0.25"/>
  <cols>
    <col min="1" max="1" width="17.875" customWidth="1"/>
    <col min="2" max="2" width="28.75" bestFit="1" customWidth="1"/>
    <col min="3" max="3" width="14.25" customWidth="1"/>
  </cols>
  <sheetData>
    <row r="2" spans="1:4" ht="16.5" thickBot="1" x14ac:dyDescent="0.3"/>
    <row r="3" spans="1:4" ht="16.5" thickBot="1" x14ac:dyDescent="0.3">
      <c r="A3" s="42" t="s">
        <v>7</v>
      </c>
      <c r="B3" s="43"/>
      <c r="C3" s="43"/>
      <c r="D3" s="44"/>
    </row>
    <row r="4" spans="1:4" ht="16.5" thickBot="1" x14ac:dyDescent="0.3">
      <c r="A4" s="4" t="s">
        <v>8</v>
      </c>
      <c r="B4" s="5" t="s">
        <v>9</v>
      </c>
      <c r="C4" s="5" t="s">
        <v>10</v>
      </c>
      <c r="D4" s="6" t="s">
        <v>11</v>
      </c>
    </row>
    <row r="5" spans="1:4" x14ac:dyDescent="0.25">
      <c r="A5" s="28" t="s">
        <v>72</v>
      </c>
      <c r="B5" s="29" t="s">
        <v>314</v>
      </c>
      <c r="C5" s="29"/>
      <c r="D5" s="31" t="s">
        <v>315</v>
      </c>
    </row>
    <row r="6" spans="1:4" x14ac:dyDescent="0.25">
      <c r="A6" s="32" t="s">
        <v>72</v>
      </c>
      <c r="B6" s="29" t="s">
        <v>404</v>
      </c>
      <c r="C6" s="29"/>
      <c r="D6" s="31" t="s">
        <v>315</v>
      </c>
    </row>
    <row r="7" spans="1:4" x14ac:dyDescent="0.25">
      <c r="A7" s="32" t="s">
        <v>72</v>
      </c>
      <c r="B7" s="29" t="s">
        <v>405</v>
      </c>
      <c r="C7" s="29"/>
      <c r="D7" s="31" t="s">
        <v>83</v>
      </c>
    </row>
    <row r="8" spans="1:4" x14ac:dyDescent="0.25">
      <c r="A8" s="33" t="s">
        <v>93</v>
      </c>
      <c r="B8" s="30" t="s">
        <v>406</v>
      </c>
      <c r="C8" s="30">
        <v>20</v>
      </c>
      <c r="D8" s="34" t="s">
        <v>316</v>
      </c>
    </row>
    <row r="9" spans="1:4" x14ac:dyDescent="0.25">
      <c r="A9" s="35" t="s">
        <v>60</v>
      </c>
      <c r="B9" s="30" t="s">
        <v>398</v>
      </c>
      <c r="C9" s="30"/>
      <c r="D9" s="34" t="s">
        <v>317</v>
      </c>
    </row>
    <row r="10" spans="1:4" x14ac:dyDescent="0.25">
      <c r="A10" s="35" t="s">
        <v>80</v>
      </c>
      <c r="B10" s="30" t="s">
        <v>398</v>
      </c>
      <c r="C10" s="30">
        <v>50.5</v>
      </c>
      <c r="D10" s="34" t="s">
        <v>317</v>
      </c>
    </row>
    <row r="11" spans="1:4" x14ac:dyDescent="0.25">
      <c r="A11" s="33" t="s">
        <v>89</v>
      </c>
      <c r="B11" s="30" t="s">
        <v>398</v>
      </c>
      <c r="C11" s="30"/>
      <c r="D11" s="34" t="s">
        <v>317</v>
      </c>
    </row>
    <row r="12" spans="1:4" x14ac:dyDescent="0.25">
      <c r="A12" s="35" t="s">
        <v>60</v>
      </c>
      <c r="B12" s="30" t="s">
        <v>399</v>
      </c>
      <c r="C12" s="30"/>
      <c r="D12" s="34" t="s">
        <v>317</v>
      </c>
    </row>
    <row r="13" spans="1:4" x14ac:dyDescent="0.25">
      <c r="A13" s="35" t="s">
        <v>80</v>
      </c>
      <c r="B13" s="30" t="s">
        <v>399</v>
      </c>
      <c r="C13" s="30">
        <v>19</v>
      </c>
      <c r="D13" s="34" t="s">
        <v>317</v>
      </c>
    </row>
    <row r="14" spans="1:4" x14ac:dyDescent="0.25">
      <c r="A14" s="33" t="s">
        <v>89</v>
      </c>
      <c r="B14" s="30" t="s">
        <v>400</v>
      </c>
      <c r="C14" s="30"/>
      <c r="D14" s="34" t="s">
        <v>317</v>
      </c>
    </row>
    <row r="15" spans="1:4" x14ac:dyDescent="0.25">
      <c r="A15" s="33" t="s">
        <v>60</v>
      </c>
      <c r="B15" s="30" t="s">
        <v>400</v>
      </c>
      <c r="C15" s="30"/>
      <c r="D15" s="34" t="s">
        <v>317</v>
      </c>
    </row>
    <row r="16" spans="1:4" x14ac:dyDescent="0.25">
      <c r="A16" s="33" t="s">
        <v>101</v>
      </c>
      <c r="B16" s="30" t="s">
        <v>322</v>
      </c>
      <c r="C16" s="30">
        <v>72</v>
      </c>
      <c r="D16" s="34" t="s">
        <v>323</v>
      </c>
    </row>
    <row r="17" spans="1:4" x14ac:dyDescent="0.25">
      <c r="A17" s="33" t="s">
        <v>101</v>
      </c>
      <c r="B17" s="30" t="s">
        <v>324</v>
      </c>
      <c r="C17" s="30">
        <v>90</v>
      </c>
      <c r="D17" s="34" t="s">
        <v>325</v>
      </c>
    </row>
    <row r="24" spans="1:4" ht="16.5" thickBot="1" x14ac:dyDescent="0.3"/>
    <row r="25" spans="1:4" ht="16.5" thickBot="1" x14ac:dyDescent="0.3">
      <c r="A25" s="45" t="s">
        <v>12</v>
      </c>
      <c r="B25" s="46"/>
      <c r="C25" s="46"/>
      <c r="D25" s="47"/>
    </row>
    <row r="26" spans="1:4" ht="16.5" thickBot="1" x14ac:dyDescent="0.3">
      <c r="A26" s="1"/>
      <c r="B26" s="2" t="s">
        <v>9</v>
      </c>
      <c r="C26" s="2" t="s">
        <v>10</v>
      </c>
      <c r="D26" s="3" t="s">
        <v>11</v>
      </c>
    </row>
    <row r="27" spans="1:4" x14ac:dyDescent="0.25">
      <c r="A27" s="36"/>
      <c r="B27" s="30" t="s">
        <v>320</v>
      </c>
      <c r="C27" s="30"/>
      <c r="D27" s="34" t="s">
        <v>321</v>
      </c>
    </row>
    <row r="28" spans="1:4" x14ac:dyDescent="0.25">
      <c r="A28" s="36"/>
      <c r="B28" s="30" t="s">
        <v>32</v>
      </c>
      <c r="C28" s="30"/>
      <c r="D28" s="34" t="s">
        <v>83</v>
      </c>
    </row>
    <row r="29" spans="1:4" x14ac:dyDescent="0.25">
      <c r="A29" s="37" t="s">
        <v>60</v>
      </c>
      <c r="B29" s="38" t="s">
        <v>401</v>
      </c>
      <c r="C29" s="39">
        <v>0.02</v>
      </c>
      <c r="D29" s="38" t="s">
        <v>83</v>
      </c>
    </row>
    <row r="30" spans="1:4" x14ac:dyDescent="0.25">
      <c r="A30" s="37" t="s">
        <v>60</v>
      </c>
      <c r="B30" s="38" t="s">
        <v>402</v>
      </c>
      <c r="C30" s="39">
        <v>0</v>
      </c>
      <c r="D30" s="38" t="s">
        <v>403</v>
      </c>
    </row>
  </sheetData>
  <mergeCells count="2">
    <mergeCell ref="A3:D3"/>
    <mergeCell ref="A25:D2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9A61-5ADC-4DCF-9221-143A993936A1}">
  <dimension ref="B1:I26"/>
  <sheetViews>
    <sheetView workbookViewId="0">
      <selection activeCell="E4" sqref="E4"/>
    </sheetView>
  </sheetViews>
  <sheetFormatPr defaultColWidth="11" defaultRowHeight="15.75" x14ac:dyDescent="0.25"/>
  <cols>
    <col min="2" max="2" width="20.75" bestFit="1" customWidth="1"/>
    <col min="3" max="3" width="19.75" bestFit="1" customWidth="1"/>
    <col min="4" max="4" width="18.75" customWidth="1"/>
    <col min="5" max="5" width="23.5" bestFit="1" customWidth="1"/>
    <col min="6" max="6" width="22.125" bestFit="1" customWidth="1"/>
    <col min="7" max="7" width="16.625" bestFit="1" customWidth="1"/>
    <col min="8" max="8" width="26.5" customWidth="1"/>
  </cols>
  <sheetData>
    <row r="1" spans="2:9" s="9" customFormat="1" ht="31.5" x14ac:dyDescent="0.25">
      <c r="B1" s="9" t="s">
        <v>13</v>
      </c>
      <c r="C1" s="9" t="s">
        <v>15</v>
      </c>
      <c r="D1" s="9" t="s">
        <v>14</v>
      </c>
      <c r="E1" s="9" t="s">
        <v>23</v>
      </c>
      <c r="F1" s="16" t="s">
        <v>33</v>
      </c>
      <c r="G1" s="9" t="s">
        <v>19</v>
      </c>
      <c r="H1" s="9" t="s">
        <v>24</v>
      </c>
      <c r="I1" s="9" t="s">
        <v>25</v>
      </c>
    </row>
    <row r="2" spans="2:9" x14ac:dyDescent="0.25">
      <c r="B2" s="14">
        <v>35</v>
      </c>
      <c r="C2" s="8">
        <v>2450000000</v>
      </c>
      <c r="D2" s="8">
        <v>299792458</v>
      </c>
      <c r="E2" s="8">
        <f>D2/C2/2</f>
        <v>6.1182134285714285E-2</v>
      </c>
      <c r="F2" s="17">
        <v>0.439</v>
      </c>
      <c r="G2" s="10">
        <v>1355</v>
      </c>
      <c r="H2" s="12">
        <v>0.01</v>
      </c>
      <c r="I2" s="19">
        <f>ICARUS\dur\\option_1</f>
        <v>20</v>
      </c>
    </row>
    <row r="3" spans="2:9" x14ac:dyDescent="0.25">
      <c r="E3" s="9" t="s">
        <v>319</v>
      </c>
    </row>
    <row r="4" spans="2:9" s="9" customFormat="1" x14ac:dyDescent="0.25">
      <c r="B4" s="9" t="s">
        <v>318</v>
      </c>
      <c r="E4" s="8">
        <f>2*E2/SQRT(3)</f>
        <v>7.0647043398905957E-2</v>
      </c>
    </row>
    <row r="5" spans="2:9" x14ac:dyDescent="0.25">
      <c r="B5" s="27">
        <f>ROUND(B2/E4,0)</f>
        <v>495</v>
      </c>
    </row>
    <row r="7" spans="2:9" s="9" customFormat="1" x14ac:dyDescent="0.25">
      <c r="B7" s="9" t="s">
        <v>16</v>
      </c>
    </row>
    <row r="8" spans="2:9" x14ac:dyDescent="0.25">
      <c r="B8">
        <f>B2/2</f>
        <v>17.5</v>
      </c>
    </row>
    <row r="10" spans="2:9" s="7" customFormat="1" x14ac:dyDescent="0.25">
      <c r="B10" s="7" t="s">
        <v>312</v>
      </c>
    </row>
    <row r="11" spans="2:9" x14ac:dyDescent="0.25">
      <c r="B11" s="14">
        <v>1</v>
      </c>
    </row>
    <row r="13" spans="2:9" s="7" customFormat="1" x14ac:dyDescent="0.25">
      <c r="B13" s="7" t="s">
        <v>313</v>
      </c>
    </row>
    <row r="14" spans="2:9" x14ac:dyDescent="0.25">
      <c r="B14">
        <f>B11/2</f>
        <v>0.5</v>
      </c>
    </row>
    <row r="16" spans="2:9" x14ac:dyDescent="0.25">
      <c r="B16" s="7" t="s">
        <v>17</v>
      </c>
    </row>
    <row r="17" spans="2:9" x14ac:dyDescent="0.25">
      <c r="B17">
        <f>PI() / B5</f>
        <v>6.3466518254339252E-3</v>
      </c>
    </row>
    <row r="19" spans="2:9" s="9" customFormat="1" x14ac:dyDescent="0.25">
      <c r="B19" s="9" t="s">
        <v>18</v>
      </c>
    </row>
    <row r="20" spans="2:9" x14ac:dyDescent="0.25">
      <c r="B20" s="11">
        <f>2 * (B8^2*PI() - B14^2*PI())</f>
        <v>1922.6547039969535</v>
      </c>
    </row>
    <row r="22" spans="2:9" s="16" customFormat="1" ht="47.25" x14ac:dyDescent="0.25">
      <c r="B22" s="16" t="s">
        <v>27</v>
      </c>
      <c r="C22" s="16" t="s">
        <v>28</v>
      </c>
      <c r="D22" s="16" t="s">
        <v>29</v>
      </c>
      <c r="E22" s="16" t="s">
        <v>30</v>
      </c>
      <c r="F22" s="16" t="s">
        <v>31</v>
      </c>
      <c r="H22" s="16" t="s">
        <v>35</v>
      </c>
      <c r="I22" s="16" t="s">
        <v>32</v>
      </c>
    </row>
    <row r="23" spans="2:9" x14ac:dyDescent="0.25">
      <c r="B23" s="13">
        <f>B20*F2*G2</f>
        <v>1143681.5373990678</v>
      </c>
      <c r="C23" s="15">
        <v>42000</v>
      </c>
      <c r="D23" s="13">
        <f>B23-C23</f>
        <v>1101681.5373990678</v>
      </c>
      <c r="E23" s="13">
        <f>(1-H2)^I2*B23</f>
        <v>935425.06384056411</v>
      </c>
      <c r="F23" s="13">
        <f>E23-C23</f>
        <v>893425.06384056411</v>
      </c>
      <c r="H23" s="18">
        <v>1</v>
      </c>
      <c r="I23" s="40">
        <f>ROUND(H23*1000000000/F23/H26,0)</f>
        <v>1812</v>
      </c>
    </row>
    <row r="25" spans="2:9" s="16" customFormat="1" ht="78.75" x14ac:dyDescent="0.25">
      <c r="B25" s="16" t="s">
        <v>20</v>
      </c>
      <c r="C25" s="16" t="s">
        <v>21</v>
      </c>
      <c r="D25" s="16" t="s">
        <v>22</v>
      </c>
      <c r="F25" s="16" t="s">
        <v>26</v>
      </c>
      <c r="H25" s="16" t="s">
        <v>34</v>
      </c>
    </row>
    <row r="26" spans="2:9" x14ac:dyDescent="0.25">
      <c r="B26" s="10">
        <f>ROUND((B8-B14)/E2,0)</f>
        <v>278</v>
      </c>
      <c r="C26" s="13">
        <f>B5*B26*2</f>
        <v>275220</v>
      </c>
      <c r="D26" s="12">
        <f>D23/C26</f>
        <v>4.0029123515698997</v>
      </c>
      <c r="F26" s="12">
        <f>F23/C26</f>
        <v>3.2462214368162345</v>
      </c>
      <c r="H26">
        <f>0.85*0.9*0.85*0.95</f>
        <v>0.61773749999999994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EAE3-8986-D84D-9E1B-593B97C0A720}">
  <dimension ref="A1"/>
  <sheetViews>
    <sheetView workbookViewId="0">
      <selection activeCell="A5" sqref="A5"/>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0651-65C6-1642-A7F4-FFEEF754F93A}">
  <dimension ref="A2:A5"/>
  <sheetViews>
    <sheetView workbookViewId="0">
      <selection activeCell="B3" sqref="B3"/>
    </sheetView>
  </sheetViews>
  <sheetFormatPr defaultColWidth="11" defaultRowHeight="15.75" x14ac:dyDescent="0.25"/>
  <cols>
    <col min="1" max="1" width="30.375" customWidth="1"/>
  </cols>
  <sheetData>
    <row r="2" spans="1:1" x14ac:dyDescent="0.25">
      <c r="A2" t="s">
        <v>6</v>
      </c>
    </row>
    <row r="3" spans="1:1" x14ac:dyDescent="0.25">
      <c r="A3" t="s">
        <v>3</v>
      </c>
    </row>
    <row r="4" spans="1:1" x14ac:dyDescent="0.25">
      <c r="A4" t="s">
        <v>4</v>
      </c>
    </row>
    <row r="5" spans="1:1" x14ac:dyDescent="0.25">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F11B-5741-3D48-A269-2A188C798FA3}">
  <dimension ref="A1"/>
  <sheetViews>
    <sheetView workbookViewId="0">
      <selection activeCell="L16" sqref="L16"/>
    </sheetView>
  </sheetViews>
  <sheetFormatPr defaultColWidth="11"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CA30-A636-4DAE-A71F-F2E18ADA6FBA}">
  <sheetPr>
    <outlinePr summaryBelow="0"/>
  </sheetPr>
  <dimension ref="A1:J76"/>
  <sheetViews>
    <sheetView showGridLines="0" tabSelected="1" workbookViewId="0">
      <pane ySplit="9" topLeftCell="A34" activePane="bottomLeft" state="frozen"/>
      <selection pane="bottomLeft" activeCell="B59" sqref="B59"/>
    </sheetView>
  </sheetViews>
  <sheetFormatPr defaultRowHeight="12.75" customHeight="1" outlineLevelCol="1" x14ac:dyDescent="0.25"/>
  <cols>
    <col min="1" max="1" width="39.5" bestFit="1" customWidth="1"/>
    <col min="2" max="2" width="36.875" bestFit="1" customWidth="1"/>
    <col min="3" max="3" width="50.75" hidden="1" customWidth="1" outlineLevel="1"/>
    <col min="4" max="4" width="10.625" bestFit="1" customWidth="1" collapsed="1"/>
    <col min="5" max="5" width="13.375" bestFit="1" customWidth="1"/>
    <col min="6" max="6" width="10.625" bestFit="1" customWidth="1"/>
    <col min="7" max="7" width="19.75" bestFit="1" customWidth="1"/>
    <col min="8" max="8" width="4.625" bestFit="1" customWidth="1"/>
    <col min="9" max="9" width="36.125" hidden="1" customWidth="1" outlineLevel="1"/>
    <col min="10" max="10" width="9" collapsed="1"/>
  </cols>
  <sheetData>
    <row r="1" spans="1:9" ht="12.75" customHeight="1" x14ac:dyDescent="0.25">
      <c r="A1" s="20" t="s">
        <v>36</v>
      </c>
      <c r="B1" s="20" t="s">
        <v>37</v>
      </c>
      <c r="C1" s="20"/>
      <c r="D1" s="20"/>
      <c r="E1" s="20"/>
      <c r="F1" s="20"/>
      <c r="G1" s="20"/>
      <c r="H1" s="20"/>
      <c r="I1" s="20"/>
    </row>
    <row r="2" spans="1:9" ht="12.75" customHeight="1" x14ac:dyDescent="0.25">
      <c r="A2" s="20" t="s">
        <v>38</v>
      </c>
      <c r="B2" s="20">
        <v>1</v>
      </c>
      <c r="C2" s="20"/>
      <c r="D2" s="20"/>
      <c r="E2" s="20"/>
      <c r="F2" s="20"/>
      <c r="G2" s="20"/>
      <c r="H2" s="20"/>
      <c r="I2" s="20"/>
    </row>
    <row r="3" spans="1:9" ht="12.75" customHeight="1" x14ac:dyDescent="0.25">
      <c r="A3" s="20" t="s">
        <v>191</v>
      </c>
      <c r="B3" s="20" t="s">
        <v>192</v>
      </c>
      <c r="C3" s="20"/>
      <c r="D3" s="20"/>
      <c r="E3" s="20"/>
      <c r="F3" s="20"/>
      <c r="G3" s="20"/>
      <c r="H3" s="20"/>
      <c r="I3" s="20"/>
    </row>
    <row r="4" spans="1:9" ht="12.75" customHeight="1" x14ac:dyDescent="0.25">
      <c r="A4" s="20" t="s">
        <v>39</v>
      </c>
      <c r="B4" s="20" t="s">
        <v>40</v>
      </c>
      <c r="C4" s="20"/>
      <c r="D4" s="20"/>
      <c r="E4" s="20"/>
      <c r="F4" s="20"/>
      <c r="G4" s="20"/>
      <c r="H4" s="20"/>
      <c r="I4" s="20"/>
    </row>
    <row r="5" spans="1:9" ht="12.75" customHeight="1" x14ac:dyDescent="0.25">
      <c r="A5" s="20" t="s">
        <v>41</v>
      </c>
      <c r="B5" s="20" t="s">
        <v>42</v>
      </c>
      <c r="C5" s="20"/>
      <c r="D5" s="20"/>
      <c r="E5" s="20"/>
      <c r="F5" s="20"/>
      <c r="G5" s="20"/>
      <c r="H5" s="20"/>
      <c r="I5" s="20"/>
    </row>
    <row r="6" spans="1:9" ht="12.75" customHeight="1" x14ac:dyDescent="0.25">
      <c r="A6" s="20" t="s">
        <v>43</v>
      </c>
      <c r="B6" s="20" t="s">
        <v>44</v>
      </c>
      <c r="C6" s="20"/>
      <c r="D6" s="20"/>
      <c r="E6" s="20"/>
      <c r="F6" s="20"/>
      <c r="G6" s="20"/>
      <c r="H6" s="20"/>
      <c r="I6" s="20"/>
    </row>
    <row r="7" spans="1:9" ht="12.75" customHeight="1" x14ac:dyDescent="0.25">
      <c r="A7" s="20" t="s">
        <v>45</v>
      </c>
      <c r="B7" s="21">
        <v>45078.467256944445</v>
      </c>
      <c r="C7" s="20"/>
      <c r="D7" s="20"/>
      <c r="E7" s="20"/>
      <c r="F7" s="20"/>
      <c r="G7" s="20"/>
      <c r="H7" s="20"/>
      <c r="I7" s="20"/>
    </row>
    <row r="8" spans="1:9" ht="12.75" customHeight="1" x14ac:dyDescent="0.25">
      <c r="A8" s="25"/>
      <c r="B8" s="25"/>
      <c r="C8" s="25"/>
      <c r="D8" s="25"/>
      <c r="E8" s="25"/>
      <c r="F8" s="25"/>
      <c r="G8" s="25"/>
      <c r="H8" s="25"/>
      <c r="I8" s="25"/>
    </row>
    <row r="9" spans="1:9" ht="12.75" customHeight="1" x14ac:dyDescent="0.25">
      <c r="A9" s="26" t="s">
        <v>46</v>
      </c>
      <c r="B9" s="26" t="s">
        <v>47</v>
      </c>
      <c r="C9" s="26" t="s">
        <v>53</v>
      </c>
      <c r="D9" s="26" t="s">
        <v>52</v>
      </c>
      <c r="E9" s="26" t="s">
        <v>54</v>
      </c>
      <c r="F9" s="26" t="s">
        <v>55</v>
      </c>
      <c r="G9" s="26" t="s">
        <v>56</v>
      </c>
      <c r="H9" s="26" t="s">
        <v>57</v>
      </c>
      <c r="I9" s="26" t="s">
        <v>58</v>
      </c>
    </row>
    <row r="10" spans="1:9" ht="12.75" customHeight="1" x14ac:dyDescent="0.25">
      <c r="A10" s="23"/>
      <c r="B10" s="23"/>
      <c r="C10" s="23"/>
      <c r="D10" s="23"/>
      <c r="E10" s="23"/>
      <c r="F10" s="23"/>
      <c r="G10" s="23"/>
      <c r="H10" s="23"/>
      <c r="I10" s="23"/>
    </row>
    <row r="11" spans="1:9" ht="12.75" customHeight="1" x14ac:dyDescent="0.25">
      <c r="A11" s="22" t="s">
        <v>91</v>
      </c>
      <c r="B11" s="22" t="s">
        <v>92</v>
      </c>
      <c r="C11" s="22" t="s">
        <v>193</v>
      </c>
      <c r="D11" s="24"/>
      <c r="E11" s="22"/>
      <c r="F11" s="22" t="s">
        <v>93</v>
      </c>
      <c r="G11" s="22" t="s">
        <v>62</v>
      </c>
      <c r="H11" s="22" t="s">
        <v>194</v>
      </c>
      <c r="I11" s="22" t="s">
        <v>554</v>
      </c>
    </row>
    <row r="12" spans="1:9" ht="12.75" customHeight="1" x14ac:dyDescent="0.25">
      <c r="A12" s="22" t="s">
        <v>436</v>
      </c>
      <c r="B12" s="22" t="s">
        <v>437</v>
      </c>
      <c r="C12" s="22" t="s">
        <v>461</v>
      </c>
      <c r="D12" s="24">
        <v>20</v>
      </c>
      <c r="E12" s="22" t="s">
        <v>439</v>
      </c>
      <c r="F12" s="22" t="s">
        <v>255</v>
      </c>
      <c r="G12" s="22"/>
      <c r="H12" s="22" t="s">
        <v>256</v>
      </c>
      <c r="I12" s="22" t="s">
        <v>555</v>
      </c>
    </row>
    <row r="13" spans="1:9" ht="12.75" customHeight="1" x14ac:dyDescent="0.25">
      <c r="A13" s="22" t="s">
        <v>195</v>
      </c>
      <c r="B13" s="22" t="s">
        <v>96</v>
      </c>
      <c r="C13" s="22" t="s">
        <v>196</v>
      </c>
      <c r="D13" s="24"/>
      <c r="E13" s="22"/>
      <c r="F13" s="22" t="s">
        <v>93</v>
      </c>
      <c r="G13" s="22" t="s">
        <v>97</v>
      </c>
      <c r="H13" s="22" t="s">
        <v>194</v>
      </c>
      <c r="I13" s="22" t="s">
        <v>556</v>
      </c>
    </row>
    <row r="14" spans="1:9" ht="12.75" customHeight="1" x14ac:dyDescent="0.25">
      <c r="A14" s="22" t="s">
        <v>253</v>
      </c>
      <c r="B14" s="22" t="s">
        <v>126</v>
      </c>
      <c r="C14" s="22" t="s">
        <v>254</v>
      </c>
      <c r="D14" s="24" t="s">
        <v>83</v>
      </c>
      <c r="E14" s="22" t="s">
        <v>128</v>
      </c>
      <c r="F14" s="22" t="s">
        <v>255</v>
      </c>
      <c r="G14" s="22"/>
      <c r="H14" s="22" t="s">
        <v>256</v>
      </c>
      <c r="I14" s="22" t="s">
        <v>557</v>
      </c>
    </row>
    <row r="15" spans="1:9" ht="12.75" customHeight="1" x14ac:dyDescent="0.25">
      <c r="A15" s="22" t="s">
        <v>197</v>
      </c>
      <c r="B15" s="22" t="s">
        <v>198</v>
      </c>
      <c r="C15" s="22" t="s">
        <v>199</v>
      </c>
      <c r="D15" s="24"/>
      <c r="E15" s="22"/>
      <c r="F15" s="22" t="s">
        <v>61</v>
      </c>
      <c r="G15" s="22" t="s">
        <v>62</v>
      </c>
      <c r="H15" s="22" t="s">
        <v>194</v>
      </c>
      <c r="I15" s="22" t="s">
        <v>558</v>
      </c>
    </row>
    <row r="16" spans="1:9" ht="12.75" customHeight="1" x14ac:dyDescent="0.25">
      <c r="A16" s="22" t="s">
        <v>296</v>
      </c>
      <c r="B16" s="22" t="s">
        <v>281</v>
      </c>
      <c r="C16" s="22" t="s">
        <v>462</v>
      </c>
      <c r="D16" s="24" t="s">
        <v>83</v>
      </c>
      <c r="E16" s="22" t="s">
        <v>282</v>
      </c>
      <c r="F16" s="22" t="s">
        <v>257</v>
      </c>
      <c r="G16" s="22"/>
      <c r="H16" s="22" t="s">
        <v>256</v>
      </c>
      <c r="I16" s="22" t="s">
        <v>559</v>
      </c>
    </row>
    <row r="17" spans="1:9" ht="12.75" customHeight="1" x14ac:dyDescent="0.25">
      <c r="A17" s="22" t="s">
        <v>296</v>
      </c>
      <c r="B17" s="22" t="s">
        <v>281</v>
      </c>
      <c r="C17" s="22" t="s">
        <v>463</v>
      </c>
      <c r="D17" s="24" t="s">
        <v>83</v>
      </c>
      <c r="E17" s="22" t="s">
        <v>282</v>
      </c>
      <c r="F17" s="22" t="s">
        <v>257</v>
      </c>
      <c r="G17" s="22"/>
      <c r="H17" s="22" t="s">
        <v>256</v>
      </c>
      <c r="I17" s="22" t="s">
        <v>560</v>
      </c>
    </row>
    <row r="18" spans="1:9" ht="12.75" customHeight="1" x14ac:dyDescent="0.25">
      <c r="A18" s="22" t="s">
        <v>207</v>
      </c>
      <c r="B18" s="22" t="s">
        <v>126</v>
      </c>
      <c r="C18" s="22" t="s">
        <v>464</v>
      </c>
      <c r="D18" s="24" t="s">
        <v>83</v>
      </c>
      <c r="E18" s="22" t="s">
        <v>128</v>
      </c>
      <c r="F18" s="22" t="s">
        <v>257</v>
      </c>
      <c r="G18" s="22"/>
      <c r="H18" s="22" t="s">
        <v>256</v>
      </c>
      <c r="I18" s="22" t="s">
        <v>561</v>
      </c>
    </row>
    <row r="19" spans="1:9" ht="12.75" customHeight="1" x14ac:dyDescent="0.25">
      <c r="A19" s="22" t="s">
        <v>207</v>
      </c>
      <c r="B19" s="22" t="s">
        <v>126</v>
      </c>
      <c r="C19" s="22" t="s">
        <v>465</v>
      </c>
      <c r="D19" s="24" t="s">
        <v>83</v>
      </c>
      <c r="E19" s="22" t="s">
        <v>128</v>
      </c>
      <c r="F19" s="22" t="s">
        <v>257</v>
      </c>
      <c r="G19" s="22"/>
      <c r="H19" s="22" t="s">
        <v>256</v>
      </c>
      <c r="I19" s="22" t="s">
        <v>562</v>
      </c>
    </row>
    <row r="20" spans="1:9" ht="12.75" customHeight="1" x14ac:dyDescent="0.25">
      <c r="A20" s="22" t="s">
        <v>200</v>
      </c>
      <c r="B20" s="22" t="s">
        <v>201</v>
      </c>
      <c r="C20" s="22" t="s">
        <v>202</v>
      </c>
      <c r="D20" s="24"/>
      <c r="E20" s="22"/>
      <c r="F20" s="22" t="s">
        <v>61</v>
      </c>
      <c r="G20" s="22" t="s">
        <v>62</v>
      </c>
      <c r="H20" s="22" t="s">
        <v>194</v>
      </c>
      <c r="I20" s="22" t="s">
        <v>563</v>
      </c>
    </row>
    <row r="21" spans="1:9" ht="12.75" customHeight="1" x14ac:dyDescent="0.25">
      <c r="A21" s="22" t="s">
        <v>374</v>
      </c>
      <c r="B21" s="22" t="s">
        <v>375</v>
      </c>
      <c r="C21" s="22" t="s">
        <v>376</v>
      </c>
      <c r="D21" s="24"/>
      <c r="E21" s="22"/>
      <c r="F21" s="22" t="s">
        <v>61</v>
      </c>
      <c r="G21" s="22" t="s">
        <v>62</v>
      </c>
      <c r="H21" s="22" t="s">
        <v>194</v>
      </c>
      <c r="I21" s="22" t="s">
        <v>564</v>
      </c>
    </row>
    <row r="22" spans="1:9" ht="12.75" customHeight="1" x14ac:dyDescent="0.25">
      <c r="A22" s="22" t="s">
        <v>377</v>
      </c>
      <c r="B22" s="22" t="s">
        <v>378</v>
      </c>
      <c r="C22" s="22" t="s">
        <v>379</v>
      </c>
      <c r="D22" s="24"/>
      <c r="E22" s="22"/>
      <c r="F22" s="22" t="s">
        <v>328</v>
      </c>
      <c r="G22" s="22" t="s">
        <v>62</v>
      </c>
      <c r="H22" s="22" t="s">
        <v>194</v>
      </c>
      <c r="I22" s="22" t="s">
        <v>565</v>
      </c>
    </row>
    <row r="23" spans="1:9" ht="12.75" customHeight="1" x14ac:dyDescent="0.25">
      <c r="A23" s="22" t="s">
        <v>380</v>
      </c>
      <c r="B23" s="22" t="s">
        <v>381</v>
      </c>
      <c r="C23" s="22" t="s">
        <v>382</v>
      </c>
      <c r="D23" s="24"/>
      <c r="E23" s="22"/>
      <c r="F23" s="22" t="s">
        <v>328</v>
      </c>
      <c r="G23" s="22" t="s">
        <v>62</v>
      </c>
      <c r="H23" s="22" t="s">
        <v>194</v>
      </c>
      <c r="I23" s="22" t="s">
        <v>566</v>
      </c>
    </row>
    <row r="24" spans="1:9" ht="12.75" customHeight="1" x14ac:dyDescent="0.25">
      <c r="A24" s="22" t="s">
        <v>383</v>
      </c>
      <c r="B24" s="22" t="s">
        <v>384</v>
      </c>
      <c r="C24" s="22" t="s">
        <v>385</v>
      </c>
      <c r="D24" s="24"/>
      <c r="E24" s="22"/>
      <c r="F24" s="22" t="s">
        <v>328</v>
      </c>
      <c r="G24" s="22" t="s">
        <v>62</v>
      </c>
      <c r="H24" s="22" t="s">
        <v>194</v>
      </c>
      <c r="I24" s="22" t="s">
        <v>567</v>
      </c>
    </row>
    <row r="25" spans="1:9" ht="12.75" customHeight="1" x14ac:dyDescent="0.25">
      <c r="A25" s="22" t="s">
        <v>386</v>
      </c>
      <c r="B25" s="22" t="s">
        <v>387</v>
      </c>
      <c r="C25" s="22" t="s">
        <v>388</v>
      </c>
      <c r="D25" s="24"/>
      <c r="E25" s="22"/>
      <c r="F25" s="22" t="s">
        <v>328</v>
      </c>
      <c r="G25" s="22" t="s">
        <v>62</v>
      </c>
      <c r="H25" s="22" t="s">
        <v>194</v>
      </c>
      <c r="I25" s="22" t="s">
        <v>568</v>
      </c>
    </row>
    <row r="26" spans="1:9" ht="12.75" customHeight="1" x14ac:dyDescent="0.25">
      <c r="A26" s="22" t="s">
        <v>293</v>
      </c>
      <c r="B26" s="22" t="s">
        <v>294</v>
      </c>
      <c r="C26" s="22" t="s">
        <v>295</v>
      </c>
      <c r="D26" s="24"/>
      <c r="E26" s="22"/>
      <c r="F26" s="22" t="s">
        <v>80</v>
      </c>
      <c r="G26" s="22" t="s">
        <v>81</v>
      </c>
      <c r="H26" s="22" t="s">
        <v>194</v>
      </c>
      <c r="I26" s="22" t="s">
        <v>569</v>
      </c>
    </row>
    <row r="27" spans="1:9" ht="12.75" customHeight="1" x14ac:dyDescent="0.25">
      <c r="A27" s="22" t="s">
        <v>296</v>
      </c>
      <c r="B27" s="22" t="s">
        <v>281</v>
      </c>
      <c r="C27" s="22" t="s">
        <v>466</v>
      </c>
      <c r="D27" s="24" t="s">
        <v>83</v>
      </c>
      <c r="E27" s="22" t="s">
        <v>282</v>
      </c>
      <c r="F27" s="22" t="s">
        <v>297</v>
      </c>
      <c r="G27" s="22"/>
      <c r="H27" s="22" t="s">
        <v>256</v>
      </c>
      <c r="I27" s="22" t="s">
        <v>570</v>
      </c>
    </row>
    <row r="28" spans="1:9" ht="12.75" customHeight="1" x14ac:dyDescent="0.25">
      <c r="A28" s="22" t="s">
        <v>296</v>
      </c>
      <c r="B28" s="22" t="s">
        <v>281</v>
      </c>
      <c r="C28" s="22" t="s">
        <v>467</v>
      </c>
      <c r="D28" s="24" t="s">
        <v>83</v>
      </c>
      <c r="E28" s="22" t="s">
        <v>282</v>
      </c>
      <c r="F28" s="22" t="s">
        <v>297</v>
      </c>
      <c r="G28" s="22"/>
      <c r="H28" s="22" t="s">
        <v>256</v>
      </c>
      <c r="I28" s="22" t="s">
        <v>571</v>
      </c>
    </row>
    <row r="29" spans="1:9" ht="12.75" customHeight="1" x14ac:dyDescent="0.25">
      <c r="A29" s="22" t="s">
        <v>207</v>
      </c>
      <c r="B29" s="22" t="s">
        <v>126</v>
      </c>
      <c r="C29" s="22" t="s">
        <v>468</v>
      </c>
      <c r="D29" s="24" t="s">
        <v>83</v>
      </c>
      <c r="E29" s="22" t="s">
        <v>128</v>
      </c>
      <c r="F29" s="22" t="s">
        <v>297</v>
      </c>
      <c r="G29" s="22"/>
      <c r="H29" s="22" t="s">
        <v>256</v>
      </c>
      <c r="I29" s="22" t="s">
        <v>572</v>
      </c>
    </row>
    <row r="30" spans="1:9" ht="12.75" customHeight="1" x14ac:dyDescent="0.25">
      <c r="A30" s="22" t="s">
        <v>207</v>
      </c>
      <c r="B30" s="22" t="s">
        <v>126</v>
      </c>
      <c r="C30" s="22" t="s">
        <v>469</v>
      </c>
      <c r="D30" s="24" t="s">
        <v>83</v>
      </c>
      <c r="E30" s="22" t="s">
        <v>128</v>
      </c>
      <c r="F30" s="22" t="s">
        <v>297</v>
      </c>
      <c r="G30" s="22"/>
      <c r="H30" s="22" t="s">
        <v>256</v>
      </c>
      <c r="I30" s="22" t="s">
        <v>573</v>
      </c>
    </row>
    <row r="31" spans="1:9" ht="12.75" customHeight="1" x14ac:dyDescent="0.25">
      <c r="A31" s="22" t="s">
        <v>389</v>
      </c>
      <c r="B31" s="22" t="s">
        <v>390</v>
      </c>
      <c r="C31" s="22" t="s">
        <v>391</v>
      </c>
      <c r="D31" s="24"/>
      <c r="E31" s="22"/>
      <c r="F31" s="22" t="s">
        <v>80</v>
      </c>
      <c r="G31" s="22" t="s">
        <v>62</v>
      </c>
      <c r="H31" s="22" t="s">
        <v>194</v>
      </c>
      <c r="I31" s="22" t="s">
        <v>574</v>
      </c>
    </row>
    <row r="32" spans="1:9" ht="12.75" customHeight="1" x14ac:dyDescent="0.25">
      <c r="A32" s="22" t="s">
        <v>298</v>
      </c>
      <c r="B32" s="22" t="s">
        <v>299</v>
      </c>
      <c r="C32" s="22" t="s">
        <v>300</v>
      </c>
      <c r="D32" s="24"/>
      <c r="E32" s="22"/>
      <c r="F32" s="22" t="s">
        <v>80</v>
      </c>
      <c r="G32" s="22" t="s">
        <v>264</v>
      </c>
      <c r="H32" s="22" t="s">
        <v>194</v>
      </c>
      <c r="I32" s="22" t="s">
        <v>575</v>
      </c>
    </row>
    <row r="33" spans="1:9" ht="12.75" customHeight="1" x14ac:dyDescent="0.25">
      <c r="A33" s="22" t="s">
        <v>298</v>
      </c>
      <c r="B33" s="22" t="s">
        <v>299</v>
      </c>
      <c r="C33" s="22" t="s">
        <v>300</v>
      </c>
      <c r="D33" s="24"/>
      <c r="E33" s="22"/>
      <c r="F33" s="22" t="s">
        <v>80</v>
      </c>
      <c r="G33" s="22" t="s">
        <v>264</v>
      </c>
      <c r="H33" s="22" t="s">
        <v>194</v>
      </c>
      <c r="I33" s="22" t="s">
        <v>576</v>
      </c>
    </row>
    <row r="34" spans="1:9" ht="12.75" customHeight="1" x14ac:dyDescent="0.25">
      <c r="A34" s="22" t="s">
        <v>298</v>
      </c>
      <c r="B34" s="22" t="s">
        <v>299</v>
      </c>
      <c r="C34" s="22" t="s">
        <v>300</v>
      </c>
      <c r="D34" s="24"/>
      <c r="E34" s="22"/>
      <c r="F34" s="22" t="s">
        <v>80</v>
      </c>
      <c r="G34" s="22" t="s">
        <v>264</v>
      </c>
      <c r="H34" s="22" t="s">
        <v>194</v>
      </c>
      <c r="I34" s="22" t="s">
        <v>577</v>
      </c>
    </row>
    <row r="35" spans="1:9" ht="12.75" customHeight="1" x14ac:dyDescent="0.25">
      <c r="A35" s="22" t="s">
        <v>298</v>
      </c>
      <c r="B35" s="22" t="s">
        <v>299</v>
      </c>
      <c r="C35" s="22" t="s">
        <v>300</v>
      </c>
      <c r="D35" s="24"/>
      <c r="E35" s="22"/>
      <c r="F35" s="22" t="s">
        <v>80</v>
      </c>
      <c r="G35" s="22" t="s">
        <v>264</v>
      </c>
      <c r="H35" s="22" t="s">
        <v>194</v>
      </c>
      <c r="I35" s="22" t="s">
        <v>578</v>
      </c>
    </row>
    <row r="36" spans="1:9" ht="12.75" customHeight="1" x14ac:dyDescent="0.25">
      <c r="A36" s="22" t="s">
        <v>301</v>
      </c>
      <c r="B36" s="22" t="s">
        <v>302</v>
      </c>
      <c r="C36" s="22" t="s">
        <v>303</v>
      </c>
      <c r="D36" s="24"/>
      <c r="E36" s="22"/>
      <c r="F36" s="22" t="s">
        <v>80</v>
      </c>
      <c r="G36" s="22" t="s">
        <v>285</v>
      </c>
      <c r="H36" s="22" t="s">
        <v>194</v>
      </c>
      <c r="I36" s="22" t="s">
        <v>579</v>
      </c>
    </row>
    <row r="37" spans="1:9" ht="12.75" customHeight="1" x14ac:dyDescent="0.25">
      <c r="A37" s="22" t="s">
        <v>301</v>
      </c>
      <c r="B37" s="22" t="s">
        <v>302</v>
      </c>
      <c r="C37" s="22" t="s">
        <v>303</v>
      </c>
      <c r="D37" s="24"/>
      <c r="E37" s="22"/>
      <c r="F37" s="22" t="s">
        <v>80</v>
      </c>
      <c r="G37" s="22" t="s">
        <v>285</v>
      </c>
      <c r="H37" s="22" t="s">
        <v>194</v>
      </c>
      <c r="I37" s="22" t="s">
        <v>580</v>
      </c>
    </row>
    <row r="38" spans="1:9" ht="12.75" customHeight="1" x14ac:dyDescent="0.25">
      <c r="A38" s="22" t="s">
        <v>392</v>
      </c>
      <c r="B38" s="22" t="s">
        <v>393</v>
      </c>
      <c r="C38" s="22" t="s">
        <v>394</v>
      </c>
      <c r="D38" s="24"/>
      <c r="E38" s="22"/>
      <c r="F38" s="22" t="s">
        <v>80</v>
      </c>
      <c r="G38" s="22" t="s">
        <v>62</v>
      </c>
      <c r="H38" s="22" t="s">
        <v>194</v>
      </c>
      <c r="I38" s="22" t="s">
        <v>581</v>
      </c>
    </row>
    <row r="39" spans="1:9" ht="12.75" customHeight="1" x14ac:dyDescent="0.25">
      <c r="A39" s="22" t="s">
        <v>304</v>
      </c>
      <c r="B39" s="22" t="s">
        <v>305</v>
      </c>
      <c r="C39" s="22" t="s">
        <v>306</v>
      </c>
      <c r="D39" s="24"/>
      <c r="E39" s="22"/>
      <c r="F39" s="22" t="s">
        <v>80</v>
      </c>
      <c r="G39" s="22" t="s">
        <v>264</v>
      </c>
      <c r="H39" s="22" t="s">
        <v>194</v>
      </c>
      <c r="I39" s="22" t="s">
        <v>582</v>
      </c>
    </row>
    <row r="40" spans="1:9" ht="12.75" customHeight="1" x14ac:dyDescent="0.25">
      <c r="A40" s="22" t="s">
        <v>395</v>
      </c>
      <c r="B40" s="22" t="s">
        <v>396</v>
      </c>
      <c r="C40" s="22" t="s">
        <v>397</v>
      </c>
      <c r="D40" s="24"/>
      <c r="E40" s="22"/>
      <c r="F40" s="22" t="s">
        <v>80</v>
      </c>
      <c r="G40" s="22" t="s">
        <v>62</v>
      </c>
      <c r="H40" s="22" t="s">
        <v>194</v>
      </c>
      <c r="I40" s="22" t="s">
        <v>583</v>
      </c>
    </row>
    <row r="41" spans="1:9" ht="12.75" customHeight="1" x14ac:dyDescent="0.25">
      <c r="A41" s="22" t="s">
        <v>395</v>
      </c>
      <c r="B41" s="22" t="s">
        <v>396</v>
      </c>
      <c r="C41" s="22" t="s">
        <v>397</v>
      </c>
      <c r="D41" s="24"/>
      <c r="E41" s="22"/>
      <c r="F41" s="22" t="s">
        <v>80</v>
      </c>
      <c r="G41" s="22" t="s">
        <v>62</v>
      </c>
      <c r="H41" s="22" t="s">
        <v>194</v>
      </c>
      <c r="I41" s="22" t="s">
        <v>584</v>
      </c>
    </row>
    <row r="42" spans="1:9" ht="12.75" customHeight="1" x14ac:dyDescent="0.25">
      <c r="A42" s="22" t="s">
        <v>307</v>
      </c>
      <c r="B42" s="22" t="s">
        <v>308</v>
      </c>
      <c r="C42" s="22" t="s">
        <v>309</v>
      </c>
      <c r="D42" s="24"/>
      <c r="E42" s="22"/>
      <c r="F42" s="22" t="s">
        <v>80</v>
      </c>
      <c r="G42" s="22" t="s">
        <v>264</v>
      </c>
      <c r="H42" s="22" t="s">
        <v>194</v>
      </c>
      <c r="I42" s="22" t="s">
        <v>585</v>
      </c>
    </row>
    <row r="43" spans="1:9" ht="12.75" customHeight="1" x14ac:dyDescent="0.25">
      <c r="A43" s="22" t="s">
        <v>203</v>
      </c>
      <c r="B43" s="22" t="s">
        <v>204</v>
      </c>
      <c r="C43" s="22" t="s">
        <v>205</v>
      </c>
      <c r="D43" s="24"/>
      <c r="E43" s="22"/>
      <c r="F43" s="22" t="s">
        <v>123</v>
      </c>
      <c r="G43" s="22" t="s">
        <v>81</v>
      </c>
      <c r="H43" s="22" t="s">
        <v>194</v>
      </c>
      <c r="I43" s="22" t="s">
        <v>586</v>
      </c>
    </row>
    <row r="44" spans="1:9" ht="12.75" customHeight="1" x14ac:dyDescent="0.25">
      <c r="A44" s="22" t="s">
        <v>470</v>
      </c>
      <c r="B44" s="22" t="s">
        <v>315</v>
      </c>
      <c r="C44" s="22" t="s">
        <v>471</v>
      </c>
      <c r="D44" s="24" t="s">
        <v>83</v>
      </c>
      <c r="E44" s="22" t="s">
        <v>443</v>
      </c>
      <c r="F44" s="22" t="s">
        <v>123</v>
      </c>
      <c r="G44" s="22"/>
      <c r="H44" s="22" t="s">
        <v>206</v>
      </c>
      <c r="I44" s="22" t="s">
        <v>587</v>
      </c>
    </row>
    <row r="45" spans="1:9" ht="12.75" customHeight="1" x14ac:dyDescent="0.25">
      <c r="A45" s="22" t="s">
        <v>472</v>
      </c>
      <c r="B45" s="22" t="s">
        <v>446</v>
      </c>
      <c r="C45" s="22" t="s">
        <v>473</v>
      </c>
      <c r="D45" s="24" t="s">
        <v>83</v>
      </c>
      <c r="E45" s="22" t="s">
        <v>448</v>
      </c>
      <c r="F45" s="22" t="s">
        <v>123</v>
      </c>
      <c r="G45" s="22"/>
      <c r="H45" s="22" t="s">
        <v>206</v>
      </c>
      <c r="I45" s="22" t="s">
        <v>588</v>
      </c>
    </row>
    <row r="46" spans="1:9" ht="12.75" customHeight="1" x14ac:dyDescent="0.25">
      <c r="A46" s="22" t="s">
        <v>530</v>
      </c>
      <c r="B46" s="22" t="s">
        <v>531</v>
      </c>
      <c r="C46" s="22" t="s">
        <v>532</v>
      </c>
      <c r="D46" s="24"/>
      <c r="E46" s="22"/>
      <c r="F46" s="22" t="s">
        <v>123</v>
      </c>
      <c r="G46" s="22" t="s">
        <v>62</v>
      </c>
      <c r="H46" s="22" t="s">
        <v>194</v>
      </c>
      <c r="I46" s="22" t="s">
        <v>589</v>
      </c>
    </row>
    <row r="47" spans="1:9" ht="12.75" customHeight="1" x14ac:dyDescent="0.25">
      <c r="A47" s="22" t="s">
        <v>533</v>
      </c>
      <c r="B47" s="22" t="s">
        <v>485</v>
      </c>
      <c r="C47" s="22" t="s">
        <v>534</v>
      </c>
      <c r="D47" s="24" t="s">
        <v>83</v>
      </c>
      <c r="E47" s="22" t="s">
        <v>487</v>
      </c>
      <c r="F47" s="22" t="s">
        <v>123</v>
      </c>
      <c r="G47" s="22"/>
      <c r="H47" s="22" t="s">
        <v>206</v>
      </c>
      <c r="I47" s="22" t="s">
        <v>590</v>
      </c>
    </row>
    <row r="48" spans="1:9" ht="12.75" customHeight="1" x14ac:dyDescent="0.25">
      <c r="A48" s="22" t="s">
        <v>535</v>
      </c>
      <c r="B48" s="22" t="s">
        <v>490</v>
      </c>
      <c r="C48" s="22" t="s">
        <v>536</v>
      </c>
      <c r="D48" s="24" t="s">
        <v>83</v>
      </c>
      <c r="E48" s="22" t="s">
        <v>490</v>
      </c>
      <c r="F48" s="22" t="s">
        <v>123</v>
      </c>
      <c r="G48" s="22"/>
      <c r="H48" s="22" t="s">
        <v>206</v>
      </c>
      <c r="I48" s="22" t="s">
        <v>591</v>
      </c>
    </row>
    <row r="49" spans="1:9" ht="12.75" customHeight="1" x14ac:dyDescent="0.25">
      <c r="A49" s="22" t="s">
        <v>537</v>
      </c>
      <c r="B49" s="22" t="s">
        <v>315</v>
      </c>
      <c r="C49" s="22" t="s">
        <v>538</v>
      </c>
      <c r="D49" s="24" t="s">
        <v>83</v>
      </c>
      <c r="E49" s="22" t="s">
        <v>443</v>
      </c>
      <c r="F49" s="22" t="s">
        <v>123</v>
      </c>
      <c r="G49" s="22"/>
      <c r="H49" s="22" t="s">
        <v>206</v>
      </c>
      <c r="I49" s="22" t="s">
        <v>592</v>
      </c>
    </row>
    <row r="50" spans="1:9" ht="12.75" customHeight="1" x14ac:dyDescent="0.25">
      <c r="A50" s="22" t="s">
        <v>539</v>
      </c>
      <c r="B50" s="22" t="s">
        <v>540</v>
      </c>
      <c r="C50" s="22" t="s">
        <v>541</v>
      </c>
      <c r="D50" s="24"/>
      <c r="E50" s="22"/>
      <c r="F50" s="22" t="s">
        <v>123</v>
      </c>
      <c r="G50" s="22" t="s">
        <v>62</v>
      </c>
      <c r="H50" s="22" t="s">
        <v>194</v>
      </c>
      <c r="I50" s="22" t="s">
        <v>593</v>
      </c>
    </row>
    <row r="51" spans="1:9" ht="12.75" customHeight="1" x14ac:dyDescent="0.25">
      <c r="A51" s="22" t="s">
        <v>537</v>
      </c>
      <c r="B51" s="22" t="s">
        <v>315</v>
      </c>
      <c r="C51" s="22" t="s">
        <v>542</v>
      </c>
      <c r="D51" s="24" t="s">
        <v>83</v>
      </c>
      <c r="E51" s="22" t="s">
        <v>443</v>
      </c>
      <c r="F51" s="22" t="s">
        <v>123</v>
      </c>
      <c r="G51" s="22"/>
      <c r="H51" s="22" t="s">
        <v>206</v>
      </c>
      <c r="I51" s="22" t="s">
        <v>594</v>
      </c>
    </row>
    <row r="52" spans="1:9" ht="12.75" customHeight="1" x14ac:dyDescent="0.25">
      <c r="A52" s="22" t="s">
        <v>543</v>
      </c>
      <c r="B52" s="22" t="s">
        <v>544</v>
      </c>
      <c r="C52" s="22" t="s">
        <v>545</v>
      </c>
      <c r="D52" s="24"/>
      <c r="E52" s="22"/>
      <c r="F52" s="22" t="s">
        <v>123</v>
      </c>
      <c r="G52" s="22" t="s">
        <v>62</v>
      </c>
      <c r="H52" s="22" t="s">
        <v>194</v>
      </c>
      <c r="I52" s="22" t="s">
        <v>595</v>
      </c>
    </row>
    <row r="53" spans="1:9" ht="12.75" customHeight="1" x14ac:dyDescent="0.25">
      <c r="A53" s="22" t="s">
        <v>546</v>
      </c>
      <c r="B53" s="22" t="s">
        <v>513</v>
      </c>
      <c r="C53" s="22" t="s">
        <v>547</v>
      </c>
      <c r="D53" s="24">
        <v>7.0599999999999996E-2</v>
      </c>
      <c r="E53" s="22" t="s">
        <v>515</v>
      </c>
      <c r="F53" s="22" t="s">
        <v>123</v>
      </c>
      <c r="G53" s="22"/>
      <c r="H53" s="22" t="s">
        <v>206</v>
      </c>
      <c r="I53" s="22" t="s">
        <v>596</v>
      </c>
    </row>
    <row r="54" spans="1:9" ht="12.75" customHeight="1" x14ac:dyDescent="0.25">
      <c r="A54" s="22" t="s">
        <v>548</v>
      </c>
      <c r="B54" s="22" t="s">
        <v>518</v>
      </c>
      <c r="C54" s="22" t="s">
        <v>549</v>
      </c>
      <c r="D54" s="24" t="s">
        <v>83</v>
      </c>
      <c r="E54" s="22" t="s">
        <v>518</v>
      </c>
      <c r="F54" s="22" t="s">
        <v>123</v>
      </c>
      <c r="G54" s="22"/>
      <c r="H54" s="22" t="s">
        <v>206</v>
      </c>
      <c r="I54" s="22" t="s">
        <v>597</v>
      </c>
    </row>
    <row r="55" spans="1:9" ht="12.75" customHeight="1" x14ac:dyDescent="0.25">
      <c r="A55" s="22" t="s">
        <v>550</v>
      </c>
      <c r="B55" s="22" t="s">
        <v>522</v>
      </c>
      <c r="C55" s="22" t="s">
        <v>551</v>
      </c>
      <c r="D55" s="24" t="s">
        <v>83</v>
      </c>
      <c r="E55" s="22" t="s">
        <v>522</v>
      </c>
      <c r="F55" s="22" t="s">
        <v>123</v>
      </c>
      <c r="G55" s="22"/>
      <c r="H55" s="22" t="s">
        <v>206</v>
      </c>
      <c r="I55" s="22" t="s">
        <v>598</v>
      </c>
    </row>
    <row r="56" spans="1:9" ht="12.75" customHeight="1" x14ac:dyDescent="0.25">
      <c r="A56" s="22" t="s">
        <v>208</v>
      </c>
      <c r="B56" s="22" t="s">
        <v>209</v>
      </c>
      <c r="C56" s="22" t="s">
        <v>210</v>
      </c>
      <c r="D56" s="24"/>
      <c r="E56" s="22"/>
      <c r="F56" s="22" t="s">
        <v>89</v>
      </c>
      <c r="G56" s="22" t="s">
        <v>62</v>
      </c>
      <c r="H56" s="22" t="s">
        <v>194</v>
      </c>
      <c r="I56" s="22" t="s">
        <v>599</v>
      </c>
    </row>
    <row r="57" spans="1:9" ht="12.75" customHeight="1" x14ac:dyDescent="0.25">
      <c r="A57" s="22" t="s">
        <v>296</v>
      </c>
      <c r="B57" s="22" t="s">
        <v>281</v>
      </c>
      <c r="C57" s="22" t="s">
        <v>474</v>
      </c>
      <c r="D57" s="24" t="s">
        <v>83</v>
      </c>
      <c r="E57" s="22" t="s">
        <v>282</v>
      </c>
      <c r="F57" s="22" t="s">
        <v>259</v>
      </c>
      <c r="G57" s="22"/>
      <c r="H57" s="22" t="s">
        <v>256</v>
      </c>
      <c r="I57" s="22" t="s">
        <v>600</v>
      </c>
    </row>
    <row r="58" spans="1:9" ht="12.75" customHeight="1" x14ac:dyDescent="0.25">
      <c r="A58" s="22" t="s">
        <v>296</v>
      </c>
      <c r="B58" s="22" t="s">
        <v>281</v>
      </c>
      <c r="C58" s="22" t="s">
        <v>475</v>
      </c>
      <c r="D58" s="24" t="s">
        <v>83</v>
      </c>
      <c r="E58" s="22" t="s">
        <v>282</v>
      </c>
      <c r="F58" s="22" t="s">
        <v>259</v>
      </c>
      <c r="G58" s="22"/>
      <c r="H58" s="22" t="s">
        <v>256</v>
      </c>
      <c r="I58" s="22" t="s">
        <v>601</v>
      </c>
    </row>
    <row r="59" spans="1:9" ht="12.75" customHeight="1" x14ac:dyDescent="0.25">
      <c r="A59" s="22" t="s">
        <v>207</v>
      </c>
      <c r="B59" s="22" t="s">
        <v>126</v>
      </c>
      <c r="C59" s="22" t="s">
        <v>258</v>
      </c>
      <c r="D59" s="24" t="s">
        <v>83</v>
      </c>
      <c r="E59" s="22" t="s">
        <v>128</v>
      </c>
      <c r="F59" s="22" t="s">
        <v>259</v>
      </c>
      <c r="G59" s="22"/>
      <c r="H59" s="22" t="s">
        <v>256</v>
      </c>
      <c r="I59" s="22" t="s">
        <v>602</v>
      </c>
    </row>
    <row r="60" spans="1:9" ht="12.75" customHeight="1" x14ac:dyDescent="0.25">
      <c r="A60" s="22" t="s">
        <v>211</v>
      </c>
      <c r="B60" s="22" t="s">
        <v>212</v>
      </c>
      <c r="C60" s="22" t="s">
        <v>213</v>
      </c>
      <c r="D60" s="24"/>
      <c r="E60" s="22"/>
      <c r="F60" s="22" t="s">
        <v>89</v>
      </c>
      <c r="G60" s="22" t="s">
        <v>62</v>
      </c>
      <c r="H60" s="22" t="s">
        <v>194</v>
      </c>
      <c r="I60" s="22" t="s">
        <v>603</v>
      </c>
    </row>
    <row r="61" spans="1:9" ht="12.75" customHeight="1" x14ac:dyDescent="0.25">
      <c r="A61" s="22" t="s">
        <v>214</v>
      </c>
      <c r="B61" s="22" t="s">
        <v>215</v>
      </c>
      <c r="C61" s="22" t="s">
        <v>216</v>
      </c>
      <c r="D61" s="24"/>
      <c r="E61" s="22"/>
      <c r="F61" s="22" t="s">
        <v>89</v>
      </c>
      <c r="G61" s="22" t="s">
        <v>62</v>
      </c>
      <c r="H61" s="22" t="s">
        <v>194</v>
      </c>
      <c r="I61" s="22" t="s">
        <v>604</v>
      </c>
    </row>
    <row r="62" spans="1:9" ht="12.75" customHeight="1" x14ac:dyDescent="0.25">
      <c r="A62" s="22" t="s">
        <v>217</v>
      </c>
      <c r="B62" s="22" t="s">
        <v>218</v>
      </c>
      <c r="C62" s="22" t="s">
        <v>219</v>
      </c>
      <c r="D62" s="24"/>
      <c r="E62" s="22"/>
      <c r="F62" s="22" t="s">
        <v>89</v>
      </c>
      <c r="G62" s="22" t="s">
        <v>62</v>
      </c>
      <c r="H62" s="22" t="s">
        <v>194</v>
      </c>
      <c r="I62" s="22" t="s">
        <v>605</v>
      </c>
    </row>
    <row r="63" spans="1:9" ht="12.75" customHeight="1" x14ac:dyDescent="0.25">
      <c r="A63" s="22" t="s">
        <v>220</v>
      </c>
      <c r="B63" s="22" t="s">
        <v>221</v>
      </c>
      <c r="C63" s="22" t="s">
        <v>222</v>
      </c>
      <c r="D63" s="24"/>
      <c r="E63" s="22"/>
      <c r="F63" s="22" t="s">
        <v>72</v>
      </c>
      <c r="G63" s="22" t="s">
        <v>81</v>
      </c>
      <c r="H63" s="22" t="s">
        <v>194</v>
      </c>
      <c r="I63" s="22" t="s">
        <v>606</v>
      </c>
    </row>
    <row r="64" spans="1:9" ht="12.75" customHeight="1" x14ac:dyDescent="0.25">
      <c r="A64" s="22" t="s">
        <v>476</v>
      </c>
      <c r="B64" s="22" t="s">
        <v>424</v>
      </c>
      <c r="C64" s="22" t="s">
        <v>477</v>
      </c>
      <c r="D64" s="24" t="s">
        <v>83</v>
      </c>
      <c r="E64" s="22" t="s">
        <v>426</v>
      </c>
      <c r="F64" s="22" t="s">
        <v>261</v>
      </c>
      <c r="G64" s="22"/>
      <c r="H64" s="22" t="s">
        <v>256</v>
      </c>
      <c r="I64" s="22" t="s">
        <v>607</v>
      </c>
    </row>
    <row r="65" spans="1:9" ht="12.75" customHeight="1" x14ac:dyDescent="0.25">
      <c r="A65" s="22" t="s">
        <v>552</v>
      </c>
      <c r="B65" s="22" t="s">
        <v>526</v>
      </c>
      <c r="C65" s="22" t="s">
        <v>553</v>
      </c>
      <c r="D65" s="24" t="s">
        <v>83</v>
      </c>
      <c r="E65" s="22" t="s">
        <v>528</v>
      </c>
      <c r="F65" s="22" t="s">
        <v>261</v>
      </c>
      <c r="G65" s="22"/>
      <c r="H65" s="22" t="s">
        <v>256</v>
      </c>
      <c r="I65" s="22" t="s">
        <v>608</v>
      </c>
    </row>
    <row r="66" spans="1:9" ht="12.75" customHeight="1" x14ac:dyDescent="0.25">
      <c r="A66" s="22" t="s">
        <v>478</v>
      </c>
      <c r="B66" s="22" t="s">
        <v>457</v>
      </c>
      <c r="C66" s="22" t="s">
        <v>479</v>
      </c>
      <c r="D66" s="24" t="s">
        <v>83</v>
      </c>
      <c r="E66" s="22" t="s">
        <v>459</v>
      </c>
      <c r="F66" s="22" t="s">
        <v>261</v>
      </c>
      <c r="G66" s="22"/>
      <c r="H66" s="22" t="s">
        <v>256</v>
      </c>
      <c r="I66" s="22" t="s">
        <v>609</v>
      </c>
    </row>
    <row r="67" spans="1:9" ht="12.75" customHeight="1" x14ac:dyDescent="0.25">
      <c r="A67" s="22" t="s">
        <v>207</v>
      </c>
      <c r="B67" s="22" t="s">
        <v>126</v>
      </c>
      <c r="C67" s="22" t="s">
        <v>260</v>
      </c>
      <c r="D67" s="24" t="s">
        <v>83</v>
      </c>
      <c r="E67" s="22" t="s">
        <v>128</v>
      </c>
      <c r="F67" s="22" t="s">
        <v>261</v>
      </c>
      <c r="G67" s="22"/>
      <c r="H67" s="22" t="s">
        <v>256</v>
      </c>
      <c r="I67" s="22" t="s">
        <v>610</v>
      </c>
    </row>
    <row r="68" spans="1:9" ht="12.75" customHeight="1" x14ac:dyDescent="0.25">
      <c r="A68" s="22" t="s">
        <v>223</v>
      </c>
      <c r="B68" s="22" t="s">
        <v>224</v>
      </c>
      <c r="C68" s="22" t="s">
        <v>225</v>
      </c>
      <c r="D68" s="24"/>
      <c r="E68" s="22"/>
      <c r="F68" s="22" t="s">
        <v>72</v>
      </c>
      <c r="G68" s="22" t="s">
        <v>73</v>
      </c>
      <c r="H68" s="22" t="s">
        <v>194</v>
      </c>
      <c r="I68" s="22" t="s">
        <v>611</v>
      </c>
    </row>
    <row r="69" spans="1:9" ht="12.75" customHeight="1" x14ac:dyDescent="0.25">
      <c r="A69" s="22" t="s">
        <v>226</v>
      </c>
      <c r="B69" s="22" t="s">
        <v>227</v>
      </c>
      <c r="C69" s="22" t="s">
        <v>228</v>
      </c>
      <c r="D69" s="24"/>
      <c r="E69" s="22"/>
      <c r="F69" s="22" t="s">
        <v>72</v>
      </c>
      <c r="G69" s="22" t="s">
        <v>73</v>
      </c>
      <c r="H69" s="22" t="s">
        <v>194</v>
      </c>
      <c r="I69" s="22" t="s">
        <v>612</v>
      </c>
    </row>
    <row r="70" spans="1:9" ht="12.75" customHeight="1" x14ac:dyDescent="0.25">
      <c r="A70" s="22" t="s">
        <v>480</v>
      </c>
      <c r="B70" s="22" t="s">
        <v>424</v>
      </c>
      <c r="C70" s="22" t="s">
        <v>481</v>
      </c>
      <c r="D70" s="24" t="s">
        <v>83</v>
      </c>
      <c r="E70" s="22" t="s">
        <v>426</v>
      </c>
      <c r="F70" s="22" t="s">
        <v>261</v>
      </c>
      <c r="G70" s="22"/>
      <c r="H70" s="22" t="s">
        <v>256</v>
      </c>
      <c r="I70" s="22" t="s">
        <v>613</v>
      </c>
    </row>
    <row r="71" spans="1:9" ht="12.75" customHeight="1" x14ac:dyDescent="0.25">
      <c r="A71" s="22" t="s">
        <v>229</v>
      </c>
      <c r="B71" s="22" t="s">
        <v>230</v>
      </c>
      <c r="C71" s="22" t="s">
        <v>231</v>
      </c>
      <c r="D71" s="24"/>
      <c r="E71" s="22"/>
      <c r="F71" s="22" t="s">
        <v>72</v>
      </c>
      <c r="G71" s="22" t="s">
        <v>73</v>
      </c>
      <c r="H71" s="22" t="s">
        <v>194</v>
      </c>
      <c r="I71" s="22" t="s">
        <v>614</v>
      </c>
    </row>
    <row r="72" spans="1:9" ht="12.75" customHeight="1" x14ac:dyDescent="0.25">
      <c r="A72" s="22" t="s">
        <v>232</v>
      </c>
      <c r="B72" s="22" t="s">
        <v>233</v>
      </c>
      <c r="C72" s="22" t="s">
        <v>234</v>
      </c>
      <c r="D72" s="24"/>
      <c r="E72" s="22"/>
      <c r="F72" s="22" t="s">
        <v>72</v>
      </c>
      <c r="G72" s="22" t="s">
        <v>73</v>
      </c>
      <c r="H72" s="22" t="s">
        <v>194</v>
      </c>
      <c r="I72" s="22" t="s">
        <v>615</v>
      </c>
    </row>
    <row r="73" spans="1:9" ht="12.75" customHeight="1" x14ac:dyDescent="0.25">
      <c r="A73" s="22" t="s">
        <v>235</v>
      </c>
      <c r="B73" s="22" t="s">
        <v>236</v>
      </c>
      <c r="C73" s="22" t="s">
        <v>237</v>
      </c>
      <c r="D73" s="24"/>
      <c r="E73" s="22"/>
      <c r="F73" s="22" t="s">
        <v>72</v>
      </c>
      <c r="G73" s="22" t="s">
        <v>62</v>
      </c>
      <c r="H73" s="22" t="s">
        <v>194</v>
      </c>
      <c r="I73" s="22" t="s">
        <v>616</v>
      </c>
    </row>
    <row r="74" spans="1:9" ht="12.75" customHeight="1" x14ac:dyDescent="0.25">
      <c r="A74" s="22" t="s">
        <v>235</v>
      </c>
      <c r="B74" s="22" t="s">
        <v>236</v>
      </c>
      <c r="C74" s="22" t="s">
        <v>237</v>
      </c>
      <c r="D74" s="24"/>
      <c r="E74" s="22"/>
      <c r="F74" s="22" t="s">
        <v>72</v>
      </c>
      <c r="G74" s="22" t="s">
        <v>62</v>
      </c>
      <c r="H74" s="22" t="s">
        <v>194</v>
      </c>
      <c r="I74" s="22" t="s">
        <v>617</v>
      </c>
    </row>
    <row r="75" spans="1:9" ht="12.75" customHeight="1" x14ac:dyDescent="0.25">
      <c r="A75" s="22" t="s">
        <v>238</v>
      </c>
      <c r="B75" s="22" t="s">
        <v>239</v>
      </c>
      <c r="C75" s="22" t="s">
        <v>240</v>
      </c>
      <c r="D75" s="24"/>
      <c r="E75" s="22"/>
      <c r="F75" s="22" t="s">
        <v>72</v>
      </c>
      <c r="G75" s="22" t="s">
        <v>73</v>
      </c>
      <c r="H75" s="22" t="s">
        <v>194</v>
      </c>
      <c r="I75" s="22" t="s">
        <v>618</v>
      </c>
    </row>
    <row r="76" spans="1:9" ht="12.75" customHeight="1" x14ac:dyDescent="0.25">
      <c r="A76" s="22" t="s">
        <v>241</v>
      </c>
      <c r="B76" s="22" t="s">
        <v>100</v>
      </c>
      <c r="C76" s="22" t="s">
        <v>242</v>
      </c>
      <c r="D76" s="24"/>
      <c r="E76" s="22"/>
      <c r="F76" s="22" t="s">
        <v>101</v>
      </c>
      <c r="G76" s="22" t="s">
        <v>62</v>
      </c>
      <c r="H76" s="22" t="s">
        <v>194</v>
      </c>
      <c r="I76" s="22" t="s">
        <v>619</v>
      </c>
    </row>
  </sheetData>
  <sheetProtection sheet="1" objects="1" scenarios="1"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EF7D-2ADC-4F4C-BF06-CFCDDF532FBF}">
  <sheetPr>
    <outlinePr summaryBelow="0"/>
  </sheetPr>
  <dimension ref="A1:N111"/>
  <sheetViews>
    <sheetView showGridLines="0" workbookViewId="0">
      <pane ySplit="8" topLeftCell="A63" activePane="bottomLeft" state="frozen"/>
      <selection pane="bottomLeft" activeCell="C85" sqref="C85"/>
    </sheetView>
  </sheetViews>
  <sheetFormatPr defaultRowHeight="12.75" customHeight="1" outlineLevelRow="2" outlineLevelCol="1" x14ac:dyDescent="0.25"/>
  <cols>
    <col min="1" max="1" width="37" bestFit="1" customWidth="1"/>
    <col min="2" max="2" width="13.375" hidden="1" customWidth="1" outlineLevel="1"/>
    <col min="3" max="3" width="21.5" bestFit="1" customWidth="1" collapsed="1"/>
    <col min="4" max="4" width="6.875" bestFit="1" customWidth="1"/>
    <col min="5" max="5" width="8.875" bestFit="1" customWidth="1"/>
    <col min="6" max="6" width="10.875" customWidth="1"/>
    <col min="7" max="7" width="10.625" bestFit="1" customWidth="1"/>
    <col min="8" max="8" width="22.375" bestFit="1" customWidth="1"/>
    <col min="9" max="9" width="13.375" bestFit="1" customWidth="1"/>
    <col min="10" max="10" width="6.25" bestFit="1" customWidth="1"/>
    <col min="11" max="11" width="19.75" bestFit="1" customWidth="1"/>
    <col min="12" max="12" width="4.75" bestFit="1" customWidth="1"/>
    <col min="13" max="13" width="36.125" hidden="1" customWidth="1" outlineLevel="1"/>
    <col min="14" max="14" width="1.875" bestFit="1" customWidth="1" collapsed="1"/>
  </cols>
  <sheetData>
    <row r="1" spans="1:14" ht="12.75" customHeight="1" x14ac:dyDescent="0.25">
      <c r="A1" s="20" t="s">
        <v>36</v>
      </c>
      <c r="B1" s="20"/>
      <c r="C1" s="20" t="s">
        <v>37</v>
      </c>
      <c r="D1" s="20"/>
      <c r="E1" s="20"/>
      <c r="F1" s="20"/>
      <c r="G1" s="20"/>
      <c r="H1" s="20"/>
      <c r="I1" s="20"/>
      <c r="J1" s="20"/>
      <c r="K1" s="20"/>
      <c r="L1" s="20"/>
      <c r="M1" s="20"/>
    </row>
    <row r="2" spans="1:14" ht="12.75" customHeight="1" x14ac:dyDescent="0.25">
      <c r="A2" s="20" t="s">
        <v>38</v>
      </c>
      <c r="B2" s="20"/>
      <c r="C2" s="20">
        <v>1</v>
      </c>
      <c r="D2" s="20"/>
      <c r="E2" s="20"/>
      <c r="F2" s="20"/>
      <c r="G2" s="20"/>
      <c r="H2" s="20"/>
      <c r="I2" s="20"/>
      <c r="J2" s="20"/>
      <c r="K2" s="20"/>
      <c r="L2" s="20"/>
      <c r="M2" s="20"/>
    </row>
    <row r="3" spans="1:14" ht="12.75" customHeight="1" x14ac:dyDescent="0.25">
      <c r="A3" s="20" t="s">
        <v>39</v>
      </c>
      <c r="B3" s="20"/>
      <c r="C3" s="20" t="s">
        <v>40</v>
      </c>
      <c r="D3" s="20"/>
      <c r="E3" s="20"/>
      <c r="F3" s="20"/>
      <c r="G3" s="20"/>
      <c r="H3" s="20"/>
      <c r="I3" s="20"/>
      <c r="J3" s="20"/>
      <c r="K3" s="20"/>
      <c r="L3" s="20"/>
      <c r="M3" s="20"/>
    </row>
    <row r="4" spans="1:14" ht="12.75" customHeight="1" x14ac:dyDescent="0.25">
      <c r="A4" s="20" t="s">
        <v>41</v>
      </c>
      <c r="B4" s="20"/>
      <c r="C4" s="20" t="s">
        <v>42</v>
      </c>
      <c r="D4" s="20"/>
      <c r="E4" s="20"/>
      <c r="F4" s="20"/>
      <c r="G4" s="20"/>
      <c r="H4" s="20"/>
      <c r="I4" s="20"/>
      <c r="J4" s="20"/>
      <c r="K4" s="20"/>
      <c r="L4" s="20"/>
      <c r="M4" s="20"/>
    </row>
    <row r="5" spans="1:14" ht="12.75" customHeight="1" x14ac:dyDescent="0.25">
      <c r="A5" s="20" t="s">
        <v>43</v>
      </c>
      <c r="B5" s="20"/>
      <c r="C5" s="20" t="s">
        <v>44</v>
      </c>
      <c r="D5" s="20"/>
      <c r="E5" s="20"/>
      <c r="F5" s="20"/>
      <c r="G5" s="20"/>
      <c r="H5" s="20"/>
      <c r="I5" s="20"/>
      <c r="J5" s="20"/>
      <c r="K5" s="20"/>
      <c r="L5" s="20"/>
      <c r="M5" s="20"/>
    </row>
    <row r="6" spans="1:14" ht="12.75" customHeight="1" x14ac:dyDescent="0.25">
      <c r="A6" s="20" t="s">
        <v>45</v>
      </c>
      <c r="B6" s="20"/>
      <c r="C6" s="21">
        <v>45078.467245370368</v>
      </c>
      <c r="D6" s="20"/>
      <c r="E6" s="20"/>
      <c r="F6" s="20"/>
      <c r="G6" s="20"/>
      <c r="H6" s="20"/>
      <c r="I6" s="20"/>
      <c r="J6" s="20"/>
      <c r="K6" s="20"/>
      <c r="L6" s="20"/>
      <c r="M6" s="20"/>
    </row>
    <row r="7" spans="1:14" ht="12.75" customHeight="1" x14ac:dyDescent="0.25">
      <c r="A7" s="25"/>
      <c r="B7" s="25"/>
      <c r="C7" s="25"/>
      <c r="D7" s="25"/>
      <c r="E7" s="25"/>
      <c r="F7" s="25"/>
      <c r="G7" s="25"/>
      <c r="H7" s="25"/>
      <c r="I7" s="25"/>
      <c r="J7" s="25"/>
      <c r="K7" s="25"/>
      <c r="L7" s="25"/>
      <c r="M7" s="25"/>
    </row>
    <row r="8" spans="1:14" ht="12.75" customHeight="1" x14ac:dyDescent="0.25">
      <c r="A8" s="26" t="s">
        <v>46</v>
      </c>
      <c r="B8" s="26" t="s">
        <v>47</v>
      </c>
      <c r="C8" s="26" t="s">
        <v>48</v>
      </c>
      <c r="D8" s="26" t="s">
        <v>49</v>
      </c>
      <c r="E8" s="26" t="s">
        <v>50</v>
      </c>
      <c r="F8" s="26" t="s">
        <v>51</v>
      </c>
      <c r="G8" s="26" t="s">
        <v>52</v>
      </c>
      <c r="H8" s="26" t="s">
        <v>53</v>
      </c>
      <c r="I8" s="26" t="s">
        <v>54</v>
      </c>
      <c r="J8" s="26" t="s">
        <v>55</v>
      </c>
      <c r="K8" s="26" t="s">
        <v>56</v>
      </c>
      <c r="L8" s="26" t="s">
        <v>57</v>
      </c>
      <c r="M8" s="26" t="s">
        <v>58</v>
      </c>
    </row>
    <row r="9" spans="1:14" ht="12.75" customHeight="1" x14ac:dyDescent="0.25">
      <c r="A9" s="23"/>
      <c r="B9" s="23"/>
      <c r="C9" s="23"/>
      <c r="D9" s="23"/>
      <c r="E9" s="23"/>
      <c r="F9" s="23"/>
      <c r="G9" s="23"/>
      <c r="H9" s="23"/>
      <c r="I9" s="23"/>
      <c r="J9" s="23"/>
      <c r="K9" s="23"/>
      <c r="L9" s="23"/>
      <c r="M9" s="23"/>
    </row>
    <row r="10" spans="1:14" ht="12.75" customHeight="1" x14ac:dyDescent="0.25">
      <c r="A10" s="22" t="s">
        <v>262</v>
      </c>
      <c r="B10" s="22" t="s">
        <v>263</v>
      </c>
      <c r="C10" s="24"/>
      <c r="D10" s="24"/>
      <c r="E10" s="24"/>
      <c r="F10" s="24"/>
      <c r="G10" s="24"/>
      <c r="H10" s="22" t="s">
        <v>263</v>
      </c>
      <c r="I10" s="22"/>
      <c r="J10" s="22" t="s">
        <v>80</v>
      </c>
      <c r="K10" s="22" t="s">
        <v>264</v>
      </c>
      <c r="L10" s="22" t="s">
        <v>63</v>
      </c>
      <c r="M10" s="22" t="s">
        <v>265</v>
      </c>
      <c r="N10">
        <v>1</v>
      </c>
    </row>
    <row r="11" spans="1:14" ht="12.75" customHeight="1" x14ac:dyDescent="0.25">
      <c r="A11" s="22" t="s">
        <v>266</v>
      </c>
      <c r="B11" s="22" t="s">
        <v>267</v>
      </c>
      <c r="C11" s="24"/>
      <c r="D11" s="24"/>
      <c r="E11" s="24"/>
      <c r="F11" s="24"/>
      <c r="G11" s="24"/>
      <c r="H11" s="22" t="s">
        <v>267</v>
      </c>
      <c r="I11" s="22"/>
      <c r="J11" s="22" t="s">
        <v>80</v>
      </c>
      <c r="K11" s="22" t="s">
        <v>264</v>
      </c>
      <c r="L11" s="22" t="s">
        <v>63</v>
      </c>
      <c r="M11" s="22" t="s">
        <v>268</v>
      </c>
      <c r="N11">
        <v>1</v>
      </c>
    </row>
    <row r="12" spans="1:14" ht="12.75" customHeight="1" x14ac:dyDescent="0.25">
      <c r="A12" s="22" t="s">
        <v>269</v>
      </c>
      <c r="B12" s="22" t="s">
        <v>270</v>
      </c>
      <c r="C12" s="24"/>
      <c r="D12" s="24"/>
      <c r="E12" s="24"/>
      <c r="F12" s="24"/>
      <c r="G12" s="24"/>
      <c r="H12" s="22" t="s">
        <v>270</v>
      </c>
      <c r="I12" s="22"/>
      <c r="J12" s="22" t="s">
        <v>80</v>
      </c>
      <c r="K12" s="22" t="s">
        <v>264</v>
      </c>
      <c r="L12" s="22" t="s">
        <v>63</v>
      </c>
      <c r="M12" s="22" t="s">
        <v>271</v>
      </c>
      <c r="N12">
        <v>1</v>
      </c>
    </row>
    <row r="13" spans="1:14" ht="12.75" customHeight="1" x14ac:dyDescent="0.25">
      <c r="A13" s="22" t="s">
        <v>326</v>
      </c>
      <c r="B13" s="22" t="s">
        <v>327</v>
      </c>
      <c r="C13" s="24"/>
      <c r="D13" s="24"/>
      <c r="E13" s="24"/>
      <c r="F13" s="24"/>
      <c r="G13" s="24"/>
      <c r="H13" s="22" t="s">
        <v>327</v>
      </c>
      <c r="I13" s="22"/>
      <c r="J13" s="22" t="s">
        <v>328</v>
      </c>
      <c r="K13" s="22" t="s">
        <v>62</v>
      </c>
      <c r="L13" s="22" t="s">
        <v>63</v>
      </c>
      <c r="M13" s="22" t="s">
        <v>329</v>
      </c>
      <c r="N13">
        <v>1</v>
      </c>
    </row>
    <row r="14" spans="1:14" ht="12.75" customHeight="1" x14ac:dyDescent="0.25">
      <c r="A14" s="22" t="s">
        <v>59</v>
      </c>
      <c r="B14" s="22" t="s">
        <v>60</v>
      </c>
      <c r="C14" s="24"/>
      <c r="D14" s="24"/>
      <c r="E14" s="24"/>
      <c r="F14" s="24"/>
      <c r="G14" s="24"/>
      <c r="H14" s="22" t="s">
        <v>60</v>
      </c>
      <c r="I14" s="22"/>
      <c r="J14" s="22" t="s">
        <v>61</v>
      </c>
      <c r="K14" s="22" t="s">
        <v>62</v>
      </c>
      <c r="L14" s="22" t="s">
        <v>63</v>
      </c>
      <c r="M14" s="22" t="s">
        <v>64</v>
      </c>
      <c r="N14">
        <v>1</v>
      </c>
    </row>
    <row r="15" spans="1:14" ht="12.75" customHeight="1" outlineLevel="1" x14ac:dyDescent="0.25">
      <c r="A15" s="22" t="s">
        <v>66</v>
      </c>
      <c r="B15" s="22"/>
      <c r="C15" s="24"/>
      <c r="D15" s="23"/>
      <c r="E15" s="24"/>
      <c r="F15" s="24"/>
      <c r="G15" s="24"/>
      <c r="H15" s="22" t="s">
        <v>67</v>
      </c>
      <c r="I15" s="22"/>
      <c r="J15" s="22" t="s">
        <v>61</v>
      </c>
      <c r="K15" s="22" t="s">
        <v>62</v>
      </c>
      <c r="L15" s="22" t="s">
        <v>68</v>
      </c>
      <c r="M15" s="22" t="s">
        <v>69</v>
      </c>
      <c r="N15">
        <v>2</v>
      </c>
    </row>
    <row r="16" spans="1:14" ht="12.75" customHeight="1" outlineLevel="2" x14ac:dyDescent="0.25">
      <c r="A16" s="22" t="s">
        <v>407</v>
      </c>
      <c r="B16" s="22" t="s">
        <v>408</v>
      </c>
      <c r="C16" s="24" t="s">
        <v>83</v>
      </c>
      <c r="D16" s="23" t="s">
        <v>83</v>
      </c>
      <c r="E16" s="24" t="s">
        <v>83</v>
      </c>
      <c r="F16" s="23" t="s">
        <v>84</v>
      </c>
      <c r="G16" s="24" t="s">
        <v>83</v>
      </c>
      <c r="H16" s="22" t="s">
        <v>409</v>
      </c>
      <c r="I16" s="22" t="s">
        <v>282</v>
      </c>
      <c r="J16" s="22" t="s">
        <v>243</v>
      </c>
      <c r="K16" s="22"/>
      <c r="L16" s="22" t="s">
        <v>86</v>
      </c>
      <c r="M16" s="22" t="s">
        <v>410</v>
      </c>
      <c r="N16">
        <v>3</v>
      </c>
    </row>
    <row r="17" spans="1:14" ht="12.75" customHeight="1" outlineLevel="2" x14ac:dyDescent="0.25">
      <c r="A17" s="22" t="s">
        <v>411</v>
      </c>
      <c r="B17" s="22" t="s">
        <v>412</v>
      </c>
      <c r="C17" s="24" t="s">
        <v>83</v>
      </c>
      <c r="D17" s="23" t="s">
        <v>83</v>
      </c>
      <c r="E17" s="24" t="s">
        <v>83</v>
      </c>
      <c r="F17" s="23" t="s">
        <v>84</v>
      </c>
      <c r="G17" s="24" t="s">
        <v>83</v>
      </c>
      <c r="H17" s="22" t="s">
        <v>413</v>
      </c>
      <c r="I17" s="22" t="s">
        <v>282</v>
      </c>
      <c r="J17" s="22" t="s">
        <v>243</v>
      </c>
      <c r="K17" s="22"/>
      <c r="L17" s="22" t="s">
        <v>86</v>
      </c>
      <c r="M17" s="22" t="s">
        <v>414</v>
      </c>
      <c r="N17">
        <v>3</v>
      </c>
    </row>
    <row r="18" spans="1:14" ht="12.75" customHeight="1" outlineLevel="2" x14ac:dyDescent="0.25">
      <c r="A18" s="22" t="s">
        <v>415</v>
      </c>
      <c r="B18" s="22" t="s">
        <v>416</v>
      </c>
      <c r="C18" s="24" t="s">
        <v>83</v>
      </c>
      <c r="D18" s="23" t="s">
        <v>83</v>
      </c>
      <c r="E18" s="24" t="s">
        <v>83</v>
      </c>
      <c r="F18" s="23" t="s">
        <v>84</v>
      </c>
      <c r="G18" s="24" t="s">
        <v>83</v>
      </c>
      <c r="H18" s="22" t="s">
        <v>417</v>
      </c>
      <c r="I18" s="22" t="s">
        <v>128</v>
      </c>
      <c r="J18" s="22" t="s">
        <v>243</v>
      </c>
      <c r="K18" s="22"/>
      <c r="L18" s="22" t="s">
        <v>86</v>
      </c>
      <c r="M18" s="22" t="s">
        <v>418</v>
      </c>
      <c r="N18">
        <v>3</v>
      </c>
    </row>
    <row r="19" spans="1:14" ht="12.75" customHeight="1" outlineLevel="2" x14ac:dyDescent="0.25">
      <c r="A19" s="22" t="s">
        <v>419</v>
      </c>
      <c r="B19" s="22" t="s">
        <v>420</v>
      </c>
      <c r="C19" s="24" t="s">
        <v>83</v>
      </c>
      <c r="D19" s="23" t="s">
        <v>83</v>
      </c>
      <c r="E19" s="24" t="s">
        <v>83</v>
      </c>
      <c r="F19" s="23" t="s">
        <v>84</v>
      </c>
      <c r="G19" s="24" t="s">
        <v>83</v>
      </c>
      <c r="H19" s="22" t="s">
        <v>421</v>
      </c>
      <c r="I19" s="22" t="s">
        <v>128</v>
      </c>
      <c r="J19" s="22" t="s">
        <v>243</v>
      </c>
      <c r="K19" s="22"/>
      <c r="L19" s="22" t="s">
        <v>86</v>
      </c>
      <c r="M19" s="22" t="s">
        <v>422</v>
      </c>
      <c r="N19">
        <v>3</v>
      </c>
    </row>
    <row r="20" spans="1:14" ht="12.75" customHeight="1" x14ac:dyDescent="0.25">
      <c r="A20" s="22" t="s">
        <v>70</v>
      </c>
      <c r="B20" s="22" t="s">
        <v>71</v>
      </c>
      <c r="C20" s="24"/>
      <c r="D20" s="24"/>
      <c r="E20" s="24"/>
      <c r="F20" s="24"/>
      <c r="G20" s="24"/>
      <c r="H20" s="22" t="s">
        <v>71</v>
      </c>
      <c r="I20" s="22"/>
      <c r="J20" s="22" t="s">
        <v>72</v>
      </c>
      <c r="K20" s="22" t="s">
        <v>73</v>
      </c>
      <c r="L20" s="22" t="s">
        <v>63</v>
      </c>
      <c r="M20" s="22" t="s">
        <v>74</v>
      </c>
      <c r="N20">
        <v>1</v>
      </c>
    </row>
    <row r="21" spans="1:14" ht="12.75" customHeight="1" x14ac:dyDescent="0.25">
      <c r="A21" s="22" t="s">
        <v>482</v>
      </c>
      <c r="B21" s="22" t="s">
        <v>482</v>
      </c>
      <c r="C21" s="24"/>
      <c r="D21" s="24"/>
      <c r="E21" s="24"/>
      <c r="F21" s="24"/>
      <c r="G21" s="24"/>
      <c r="H21" s="22" t="s">
        <v>482</v>
      </c>
      <c r="I21" s="22"/>
      <c r="J21" s="22" t="s">
        <v>123</v>
      </c>
      <c r="K21" s="22" t="s">
        <v>62</v>
      </c>
      <c r="L21" s="22" t="s">
        <v>63</v>
      </c>
      <c r="M21" s="22" t="s">
        <v>483</v>
      </c>
      <c r="N21">
        <v>1</v>
      </c>
    </row>
    <row r="22" spans="1:14" ht="12.75" customHeight="1" outlineLevel="1" x14ac:dyDescent="0.25">
      <c r="A22" s="22" t="s">
        <v>484</v>
      </c>
      <c r="B22" s="22" t="s">
        <v>485</v>
      </c>
      <c r="C22" s="23" t="s">
        <v>83</v>
      </c>
      <c r="D22" s="23" t="s">
        <v>83</v>
      </c>
      <c r="E22" s="23" t="s">
        <v>83</v>
      </c>
      <c r="F22" s="23" t="s">
        <v>127</v>
      </c>
      <c r="G22" s="24" t="str">
        <f>IF($F$22="MANUAL",$D$22,IF($F$22="COMPUTED",$C$22,$E$22))</f>
        <v>-</v>
      </c>
      <c r="H22" s="22" t="s">
        <v>486</v>
      </c>
      <c r="I22" s="22" t="s">
        <v>487</v>
      </c>
      <c r="J22" s="22" t="s">
        <v>123</v>
      </c>
      <c r="K22" s="22"/>
      <c r="L22" s="22" t="s">
        <v>129</v>
      </c>
      <c r="M22" s="22" t="s">
        <v>488</v>
      </c>
      <c r="N22">
        <v>2</v>
      </c>
    </row>
    <row r="23" spans="1:14" ht="12.75" customHeight="1" outlineLevel="1" x14ac:dyDescent="0.25">
      <c r="A23" s="22" t="s">
        <v>489</v>
      </c>
      <c r="B23" s="22" t="s">
        <v>490</v>
      </c>
      <c r="C23" s="23" t="s">
        <v>83</v>
      </c>
      <c r="D23" s="41" t="s">
        <v>83</v>
      </c>
      <c r="E23" s="41" t="s">
        <v>83</v>
      </c>
      <c r="F23" s="23" t="s">
        <v>127</v>
      </c>
      <c r="G23" s="24" t="str">
        <f>IF($F$23="MANUAL",$D$23,IF($F$23="COMPUTED",$C$23,$E$23))</f>
        <v>-</v>
      </c>
      <c r="H23" s="22" t="s">
        <v>491</v>
      </c>
      <c r="I23" s="22" t="s">
        <v>490</v>
      </c>
      <c r="J23" s="22" t="s">
        <v>123</v>
      </c>
      <c r="K23" s="22"/>
      <c r="L23" s="22" t="s">
        <v>129</v>
      </c>
      <c r="M23" s="22" t="s">
        <v>492</v>
      </c>
      <c r="N23">
        <v>2</v>
      </c>
    </row>
    <row r="24" spans="1:14" ht="12.75" customHeight="1" outlineLevel="1" x14ac:dyDescent="0.25">
      <c r="A24" s="22" t="s">
        <v>441</v>
      </c>
      <c r="B24" s="22" t="s">
        <v>315</v>
      </c>
      <c r="C24" s="23" t="s">
        <v>83</v>
      </c>
      <c r="D24" s="23" t="s">
        <v>83</v>
      </c>
      <c r="E24" s="23" t="s">
        <v>83</v>
      </c>
      <c r="F24" s="23" t="s">
        <v>127</v>
      </c>
      <c r="G24" s="24" t="str">
        <f>IF($F$24="MANUAL",$D$24,IF($F$24="COMPUTED",$C$24,$E$24))</f>
        <v>-</v>
      </c>
      <c r="H24" s="22" t="s">
        <v>493</v>
      </c>
      <c r="I24" s="22" t="s">
        <v>443</v>
      </c>
      <c r="J24" s="22" t="s">
        <v>123</v>
      </c>
      <c r="K24" s="22"/>
      <c r="L24" s="22" t="s">
        <v>129</v>
      </c>
      <c r="M24" s="22" t="s">
        <v>494</v>
      </c>
      <c r="N24">
        <v>2</v>
      </c>
    </row>
    <row r="25" spans="1:14" ht="12.75" customHeight="1" x14ac:dyDescent="0.25">
      <c r="A25" s="22" t="s">
        <v>330</v>
      </c>
      <c r="B25" s="22" t="s">
        <v>331</v>
      </c>
      <c r="C25" s="24"/>
      <c r="D25" s="24"/>
      <c r="E25" s="24"/>
      <c r="F25" s="24"/>
      <c r="G25" s="24"/>
      <c r="H25" s="22" t="s">
        <v>331</v>
      </c>
      <c r="I25" s="22"/>
      <c r="J25" s="22" t="s">
        <v>328</v>
      </c>
      <c r="K25" s="22" t="s">
        <v>62</v>
      </c>
      <c r="L25" s="22" t="s">
        <v>63</v>
      </c>
      <c r="M25" s="22" t="s">
        <v>332</v>
      </c>
      <c r="N25">
        <v>1</v>
      </c>
    </row>
    <row r="26" spans="1:14" ht="12.75" customHeight="1" outlineLevel="1" x14ac:dyDescent="0.25">
      <c r="A26" s="22" t="s">
        <v>333</v>
      </c>
      <c r="B26" s="22"/>
      <c r="C26" s="24"/>
      <c r="D26" s="23"/>
      <c r="E26" s="24"/>
      <c r="F26" s="24"/>
      <c r="G26" s="24"/>
      <c r="H26" s="22" t="s">
        <v>334</v>
      </c>
      <c r="I26" s="22"/>
      <c r="J26" s="22" t="s">
        <v>328</v>
      </c>
      <c r="K26" s="22" t="s">
        <v>62</v>
      </c>
      <c r="L26" s="22" t="s">
        <v>68</v>
      </c>
      <c r="M26" s="22" t="s">
        <v>335</v>
      </c>
      <c r="N26">
        <v>2</v>
      </c>
    </row>
    <row r="27" spans="1:14" ht="12.75" customHeight="1" outlineLevel="1" x14ac:dyDescent="0.25">
      <c r="A27" s="22" t="s">
        <v>336</v>
      </c>
      <c r="B27" s="22"/>
      <c r="C27" s="24"/>
      <c r="D27" s="23"/>
      <c r="E27" s="24"/>
      <c r="F27" s="24"/>
      <c r="G27" s="24"/>
      <c r="H27" s="22" t="s">
        <v>337</v>
      </c>
      <c r="I27" s="22"/>
      <c r="J27" s="22" t="s">
        <v>328</v>
      </c>
      <c r="K27" s="22" t="s">
        <v>62</v>
      </c>
      <c r="L27" s="22" t="s">
        <v>68</v>
      </c>
      <c r="M27" s="22" t="s">
        <v>338</v>
      </c>
      <c r="N27">
        <v>2</v>
      </c>
    </row>
    <row r="28" spans="1:14" ht="12.75" customHeight="1" outlineLevel="1" x14ac:dyDescent="0.25">
      <c r="A28" s="22" t="s">
        <v>339</v>
      </c>
      <c r="B28" s="22"/>
      <c r="C28" s="24"/>
      <c r="D28" s="23"/>
      <c r="E28" s="24"/>
      <c r="F28" s="24"/>
      <c r="G28" s="24"/>
      <c r="H28" s="22" t="s">
        <v>340</v>
      </c>
      <c r="I28" s="22"/>
      <c r="J28" s="22" t="s">
        <v>328</v>
      </c>
      <c r="K28" s="22" t="s">
        <v>62</v>
      </c>
      <c r="L28" s="22" t="s">
        <v>68</v>
      </c>
      <c r="M28" s="22" t="s">
        <v>341</v>
      </c>
      <c r="N28">
        <v>2</v>
      </c>
    </row>
    <row r="29" spans="1:14" ht="12.75" customHeight="1" x14ac:dyDescent="0.25">
      <c r="A29" s="22" t="s">
        <v>75</v>
      </c>
      <c r="B29" s="22" t="s">
        <v>76</v>
      </c>
      <c r="C29" s="24"/>
      <c r="D29" s="24"/>
      <c r="E29" s="24"/>
      <c r="F29" s="24"/>
      <c r="G29" s="24"/>
      <c r="H29" s="22" t="s">
        <v>76</v>
      </c>
      <c r="I29" s="22"/>
      <c r="J29" s="22" t="s">
        <v>72</v>
      </c>
      <c r="K29" s="22" t="s">
        <v>73</v>
      </c>
      <c r="L29" s="22" t="s">
        <v>63</v>
      </c>
      <c r="M29" s="22" t="s">
        <v>77</v>
      </c>
      <c r="N29">
        <v>1</v>
      </c>
    </row>
    <row r="30" spans="1:14" ht="12.75" customHeight="1" outlineLevel="1" x14ac:dyDescent="0.25">
      <c r="A30" s="22" t="s">
        <v>423</v>
      </c>
      <c r="B30" s="22" t="s">
        <v>424</v>
      </c>
      <c r="C30" s="24" t="s">
        <v>83</v>
      </c>
      <c r="D30" s="23" t="s">
        <v>83</v>
      </c>
      <c r="E30" s="24" t="s">
        <v>83</v>
      </c>
      <c r="F30" s="23" t="s">
        <v>84</v>
      </c>
      <c r="G30" s="24" t="str">
        <f>IF($F$30="MANUAL",$D$30,IF($F$30="COMPUTED",$C$30,$E$30))</f>
        <v>-</v>
      </c>
      <c r="H30" s="22" t="s">
        <v>425</v>
      </c>
      <c r="I30" s="22" t="s">
        <v>426</v>
      </c>
      <c r="J30" s="22" t="s">
        <v>251</v>
      </c>
      <c r="K30" s="22"/>
      <c r="L30" s="22" t="s">
        <v>86</v>
      </c>
      <c r="M30" s="22" t="s">
        <v>427</v>
      </c>
      <c r="N30">
        <v>2</v>
      </c>
    </row>
    <row r="31" spans="1:14" ht="12.75" customHeight="1" x14ac:dyDescent="0.25">
      <c r="A31" s="22" t="s">
        <v>78</v>
      </c>
      <c r="B31" s="22" t="s">
        <v>79</v>
      </c>
      <c r="C31" s="24"/>
      <c r="D31" s="24"/>
      <c r="E31" s="24"/>
      <c r="F31" s="24"/>
      <c r="G31" s="24"/>
      <c r="H31" s="22" t="s">
        <v>79</v>
      </c>
      <c r="I31" s="22"/>
      <c r="J31" s="22" t="s">
        <v>80</v>
      </c>
      <c r="K31" s="22" t="s">
        <v>81</v>
      </c>
      <c r="L31" s="22" t="s">
        <v>63</v>
      </c>
      <c r="M31" s="22" t="s">
        <v>82</v>
      </c>
      <c r="N31">
        <v>1</v>
      </c>
    </row>
    <row r="32" spans="1:14" ht="12.75" customHeight="1" outlineLevel="1" x14ac:dyDescent="0.25">
      <c r="A32" s="22" t="s">
        <v>342</v>
      </c>
      <c r="B32" s="22"/>
      <c r="C32" s="24"/>
      <c r="D32" s="23"/>
      <c r="E32" s="24"/>
      <c r="F32" s="24"/>
      <c r="G32" s="24"/>
      <c r="H32" s="22" t="s">
        <v>343</v>
      </c>
      <c r="I32" s="22"/>
      <c r="J32" s="22" t="s">
        <v>80</v>
      </c>
      <c r="K32" s="22" t="s">
        <v>62</v>
      </c>
      <c r="L32" s="22" t="s">
        <v>68</v>
      </c>
      <c r="M32" s="22" t="s">
        <v>344</v>
      </c>
      <c r="N32">
        <v>2</v>
      </c>
    </row>
    <row r="33" spans="1:14" ht="12.75" customHeight="1" outlineLevel="1" x14ac:dyDescent="0.25">
      <c r="A33" s="22" t="s">
        <v>272</v>
      </c>
      <c r="B33" s="22"/>
      <c r="C33" s="24"/>
      <c r="D33" s="23"/>
      <c r="E33" s="24"/>
      <c r="F33" s="24"/>
      <c r="G33" s="24"/>
      <c r="H33" s="22" t="s">
        <v>273</v>
      </c>
      <c r="I33" s="22"/>
      <c r="J33" s="22" t="s">
        <v>80</v>
      </c>
      <c r="K33" s="22" t="s">
        <v>264</v>
      </c>
      <c r="L33" s="22" t="s">
        <v>68</v>
      </c>
      <c r="M33" s="22" t="s">
        <v>345</v>
      </c>
      <c r="N33">
        <v>2</v>
      </c>
    </row>
    <row r="34" spans="1:14" ht="12.75" customHeight="1" outlineLevel="1" x14ac:dyDescent="0.25">
      <c r="A34" s="22" t="s">
        <v>272</v>
      </c>
      <c r="B34" s="22"/>
      <c r="C34" s="24"/>
      <c r="D34" s="23"/>
      <c r="E34" s="24"/>
      <c r="F34" s="24"/>
      <c r="G34" s="24"/>
      <c r="H34" s="22" t="s">
        <v>273</v>
      </c>
      <c r="I34" s="22"/>
      <c r="J34" s="22" t="s">
        <v>80</v>
      </c>
      <c r="K34" s="22" t="s">
        <v>264</v>
      </c>
      <c r="L34" s="22" t="s">
        <v>68</v>
      </c>
      <c r="M34" s="22" t="s">
        <v>346</v>
      </c>
      <c r="N34">
        <v>2</v>
      </c>
    </row>
    <row r="35" spans="1:14" ht="12.75" customHeight="1" outlineLevel="1" x14ac:dyDescent="0.25">
      <c r="A35" s="22" t="s">
        <v>272</v>
      </c>
      <c r="B35" s="22"/>
      <c r="C35" s="24"/>
      <c r="D35" s="23"/>
      <c r="E35" s="24"/>
      <c r="F35" s="24"/>
      <c r="G35" s="24"/>
      <c r="H35" s="22" t="s">
        <v>273</v>
      </c>
      <c r="I35" s="22"/>
      <c r="J35" s="22" t="s">
        <v>80</v>
      </c>
      <c r="K35" s="22" t="s">
        <v>264</v>
      </c>
      <c r="L35" s="22" t="s">
        <v>68</v>
      </c>
      <c r="M35" s="22" t="s">
        <v>274</v>
      </c>
      <c r="N35">
        <v>2</v>
      </c>
    </row>
    <row r="36" spans="1:14" ht="12.75" customHeight="1" outlineLevel="1" x14ac:dyDescent="0.25">
      <c r="A36" s="22" t="s">
        <v>272</v>
      </c>
      <c r="B36" s="22"/>
      <c r="C36" s="24"/>
      <c r="D36" s="23"/>
      <c r="E36" s="24"/>
      <c r="F36" s="24"/>
      <c r="G36" s="24"/>
      <c r="H36" s="22" t="s">
        <v>273</v>
      </c>
      <c r="I36" s="22"/>
      <c r="J36" s="22" t="s">
        <v>80</v>
      </c>
      <c r="K36" s="22" t="s">
        <v>264</v>
      </c>
      <c r="L36" s="22" t="s">
        <v>68</v>
      </c>
      <c r="M36" s="22" t="s">
        <v>347</v>
      </c>
      <c r="N36">
        <v>2</v>
      </c>
    </row>
    <row r="37" spans="1:14" ht="12.75" customHeight="1" outlineLevel="1" x14ac:dyDescent="0.25">
      <c r="A37" s="22" t="s">
        <v>287</v>
      </c>
      <c r="B37" s="22"/>
      <c r="C37" s="24"/>
      <c r="D37" s="23"/>
      <c r="E37" s="24"/>
      <c r="F37" s="24"/>
      <c r="G37" s="24"/>
      <c r="H37" s="22" t="s">
        <v>288</v>
      </c>
      <c r="I37" s="22"/>
      <c r="J37" s="22" t="s">
        <v>80</v>
      </c>
      <c r="K37" s="22" t="s">
        <v>285</v>
      </c>
      <c r="L37" s="22" t="s">
        <v>68</v>
      </c>
      <c r="M37" s="22" t="s">
        <v>348</v>
      </c>
      <c r="N37">
        <v>2</v>
      </c>
    </row>
    <row r="38" spans="1:14" ht="12.75" customHeight="1" outlineLevel="1" x14ac:dyDescent="0.25">
      <c r="A38" s="22" t="s">
        <v>287</v>
      </c>
      <c r="B38" s="22"/>
      <c r="C38" s="24"/>
      <c r="D38" s="23"/>
      <c r="E38" s="24"/>
      <c r="F38" s="24"/>
      <c r="G38" s="24"/>
      <c r="H38" s="22" t="s">
        <v>288</v>
      </c>
      <c r="I38" s="22"/>
      <c r="J38" s="22" t="s">
        <v>80</v>
      </c>
      <c r="K38" s="22" t="s">
        <v>285</v>
      </c>
      <c r="L38" s="22" t="s">
        <v>68</v>
      </c>
      <c r="M38" s="22" t="s">
        <v>289</v>
      </c>
      <c r="N38">
        <v>2</v>
      </c>
    </row>
    <row r="39" spans="1:14" ht="12.75" customHeight="1" outlineLevel="1" x14ac:dyDescent="0.25">
      <c r="A39" s="22" t="s">
        <v>349</v>
      </c>
      <c r="B39" s="22"/>
      <c r="C39" s="24"/>
      <c r="D39" s="23"/>
      <c r="E39" s="24"/>
      <c r="F39" s="24"/>
      <c r="G39" s="24"/>
      <c r="H39" s="22" t="s">
        <v>350</v>
      </c>
      <c r="I39" s="22"/>
      <c r="J39" s="22" t="s">
        <v>80</v>
      </c>
      <c r="K39" s="22" t="s">
        <v>62</v>
      </c>
      <c r="L39" s="22" t="s">
        <v>68</v>
      </c>
      <c r="M39" s="22" t="s">
        <v>351</v>
      </c>
      <c r="N39">
        <v>2</v>
      </c>
    </row>
    <row r="40" spans="1:14" ht="12.75" customHeight="1" outlineLevel="1" x14ac:dyDescent="0.25">
      <c r="A40" s="22" t="s">
        <v>275</v>
      </c>
      <c r="B40" s="22"/>
      <c r="C40" s="24"/>
      <c r="D40" s="23"/>
      <c r="E40" s="24"/>
      <c r="F40" s="24"/>
      <c r="G40" s="24"/>
      <c r="H40" s="22" t="s">
        <v>276</v>
      </c>
      <c r="I40" s="22"/>
      <c r="J40" s="22" t="s">
        <v>80</v>
      </c>
      <c r="K40" s="22" t="s">
        <v>264</v>
      </c>
      <c r="L40" s="22" t="s">
        <v>68</v>
      </c>
      <c r="M40" s="22" t="s">
        <v>277</v>
      </c>
      <c r="N40">
        <v>2</v>
      </c>
    </row>
    <row r="41" spans="1:14" ht="12.75" customHeight="1" outlineLevel="1" x14ac:dyDescent="0.25">
      <c r="A41" s="22" t="s">
        <v>352</v>
      </c>
      <c r="B41" s="22"/>
      <c r="C41" s="24"/>
      <c r="D41" s="23"/>
      <c r="E41" s="24"/>
      <c r="F41" s="24"/>
      <c r="G41" s="24"/>
      <c r="H41" s="22" t="s">
        <v>353</v>
      </c>
      <c r="I41" s="22"/>
      <c r="J41" s="22" t="s">
        <v>80</v>
      </c>
      <c r="K41" s="22" t="s">
        <v>62</v>
      </c>
      <c r="L41" s="22" t="s">
        <v>68</v>
      </c>
      <c r="M41" s="22" t="s">
        <v>354</v>
      </c>
      <c r="N41">
        <v>2</v>
      </c>
    </row>
    <row r="42" spans="1:14" ht="12.75" customHeight="1" outlineLevel="1" x14ac:dyDescent="0.25">
      <c r="A42" s="22" t="s">
        <v>352</v>
      </c>
      <c r="B42" s="22"/>
      <c r="C42" s="24"/>
      <c r="D42" s="23"/>
      <c r="E42" s="24"/>
      <c r="F42" s="24"/>
      <c r="G42" s="24"/>
      <c r="H42" s="22" t="s">
        <v>353</v>
      </c>
      <c r="I42" s="22"/>
      <c r="J42" s="22" t="s">
        <v>80</v>
      </c>
      <c r="K42" s="22" t="s">
        <v>62</v>
      </c>
      <c r="L42" s="22" t="s">
        <v>68</v>
      </c>
      <c r="M42" s="22" t="s">
        <v>355</v>
      </c>
      <c r="N42">
        <v>2</v>
      </c>
    </row>
    <row r="43" spans="1:14" ht="12.75" customHeight="1" outlineLevel="1" x14ac:dyDescent="0.25">
      <c r="A43" s="22" t="s">
        <v>278</v>
      </c>
      <c r="B43" s="22"/>
      <c r="C43" s="24"/>
      <c r="D43" s="23"/>
      <c r="E43" s="24"/>
      <c r="F43" s="24"/>
      <c r="G43" s="24"/>
      <c r="H43" s="22" t="s">
        <v>279</v>
      </c>
      <c r="I43" s="22"/>
      <c r="J43" s="22" t="s">
        <v>80</v>
      </c>
      <c r="K43" s="22" t="s">
        <v>264</v>
      </c>
      <c r="L43" s="22" t="s">
        <v>68</v>
      </c>
      <c r="M43" s="22" t="s">
        <v>280</v>
      </c>
      <c r="N43">
        <v>2</v>
      </c>
    </row>
    <row r="44" spans="1:14" ht="12.75" customHeight="1" outlineLevel="2" x14ac:dyDescent="0.25">
      <c r="A44" s="22" t="s">
        <v>407</v>
      </c>
      <c r="B44" s="22" t="s">
        <v>408</v>
      </c>
      <c r="C44" s="24" t="s">
        <v>83</v>
      </c>
      <c r="D44" s="23" t="s">
        <v>83</v>
      </c>
      <c r="E44" s="24">
        <v>50.5</v>
      </c>
      <c r="F44" s="23" t="s">
        <v>84</v>
      </c>
      <c r="G44" s="24" t="s">
        <v>83</v>
      </c>
      <c r="H44" s="22" t="s">
        <v>428</v>
      </c>
      <c r="I44" s="22" t="s">
        <v>282</v>
      </c>
      <c r="J44" s="22" t="s">
        <v>85</v>
      </c>
      <c r="K44" s="22"/>
      <c r="L44" s="22" t="s">
        <v>86</v>
      </c>
      <c r="M44" s="22" t="s">
        <v>429</v>
      </c>
      <c r="N44">
        <v>3</v>
      </c>
    </row>
    <row r="45" spans="1:14" ht="12.75" customHeight="1" outlineLevel="2" x14ac:dyDescent="0.25">
      <c r="A45" s="22" t="s">
        <v>411</v>
      </c>
      <c r="B45" s="22" t="s">
        <v>412</v>
      </c>
      <c r="C45" s="24" t="s">
        <v>83</v>
      </c>
      <c r="D45" s="23" t="s">
        <v>83</v>
      </c>
      <c r="E45" s="24">
        <v>50.5</v>
      </c>
      <c r="F45" s="23" t="s">
        <v>84</v>
      </c>
      <c r="G45" s="24" t="s">
        <v>83</v>
      </c>
      <c r="H45" s="22" t="s">
        <v>430</v>
      </c>
      <c r="I45" s="22" t="s">
        <v>282</v>
      </c>
      <c r="J45" s="22" t="s">
        <v>85</v>
      </c>
      <c r="K45" s="22"/>
      <c r="L45" s="22" t="s">
        <v>86</v>
      </c>
      <c r="M45" s="22" t="s">
        <v>431</v>
      </c>
      <c r="N45">
        <v>3</v>
      </c>
    </row>
    <row r="46" spans="1:14" ht="12.75" customHeight="1" outlineLevel="2" x14ac:dyDescent="0.25">
      <c r="A46" s="22" t="s">
        <v>415</v>
      </c>
      <c r="B46" s="22" t="s">
        <v>416</v>
      </c>
      <c r="C46" s="24" t="s">
        <v>83</v>
      </c>
      <c r="D46" s="23" t="s">
        <v>83</v>
      </c>
      <c r="E46" s="24">
        <v>114</v>
      </c>
      <c r="F46" s="23" t="s">
        <v>84</v>
      </c>
      <c r="G46" s="24" t="s">
        <v>83</v>
      </c>
      <c r="H46" s="22" t="s">
        <v>432</v>
      </c>
      <c r="I46" s="22" t="s">
        <v>128</v>
      </c>
      <c r="J46" s="22" t="s">
        <v>85</v>
      </c>
      <c r="K46" s="22"/>
      <c r="L46" s="22" t="s">
        <v>86</v>
      </c>
      <c r="M46" s="22" t="s">
        <v>433</v>
      </c>
      <c r="N46">
        <v>3</v>
      </c>
    </row>
    <row r="47" spans="1:14" ht="12.75" customHeight="1" outlineLevel="2" x14ac:dyDescent="0.25">
      <c r="A47" s="22" t="s">
        <v>419</v>
      </c>
      <c r="B47" s="22" t="s">
        <v>420</v>
      </c>
      <c r="C47" s="24" t="s">
        <v>83</v>
      </c>
      <c r="D47" s="23" t="s">
        <v>83</v>
      </c>
      <c r="E47" s="24">
        <v>114</v>
      </c>
      <c r="F47" s="23" t="s">
        <v>84</v>
      </c>
      <c r="G47" s="24" t="s">
        <v>83</v>
      </c>
      <c r="H47" s="22" t="s">
        <v>434</v>
      </c>
      <c r="I47" s="22" t="s">
        <v>128</v>
      </c>
      <c r="J47" s="22" t="s">
        <v>85</v>
      </c>
      <c r="K47" s="22"/>
      <c r="L47" s="22" t="s">
        <v>86</v>
      </c>
      <c r="M47" s="22" t="s">
        <v>435</v>
      </c>
      <c r="N47">
        <v>3</v>
      </c>
    </row>
    <row r="48" spans="1:14" ht="12.75" customHeight="1" x14ac:dyDescent="0.25">
      <c r="A48" s="22" t="s">
        <v>356</v>
      </c>
      <c r="B48" s="22" t="s">
        <v>356</v>
      </c>
      <c r="C48" s="24"/>
      <c r="D48" s="24"/>
      <c r="E48" s="24"/>
      <c r="F48" s="24"/>
      <c r="G48" s="24"/>
      <c r="H48" s="22" t="s">
        <v>356</v>
      </c>
      <c r="I48" s="22"/>
      <c r="J48" s="22" t="s">
        <v>80</v>
      </c>
      <c r="K48" s="22" t="s">
        <v>62</v>
      </c>
      <c r="L48" s="22" t="s">
        <v>63</v>
      </c>
      <c r="M48" s="22" t="s">
        <v>357</v>
      </c>
      <c r="N48">
        <v>1</v>
      </c>
    </row>
    <row r="49" spans="1:14" ht="12.75" customHeight="1" x14ac:dyDescent="0.25">
      <c r="A49" s="22" t="s">
        <v>87</v>
      </c>
      <c r="B49" s="22" t="s">
        <v>88</v>
      </c>
      <c r="C49" s="24"/>
      <c r="D49" s="24"/>
      <c r="E49" s="24"/>
      <c r="F49" s="24"/>
      <c r="G49" s="24"/>
      <c r="H49" s="22" t="s">
        <v>88</v>
      </c>
      <c r="I49" s="22"/>
      <c r="J49" s="22" t="s">
        <v>89</v>
      </c>
      <c r="K49" s="22" t="s">
        <v>62</v>
      </c>
      <c r="L49" s="22" t="s">
        <v>63</v>
      </c>
      <c r="M49" s="22" t="s">
        <v>90</v>
      </c>
      <c r="N49">
        <v>1</v>
      </c>
    </row>
    <row r="50" spans="1:14" ht="12.75" customHeight="1" x14ac:dyDescent="0.25">
      <c r="A50" s="22" t="s">
        <v>91</v>
      </c>
      <c r="B50" s="22" t="s">
        <v>92</v>
      </c>
      <c r="C50" s="24"/>
      <c r="D50" s="24"/>
      <c r="E50" s="24"/>
      <c r="F50" s="24"/>
      <c r="G50" s="24"/>
      <c r="H50" s="22" t="s">
        <v>92</v>
      </c>
      <c r="I50" s="22"/>
      <c r="J50" s="22" t="s">
        <v>93</v>
      </c>
      <c r="K50" s="22" t="s">
        <v>62</v>
      </c>
      <c r="L50" s="22" t="s">
        <v>63</v>
      </c>
      <c r="M50" s="22" t="s">
        <v>94</v>
      </c>
      <c r="N50">
        <v>1</v>
      </c>
    </row>
    <row r="51" spans="1:14" ht="12.75" customHeight="1" outlineLevel="1" x14ac:dyDescent="0.25">
      <c r="A51" s="22" t="s">
        <v>436</v>
      </c>
      <c r="B51" s="22" t="s">
        <v>437</v>
      </c>
      <c r="C51" s="24">
        <v>20</v>
      </c>
      <c r="D51" s="23" t="s">
        <v>83</v>
      </c>
      <c r="E51" s="24" t="s">
        <v>83</v>
      </c>
      <c r="F51" s="23" t="s">
        <v>84</v>
      </c>
      <c r="G51" s="24">
        <f>IF($F$51="MANUAL",$D$51,IF($F$51="COMPUTED",$C$51,$E$51))</f>
        <v>20</v>
      </c>
      <c r="H51" s="22" t="s">
        <v>438</v>
      </c>
      <c r="I51" s="22" t="s">
        <v>439</v>
      </c>
      <c r="J51" s="22" t="s">
        <v>248</v>
      </c>
      <c r="K51" s="22"/>
      <c r="L51" s="22" t="s">
        <v>86</v>
      </c>
      <c r="M51" s="22" t="s">
        <v>440</v>
      </c>
      <c r="N51">
        <v>2</v>
      </c>
    </row>
    <row r="52" spans="1:14" ht="12.75" customHeight="1" outlineLevel="1" x14ac:dyDescent="0.25">
      <c r="A52" s="22" t="s">
        <v>95</v>
      </c>
      <c r="B52" s="22"/>
      <c r="C52" s="24"/>
      <c r="D52" s="23"/>
      <c r="E52" s="24"/>
      <c r="F52" s="24"/>
      <c r="G52" s="24"/>
      <c r="H52" s="22" t="s">
        <v>96</v>
      </c>
      <c r="I52" s="22"/>
      <c r="J52" s="22" t="s">
        <v>93</v>
      </c>
      <c r="K52" s="22" t="s">
        <v>97</v>
      </c>
      <c r="L52" s="22" t="s">
        <v>68</v>
      </c>
      <c r="M52" s="22" t="s">
        <v>98</v>
      </c>
      <c r="N52">
        <v>2</v>
      </c>
    </row>
    <row r="53" spans="1:14" ht="12.75" customHeight="1" outlineLevel="1" x14ac:dyDescent="0.25">
      <c r="A53" s="22" t="s">
        <v>99</v>
      </c>
      <c r="B53" s="22"/>
      <c r="C53" s="24"/>
      <c r="D53" s="23"/>
      <c r="E53" s="24"/>
      <c r="F53" s="24"/>
      <c r="G53" s="24"/>
      <c r="H53" s="22" t="s">
        <v>100</v>
      </c>
      <c r="I53" s="22"/>
      <c r="J53" s="22" t="s">
        <v>101</v>
      </c>
      <c r="K53" s="22" t="s">
        <v>62</v>
      </c>
      <c r="L53" s="22" t="s">
        <v>68</v>
      </c>
      <c r="M53" s="22" t="s">
        <v>102</v>
      </c>
      <c r="N53">
        <v>2</v>
      </c>
    </row>
    <row r="54" spans="1:14" ht="12.75" customHeight="1" x14ac:dyDescent="0.25">
      <c r="A54" s="22" t="s">
        <v>103</v>
      </c>
      <c r="B54" s="22" t="s">
        <v>104</v>
      </c>
      <c r="C54" s="24"/>
      <c r="D54" s="24"/>
      <c r="E54" s="24"/>
      <c r="F54" s="24"/>
      <c r="G54" s="24"/>
      <c r="H54" s="22" t="s">
        <v>104</v>
      </c>
      <c r="I54" s="22"/>
      <c r="J54" s="22" t="s">
        <v>72</v>
      </c>
      <c r="K54" s="22" t="s">
        <v>62</v>
      </c>
      <c r="L54" s="22" t="s">
        <v>63</v>
      </c>
      <c r="M54" s="22" t="s">
        <v>105</v>
      </c>
      <c r="N54">
        <v>1</v>
      </c>
    </row>
    <row r="55" spans="1:14" ht="12.75" customHeight="1" x14ac:dyDescent="0.25">
      <c r="A55" s="22" t="s">
        <v>358</v>
      </c>
      <c r="B55" s="22" t="s">
        <v>358</v>
      </c>
      <c r="C55" s="24"/>
      <c r="D55" s="24"/>
      <c r="E55" s="24"/>
      <c r="F55" s="24"/>
      <c r="G55" s="24"/>
      <c r="H55" s="22" t="s">
        <v>358</v>
      </c>
      <c r="I55" s="22"/>
      <c r="J55" s="22" t="s">
        <v>328</v>
      </c>
      <c r="K55" s="22" t="s">
        <v>62</v>
      </c>
      <c r="L55" s="22" t="s">
        <v>63</v>
      </c>
      <c r="M55" s="22" t="s">
        <v>359</v>
      </c>
      <c r="N55">
        <v>1</v>
      </c>
    </row>
    <row r="56" spans="1:14" ht="12.75" customHeight="1" x14ac:dyDescent="0.25">
      <c r="A56" s="22" t="s">
        <v>106</v>
      </c>
      <c r="B56" s="22" t="s">
        <v>107</v>
      </c>
      <c r="C56" s="24"/>
      <c r="D56" s="24"/>
      <c r="E56" s="24"/>
      <c r="F56" s="24"/>
      <c r="G56" s="24"/>
      <c r="H56" s="22" t="s">
        <v>107</v>
      </c>
      <c r="I56" s="22"/>
      <c r="J56" s="22" t="s">
        <v>72</v>
      </c>
      <c r="K56" s="22" t="s">
        <v>73</v>
      </c>
      <c r="L56" s="22" t="s">
        <v>63</v>
      </c>
      <c r="M56" s="22" t="s">
        <v>108</v>
      </c>
      <c r="N56">
        <v>1</v>
      </c>
    </row>
    <row r="57" spans="1:14" ht="12.75" customHeight="1" x14ac:dyDescent="0.25">
      <c r="A57" s="22" t="s">
        <v>109</v>
      </c>
      <c r="B57" s="22" t="s">
        <v>110</v>
      </c>
      <c r="C57" s="24"/>
      <c r="D57" s="24"/>
      <c r="E57" s="24"/>
      <c r="F57" s="24"/>
      <c r="G57" s="24"/>
      <c r="H57" s="22" t="s">
        <v>110</v>
      </c>
      <c r="I57" s="22"/>
      <c r="J57" s="22" t="s">
        <v>72</v>
      </c>
      <c r="K57" s="22" t="s">
        <v>73</v>
      </c>
      <c r="L57" s="22" t="s">
        <v>63</v>
      </c>
      <c r="M57" s="22" t="s">
        <v>111</v>
      </c>
      <c r="N57">
        <v>1</v>
      </c>
    </row>
    <row r="58" spans="1:14" ht="12.75" customHeight="1" x14ac:dyDescent="0.25">
      <c r="A58" s="22" t="s">
        <v>112</v>
      </c>
      <c r="B58" s="22" t="s">
        <v>113</v>
      </c>
      <c r="C58" s="24"/>
      <c r="D58" s="24"/>
      <c r="E58" s="24"/>
      <c r="F58" s="24"/>
      <c r="G58" s="24"/>
      <c r="H58" s="22" t="s">
        <v>113</v>
      </c>
      <c r="I58" s="22"/>
      <c r="J58" s="22" t="s">
        <v>101</v>
      </c>
      <c r="K58" s="22" t="s">
        <v>62</v>
      </c>
      <c r="L58" s="22" t="s">
        <v>63</v>
      </c>
      <c r="M58" s="22" t="s">
        <v>114</v>
      </c>
      <c r="N58">
        <v>1</v>
      </c>
    </row>
    <row r="59" spans="1:14" ht="12.75" customHeight="1" outlineLevel="1" x14ac:dyDescent="0.25">
      <c r="A59" s="22" t="s">
        <v>115</v>
      </c>
      <c r="B59" s="22"/>
      <c r="C59" s="24"/>
      <c r="D59" s="24"/>
      <c r="E59" s="24"/>
      <c r="F59" s="24"/>
      <c r="G59" s="24"/>
      <c r="H59" s="22"/>
      <c r="I59" s="22"/>
      <c r="J59" s="22"/>
      <c r="K59" s="22"/>
      <c r="L59" s="22" t="s">
        <v>65</v>
      </c>
      <c r="M59" s="22" t="s">
        <v>116</v>
      </c>
      <c r="N59">
        <v>2</v>
      </c>
    </row>
    <row r="60" spans="1:14" ht="12.75" customHeight="1" outlineLevel="1" x14ac:dyDescent="0.25">
      <c r="A60" s="22" t="s">
        <v>117</v>
      </c>
      <c r="B60" s="22"/>
      <c r="C60" s="24"/>
      <c r="D60" s="24"/>
      <c r="E60" s="24"/>
      <c r="F60" s="24"/>
      <c r="G60" s="24"/>
      <c r="H60" s="22"/>
      <c r="I60" s="22"/>
      <c r="J60" s="22"/>
      <c r="K60" s="22"/>
      <c r="L60" s="22" t="s">
        <v>65</v>
      </c>
      <c r="M60" s="22" t="s">
        <v>118</v>
      </c>
      <c r="N60">
        <v>2</v>
      </c>
    </row>
    <row r="61" spans="1:14" ht="12.75" customHeight="1" outlineLevel="1" x14ac:dyDescent="0.25">
      <c r="A61" s="22" t="s">
        <v>119</v>
      </c>
      <c r="B61" s="22"/>
      <c r="C61" s="24"/>
      <c r="D61" s="24"/>
      <c r="E61" s="24"/>
      <c r="F61" s="24"/>
      <c r="G61" s="24"/>
      <c r="H61" s="22"/>
      <c r="I61" s="22"/>
      <c r="J61" s="22"/>
      <c r="K61" s="22"/>
      <c r="L61" s="22" t="s">
        <v>65</v>
      </c>
      <c r="M61" s="22" t="s">
        <v>120</v>
      </c>
      <c r="N61">
        <v>2</v>
      </c>
    </row>
    <row r="62" spans="1:14" ht="12.75" customHeight="1" x14ac:dyDescent="0.25">
      <c r="A62" s="22" t="s">
        <v>360</v>
      </c>
      <c r="B62" s="22" t="s">
        <v>361</v>
      </c>
      <c r="C62" s="24"/>
      <c r="D62" s="24"/>
      <c r="E62" s="24"/>
      <c r="F62" s="24"/>
      <c r="G62" s="24"/>
      <c r="H62" s="22" t="s">
        <v>361</v>
      </c>
      <c r="I62" s="22"/>
      <c r="J62" s="22" t="s">
        <v>328</v>
      </c>
      <c r="K62" s="22" t="s">
        <v>62</v>
      </c>
      <c r="L62" s="22" t="s">
        <v>63</v>
      </c>
      <c r="M62" s="22" t="s">
        <v>362</v>
      </c>
      <c r="N62">
        <v>1</v>
      </c>
    </row>
    <row r="63" spans="1:14" ht="12.75" customHeight="1" x14ac:dyDescent="0.25">
      <c r="A63" s="22" t="s">
        <v>121</v>
      </c>
      <c r="B63" s="22" t="s">
        <v>122</v>
      </c>
      <c r="C63" s="24"/>
      <c r="D63" s="24"/>
      <c r="E63" s="24"/>
      <c r="F63" s="24"/>
      <c r="G63" s="24"/>
      <c r="H63" s="22" t="s">
        <v>122</v>
      </c>
      <c r="I63" s="22"/>
      <c r="J63" s="22" t="s">
        <v>123</v>
      </c>
      <c r="K63" s="22" t="s">
        <v>81</v>
      </c>
      <c r="L63" s="22" t="s">
        <v>63</v>
      </c>
      <c r="M63" s="22" t="s">
        <v>124</v>
      </c>
      <c r="N63">
        <v>1</v>
      </c>
    </row>
    <row r="64" spans="1:14" ht="12.75" customHeight="1" outlineLevel="1" x14ac:dyDescent="0.25">
      <c r="A64" s="22" t="s">
        <v>441</v>
      </c>
      <c r="B64" s="22" t="s">
        <v>315</v>
      </c>
      <c r="C64" s="23" t="s">
        <v>83</v>
      </c>
      <c r="D64" s="23" t="s">
        <v>83</v>
      </c>
      <c r="E64" s="23" t="s">
        <v>83</v>
      </c>
      <c r="F64" s="23" t="s">
        <v>127</v>
      </c>
      <c r="G64" s="24" t="str">
        <f>IF($F$64="MANUAL",$D$64,IF($F$64="COMPUTED",$C$64,$E$64))</f>
        <v>-</v>
      </c>
      <c r="H64" s="22" t="s">
        <v>442</v>
      </c>
      <c r="I64" s="22" t="s">
        <v>443</v>
      </c>
      <c r="J64" s="22" t="s">
        <v>123</v>
      </c>
      <c r="K64" s="22"/>
      <c r="L64" s="22" t="s">
        <v>129</v>
      </c>
      <c r="M64" s="22" t="s">
        <v>444</v>
      </c>
      <c r="N64">
        <v>2</v>
      </c>
    </row>
    <row r="65" spans="1:14" ht="12.75" customHeight="1" outlineLevel="1" x14ac:dyDescent="0.25">
      <c r="A65" s="22" t="s">
        <v>445</v>
      </c>
      <c r="B65" s="22" t="s">
        <v>446</v>
      </c>
      <c r="C65" s="23" t="s">
        <v>83</v>
      </c>
      <c r="D65" s="23" t="s">
        <v>83</v>
      </c>
      <c r="E65" s="23" t="s">
        <v>83</v>
      </c>
      <c r="F65" s="23" t="s">
        <v>127</v>
      </c>
      <c r="G65" s="24" t="str">
        <f>IF($F$65="MANUAL",$D$65,IF($F$65="COMPUTED",$C$65,$E$65))</f>
        <v>-</v>
      </c>
      <c r="H65" s="22" t="s">
        <v>447</v>
      </c>
      <c r="I65" s="22" t="s">
        <v>448</v>
      </c>
      <c r="J65" s="22" t="s">
        <v>123</v>
      </c>
      <c r="K65" s="22"/>
      <c r="L65" s="22" t="s">
        <v>129</v>
      </c>
      <c r="M65" s="22" t="s">
        <v>449</v>
      </c>
      <c r="N65">
        <v>2</v>
      </c>
    </row>
    <row r="66" spans="1:14" ht="12.75" customHeight="1" outlineLevel="1" x14ac:dyDescent="0.25">
      <c r="A66" s="22" t="s">
        <v>495</v>
      </c>
      <c r="B66" s="22"/>
      <c r="C66" s="24"/>
      <c r="D66" s="23"/>
      <c r="E66" s="24"/>
      <c r="F66" s="24"/>
      <c r="G66" s="24"/>
      <c r="H66" s="22" t="s">
        <v>496</v>
      </c>
      <c r="I66" s="22"/>
      <c r="J66" s="22" t="s">
        <v>123</v>
      </c>
      <c r="K66" s="22" t="s">
        <v>62</v>
      </c>
      <c r="L66" s="22" t="s">
        <v>68</v>
      </c>
      <c r="M66" s="22" t="s">
        <v>497</v>
      </c>
      <c r="N66">
        <v>2</v>
      </c>
    </row>
    <row r="67" spans="1:14" ht="12.75" customHeight="1" outlineLevel="1" x14ac:dyDescent="0.25">
      <c r="A67" s="22" t="s">
        <v>498</v>
      </c>
      <c r="B67" s="22"/>
      <c r="C67" s="24"/>
      <c r="D67" s="23"/>
      <c r="E67" s="24"/>
      <c r="F67" s="24"/>
      <c r="G67" s="24"/>
      <c r="H67" s="22" t="s">
        <v>499</v>
      </c>
      <c r="I67" s="22"/>
      <c r="J67" s="22" t="s">
        <v>123</v>
      </c>
      <c r="K67" s="22" t="s">
        <v>62</v>
      </c>
      <c r="L67" s="22" t="s">
        <v>68</v>
      </c>
      <c r="M67" s="22" t="s">
        <v>500</v>
      </c>
      <c r="N67">
        <v>2</v>
      </c>
    </row>
    <row r="68" spans="1:14" ht="12.75" customHeight="1" outlineLevel="1" x14ac:dyDescent="0.25">
      <c r="A68" s="22" t="s">
        <v>501</v>
      </c>
      <c r="B68" s="22"/>
      <c r="C68" s="24"/>
      <c r="D68" s="23"/>
      <c r="E68" s="24"/>
      <c r="F68" s="24"/>
      <c r="G68" s="24"/>
      <c r="H68" s="22" t="s">
        <v>502</v>
      </c>
      <c r="I68" s="22"/>
      <c r="J68" s="22" t="s">
        <v>123</v>
      </c>
      <c r="K68" s="22" t="s">
        <v>62</v>
      </c>
      <c r="L68" s="22" t="s">
        <v>68</v>
      </c>
      <c r="M68" s="22" t="s">
        <v>503</v>
      </c>
      <c r="N68">
        <v>2</v>
      </c>
    </row>
    <row r="69" spans="1:14" ht="12.75" customHeight="1" x14ac:dyDescent="0.25">
      <c r="A69" s="22" t="s">
        <v>283</v>
      </c>
      <c r="B69" s="22" t="s">
        <v>284</v>
      </c>
      <c r="C69" s="24"/>
      <c r="D69" s="24"/>
      <c r="E69" s="24"/>
      <c r="F69" s="24"/>
      <c r="G69" s="24"/>
      <c r="H69" s="22" t="s">
        <v>284</v>
      </c>
      <c r="I69" s="22"/>
      <c r="J69" s="22" t="s">
        <v>80</v>
      </c>
      <c r="K69" s="22" t="s">
        <v>285</v>
      </c>
      <c r="L69" s="22" t="s">
        <v>63</v>
      </c>
      <c r="M69" s="22" t="s">
        <v>286</v>
      </c>
      <c r="N69">
        <v>1</v>
      </c>
    </row>
    <row r="70" spans="1:14" ht="12.75" customHeight="1" x14ac:dyDescent="0.25">
      <c r="A70" s="22" t="s">
        <v>504</v>
      </c>
      <c r="B70" s="22" t="s">
        <v>505</v>
      </c>
      <c r="C70" s="24"/>
      <c r="D70" s="24"/>
      <c r="E70" s="24"/>
      <c r="F70" s="24"/>
      <c r="G70" s="24"/>
      <c r="H70" s="22" t="s">
        <v>505</v>
      </c>
      <c r="I70" s="22"/>
      <c r="J70" s="22" t="s">
        <v>123</v>
      </c>
      <c r="K70" s="22" t="s">
        <v>62</v>
      </c>
      <c r="L70" s="22" t="s">
        <v>63</v>
      </c>
      <c r="M70" s="22" t="s">
        <v>506</v>
      </c>
      <c r="N70">
        <v>1</v>
      </c>
    </row>
    <row r="71" spans="1:14" ht="12.75" customHeight="1" outlineLevel="1" x14ac:dyDescent="0.25">
      <c r="A71" s="22" t="s">
        <v>441</v>
      </c>
      <c r="B71" s="22" t="s">
        <v>315</v>
      </c>
      <c r="C71" s="23" t="s">
        <v>83</v>
      </c>
      <c r="D71" s="23" t="s">
        <v>83</v>
      </c>
      <c r="E71" s="23" t="s">
        <v>83</v>
      </c>
      <c r="F71" s="23" t="s">
        <v>127</v>
      </c>
      <c r="G71" s="24" t="str">
        <f>IF($F$71="MANUAL",$D$71,IF($F$71="COMPUTED",$C$71,$E$71))</f>
        <v>-</v>
      </c>
      <c r="H71" s="22" t="s">
        <v>507</v>
      </c>
      <c r="I71" s="22" t="s">
        <v>443</v>
      </c>
      <c r="J71" s="22" t="s">
        <v>123</v>
      </c>
      <c r="K71" s="22"/>
      <c r="L71" s="22" t="s">
        <v>129</v>
      </c>
      <c r="M71" s="22" t="s">
        <v>508</v>
      </c>
      <c r="N71">
        <v>2</v>
      </c>
    </row>
    <row r="72" spans="1:14" ht="12.75" customHeight="1" x14ac:dyDescent="0.25">
      <c r="A72" s="22" t="s">
        <v>130</v>
      </c>
      <c r="B72" s="22" t="s">
        <v>310</v>
      </c>
      <c r="C72" s="24"/>
      <c r="D72" s="24"/>
      <c r="E72" s="24"/>
      <c r="F72" s="24"/>
      <c r="G72" s="24"/>
      <c r="H72" s="22" t="s">
        <v>310</v>
      </c>
      <c r="I72" s="22"/>
      <c r="J72" s="22" t="s">
        <v>89</v>
      </c>
      <c r="K72" s="22" t="s">
        <v>62</v>
      </c>
      <c r="L72" s="22" t="s">
        <v>63</v>
      </c>
      <c r="M72" s="22" t="s">
        <v>131</v>
      </c>
      <c r="N72">
        <v>1</v>
      </c>
    </row>
    <row r="73" spans="1:14" ht="12.75" customHeight="1" x14ac:dyDescent="0.25">
      <c r="A73" s="22" t="s">
        <v>130</v>
      </c>
      <c r="B73" s="22" t="s">
        <v>130</v>
      </c>
      <c r="C73" s="24"/>
      <c r="D73" s="24"/>
      <c r="E73" s="24"/>
      <c r="F73" s="24"/>
      <c r="G73" s="24"/>
      <c r="H73" s="22" t="s">
        <v>130</v>
      </c>
      <c r="I73" s="22"/>
      <c r="J73" s="22" t="s">
        <v>61</v>
      </c>
      <c r="K73" s="22" t="s">
        <v>62</v>
      </c>
      <c r="L73" s="22" t="s">
        <v>63</v>
      </c>
      <c r="M73" s="22" t="s">
        <v>363</v>
      </c>
      <c r="N73">
        <v>1</v>
      </c>
    </row>
    <row r="74" spans="1:14" ht="12.75" customHeight="1" x14ac:dyDescent="0.25">
      <c r="A74" s="22" t="s">
        <v>132</v>
      </c>
      <c r="B74" s="22" t="s">
        <v>133</v>
      </c>
      <c r="C74" s="24"/>
      <c r="D74" s="24"/>
      <c r="E74" s="24"/>
      <c r="F74" s="24"/>
      <c r="G74" s="24"/>
      <c r="H74" s="22" t="s">
        <v>133</v>
      </c>
      <c r="I74" s="22"/>
      <c r="J74" s="22" t="s">
        <v>89</v>
      </c>
      <c r="K74" s="22" t="s">
        <v>62</v>
      </c>
      <c r="L74" s="22" t="s">
        <v>63</v>
      </c>
      <c r="M74" s="22" t="s">
        <v>134</v>
      </c>
      <c r="N74">
        <v>1</v>
      </c>
    </row>
    <row r="75" spans="1:14" ht="12.75" customHeight="1" x14ac:dyDescent="0.25">
      <c r="A75" s="22" t="s">
        <v>135</v>
      </c>
      <c r="B75" s="22" t="s">
        <v>136</v>
      </c>
      <c r="C75" s="24"/>
      <c r="D75" s="24"/>
      <c r="E75" s="24"/>
      <c r="F75" s="24"/>
      <c r="G75" s="24"/>
      <c r="H75" s="22" t="s">
        <v>136</v>
      </c>
      <c r="I75" s="22"/>
      <c r="J75" s="22" t="s">
        <v>89</v>
      </c>
      <c r="K75" s="22" t="s">
        <v>62</v>
      </c>
      <c r="L75" s="22" t="s">
        <v>63</v>
      </c>
      <c r="M75" s="22" t="s">
        <v>137</v>
      </c>
      <c r="N75">
        <v>1</v>
      </c>
    </row>
    <row r="76" spans="1:14" ht="12.75" customHeight="1" outlineLevel="1" x14ac:dyDescent="0.25">
      <c r="A76" s="22" t="s">
        <v>125</v>
      </c>
      <c r="B76" s="22" t="s">
        <v>126</v>
      </c>
      <c r="C76" s="24" t="s">
        <v>83</v>
      </c>
      <c r="D76" s="23" t="s">
        <v>83</v>
      </c>
      <c r="E76" s="24" t="s">
        <v>83</v>
      </c>
      <c r="F76" s="23" t="s">
        <v>84</v>
      </c>
      <c r="G76" s="24" t="str">
        <f>IF($F$76="MANUAL",$D$76,IF($F$76="COMPUTED",$C$76,$E$76))</f>
        <v>-</v>
      </c>
      <c r="H76" s="22" t="s">
        <v>244</v>
      </c>
      <c r="I76" s="22" t="s">
        <v>128</v>
      </c>
      <c r="J76" s="22" t="s">
        <v>245</v>
      </c>
      <c r="K76" s="22"/>
      <c r="L76" s="22" t="s">
        <v>86</v>
      </c>
      <c r="M76" s="22" t="s">
        <v>246</v>
      </c>
      <c r="N76">
        <v>2</v>
      </c>
    </row>
    <row r="77" spans="1:14" ht="12.75" customHeight="1" outlineLevel="1" x14ac:dyDescent="0.25">
      <c r="A77" s="22" t="s">
        <v>138</v>
      </c>
      <c r="B77" s="22"/>
      <c r="C77" s="24"/>
      <c r="D77" s="23"/>
      <c r="E77" s="24"/>
      <c r="F77" s="24"/>
      <c r="G77" s="24"/>
      <c r="H77" s="22" t="s">
        <v>139</v>
      </c>
      <c r="I77" s="22"/>
      <c r="J77" s="22" t="s">
        <v>89</v>
      </c>
      <c r="K77" s="22" t="s">
        <v>62</v>
      </c>
      <c r="L77" s="22" t="s">
        <v>68</v>
      </c>
      <c r="M77" s="22" t="s">
        <v>140</v>
      </c>
      <c r="N77">
        <v>2</v>
      </c>
    </row>
    <row r="78" spans="1:14" ht="12.75" customHeight="1" outlineLevel="1" x14ac:dyDescent="0.25">
      <c r="A78" s="22" t="s">
        <v>311</v>
      </c>
      <c r="B78" s="22"/>
      <c r="C78" s="24"/>
      <c r="D78" s="23"/>
      <c r="E78" s="24"/>
      <c r="F78" s="24"/>
      <c r="G78" s="24"/>
      <c r="H78" s="22" t="s">
        <v>142</v>
      </c>
      <c r="I78" s="22"/>
      <c r="J78" s="22" t="s">
        <v>89</v>
      </c>
      <c r="K78" s="22" t="s">
        <v>62</v>
      </c>
      <c r="L78" s="22" t="s">
        <v>68</v>
      </c>
      <c r="M78" s="22" t="s">
        <v>143</v>
      </c>
      <c r="N78">
        <v>2</v>
      </c>
    </row>
    <row r="79" spans="1:14" ht="12.75" customHeight="1" outlineLevel="1" x14ac:dyDescent="0.25">
      <c r="A79" s="22" t="s">
        <v>144</v>
      </c>
      <c r="B79" s="22"/>
      <c r="C79" s="24"/>
      <c r="D79" s="23"/>
      <c r="E79" s="24"/>
      <c r="F79" s="24"/>
      <c r="G79" s="24"/>
      <c r="H79" s="22" t="s">
        <v>145</v>
      </c>
      <c r="I79" s="22"/>
      <c r="J79" s="22" t="s">
        <v>89</v>
      </c>
      <c r="K79" s="22" t="s">
        <v>62</v>
      </c>
      <c r="L79" s="22" t="s">
        <v>68</v>
      </c>
      <c r="M79" s="22" t="s">
        <v>146</v>
      </c>
      <c r="N79">
        <v>2</v>
      </c>
    </row>
    <row r="80" spans="1:14" ht="12.75" customHeight="1" outlineLevel="2" x14ac:dyDescent="0.25">
      <c r="A80" s="22" t="s">
        <v>407</v>
      </c>
      <c r="B80" s="22" t="s">
        <v>408</v>
      </c>
      <c r="C80" s="24" t="s">
        <v>83</v>
      </c>
      <c r="D80" s="23" t="s">
        <v>83</v>
      </c>
      <c r="E80" s="24" t="s">
        <v>83</v>
      </c>
      <c r="F80" s="23" t="s">
        <v>84</v>
      </c>
      <c r="G80" s="24" t="s">
        <v>83</v>
      </c>
      <c r="H80" s="22" t="s">
        <v>450</v>
      </c>
      <c r="I80" s="22" t="s">
        <v>282</v>
      </c>
      <c r="J80" s="22" t="s">
        <v>245</v>
      </c>
      <c r="K80" s="22"/>
      <c r="L80" s="22" t="s">
        <v>86</v>
      </c>
      <c r="M80" s="22" t="s">
        <v>451</v>
      </c>
      <c r="N80">
        <v>3</v>
      </c>
    </row>
    <row r="81" spans="1:14" ht="12.75" customHeight="1" outlineLevel="2" x14ac:dyDescent="0.25">
      <c r="A81" s="22" t="s">
        <v>411</v>
      </c>
      <c r="B81" s="22" t="s">
        <v>412</v>
      </c>
      <c r="C81" s="24" t="s">
        <v>83</v>
      </c>
      <c r="D81" s="23" t="s">
        <v>83</v>
      </c>
      <c r="E81" s="24" t="s">
        <v>83</v>
      </c>
      <c r="F81" s="23" t="s">
        <v>84</v>
      </c>
      <c r="G81" s="24" t="s">
        <v>83</v>
      </c>
      <c r="H81" s="22" t="s">
        <v>452</v>
      </c>
      <c r="I81" s="22" t="s">
        <v>282</v>
      </c>
      <c r="J81" s="22" t="s">
        <v>245</v>
      </c>
      <c r="K81" s="22"/>
      <c r="L81" s="22" t="s">
        <v>86</v>
      </c>
      <c r="M81" s="22" t="s">
        <v>453</v>
      </c>
      <c r="N81">
        <v>3</v>
      </c>
    </row>
    <row r="82" spans="1:14" ht="12.75" customHeight="1" x14ac:dyDescent="0.25">
      <c r="A82" s="22" t="s">
        <v>364</v>
      </c>
      <c r="B82" s="22" t="s">
        <v>365</v>
      </c>
      <c r="C82" s="24"/>
      <c r="D82" s="24"/>
      <c r="E82" s="24"/>
      <c r="F82" s="24"/>
      <c r="G82" s="24"/>
      <c r="H82" s="22" t="s">
        <v>365</v>
      </c>
      <c r="I82" s="22"/>
      <c r="J82" s="22" t="s">
        <v>80</v>
      </c>
      <c r="K82" s="22" t="s">
        <v>62</v>
      </c>
      <c r="L82" s="22" t="s">
        <v>63</v>
      </c>
      <c r="M82" s="22" t="s">
        <v>366</v>
      </c>
      <c r="N82">
        <v>1</v>
      </c>
    </row>
    <row r="83" spans="1:14" ht="12.75" customHeight="1" x14ac:dyDescent="0.25">
      <c r="A83" s="22" t="s">
        <v>509</v>
      </c>
      <c r="B83" s="22" t="s">
        <v>510</v>
      </c>
      <c r="C83" s="24"/>
      <c r="D83" s="24"/>
      <c r="E83" s="24"/>
      <c r="F83" s="24"/>
      <c r="G83" s="24"/>
      <c r="H83" s="22" t="s">
        <v>510</v>
      </c>
      <c r="I83" s="22"/>
      <c r="J83" s="22" t="s">
        <v>123</v>
      </c>
      <c r="K83" s="22" t="s">
        <v>62</v>
      </c>
      <c r="L83" s="22" t="s">
        <v>63</v>
      </c>
      <c r="M83" s="22" t="s">
        <v>511</v>
      </c>
      <c r="N83">
        <v>1</v>
      </c>
    </row>
    <row r="84" spans="1:14" ht="12.75" customHeight="1" outlineLevel="1" x14ac:dyDescent="0.25">
      <c r="A84" s="22" t="s">
        <v>512</v>
      </c>
      <c r="B84" s="22" t="s">
        <v>513</v>
      </c>
      <c r="C84" s="23">
        <f>plate_distance</f>
        <v>7.0647043398905957E-2</v>
      </c>
      <c r="D84" s="23">
        <v>7.0599999999999996E-2</v>
      </c>
      <c r="E84" s="23" t="s">
        <v>83</v>
      </c>
      <c r="F84" s="23" t="s">
        <v>84</v>
      </c>
      <c r="G84" s="24">
        <f>IF($F$84="MANUAL",$D$84,IF($F$84="COMPUTED",$C$84,$E$84))</f>
        <v>7.0647043398905957E-2</v>
      </c>
      <c r="H84" s="22" t="s">
        <v>514</v>
      </c>
      <c r="I84" s="22" t="s">
        <v>515</v>
      </c>
      <c r="J84" s="22" t="s">
        <v>123</v>
      </c>
      <c r="K84" s="22"/>
      <c r="L84" s="22" t="s">
        <v>129</v>
      </c>
      <c r="M84" s="22" t="s">
        <v>516</v>
      </c>
      <c r="N84">
        <v>2</v>
      </c>
    </row>
    <row r="85" spans="1:14" ht="12.75" customHeight="1" outlineLevel="1" x14ac:dyDescent="0.25">
      <c r="A85" s="22" t="s">
        <v>517</v>
      </c>
      <c r="B85" s="22" t="s">
        <v>518</v>
      </c>
      <c r="C85" s="23" t="s">
        <v>83</v>
      </c>
      <c r="D85" s="41" t="s">
        <v>83</v>
      </c>
      <c r="E85" s="41" t="s">
        <v>83</v>
      </c>
      <c r="F85" s="23" t="s">
        <v>127</v>
      </c>
      <c r="G85" s="24" t="str">
        <f>IF($F$85="MANUAL",$D$85,IF($F$85="COMPUTED",$C$85,$E$85))</f>
        <v>-</v>
      </c>
      <c r="H85" s="22" t="s">
        <v>519</v>
      </c>
      <c r="I85" s="22" t="s">
        <v>518</v>
      </c>
      <c r="J85" s="22" t="s">
        <v>123</v>
      </c>
      <c r="K85" s="22"/>
      <c r="L85" s="22" t="s">
        <v>129</v>
      </c>
      <c r="M85" s="22" t="s">
        <v>520</v>
      </c>
      <c r="N85">
        <v>2</v>
      </c>
    </row>
    <row r="86" spans="1:14" ht="12.75" customHeight="1" outlineLevel="1" x14ac:dyDescent="0.25">
      <c r="A86" s="22" t="s">
        <v>521</v>
      </c>
      <c r="B86" s="22" t="s">
        <v>522</v>
      </c>
      <c r="C86" s="23" t="s">
        <v>83</v>
      </c>
      <c r="D86" s="41" t="s">
        <v>83</v>
      </c>
      <c r="E86" s="41" t="s">
        <v>83</v>
      </c>
      <c r="F86" s="23" t="s">
        <v>127</v>
      </c>
      <c r="G86" s="24" t="str">
        <f>IF($F$86="MANUAL",$D$86,IF($F$86="COMPUTED",$C$86,$E$86))</f>
        <v>-</v>
      </c>
      <c r="H86" s="22" t="s">
        <v>523</v>
      </c>
      <c r="I86" s="22" t="s">
        <v>522</v>
      </c>
      <c r="J86" s="22" t="s">
        <v>123</v>
      </c>
      <c r="K86" s="22"/>
      <c r="L86" s="22" t="s">
        <v>129</v>
      </c>
      <c r="M86" s="22" t="s">
        <v>524</v>
      </c>
      <c r="N86">
        <v>2</v>
      </c>
    </row>
    <row r="87" spans="1:14" ht="12.75" customHeight="1" x14ac:dyDescent="0.25">
      <c r="A87" s="22" t="s">
        <v>147</v>
      </c>
      <c r="B87" s="22" t="s">
        <v>148</v>
      </c>
      <c r="C87" s="24"/>
      <c r="D87" s="24"/>
      <c r="E87" s="24"/>
      <c r="F87" s="24"/>
      <c r="G87" s="24"/>
      <c r="H87" s="22" t="s">
        <v>148</v>
      </c>
      <c r="I87" s="22"/>
      <c r="J87" s="22" t="s">
        <v>93</v>
      </c>
      <c r="K87" s="22" t="s">
        <v>97</v>
      </c>
      <c r="L87" s="22" t="s">
        <v>63</v>
      </c>
      <c r="M87" s="22" t="s">
        <v>149</v>
      </c>
      <c r="N87">
        <v>1</v>
      </c>
    </row>
    <row r="88" spans="1:14" ht="12.75" customHeight="1" outlineLevel="1" x14ac:dyDescent="0.25">
      <c r="A88" s="22" t="s">
        <v>125</v>
      </c>
      <c r="B88" s="22" t="s">
        <v>126</v>
      </c>
      <c r="C88" s="24" t="s">
        <v>83</v>
      </c>
      <c r="D88" s="23" t="s">
        <v>83</v>
      </c>
      <c r="E88" s="24" t="s">
        <v>83</v>
      </c>
      <c r="F88" s="23" t="s">
        <v>84</v>
      </c>
      <c r="G88" s="24" t="str">
        <f>IF($F$88="MANUAL",$D$88,IF($F$88="COMPUTED",$C$88,$E$88))</f>
        <v>-</v>
      </c>
      <c r="H88" s="22" t="s">
        <v>247</v>
      </c>
      <c r="I88" s="22" t="s">
        <v>128</v>
      </c>
      <c r="J88" s="22" t="s">
        <v>248</v>
      </c>
      <c r="K88" s="22"/>
      <c r="L88" s="22" t="s">
        <v>86</v>
      </c>
      <c r="M88" s="22" t="s">
        <v>249</v>
      </c>
      <c r="N88">
        <v>2</v>
      </c>
    </row>
    <row r="89" spans="1:14" ht="12.75" customHeight="1" outlineLevel="1" x14ac:dyDescent="0.25">
      <c r="A89" s="22" t="s">
        <v>150</v>
      </c>
      <c r="B89" s="22"/>
      <c r="C89" s="24"/>
      <c r="D89" s="23"/>
      <c r="E89" s="24"/>
      <c r="F89" s="24"/>
      <c r="G89" s="24"/>
      <c r="H89" s="22" t="s">
        <v>151</v>
      </c>
      <c r="I89" s="22"/>
      <c r="J89" s="22" t="s">
        <v>61</v>
      </c>
      <c r="K89" s="22" t="s">
        <v>62</v>
      </c>
      <c r="L89" s="22" t="s">
        <v>68</v>
      </c>
      <c r="M89" s="22" t="s">
        <v>152</v>
      </c>
      <c r="N89">
        <v>2</v>
      </c>
    </row>
    <row r="90" spans="1:14" ht="12.75" customHeight="1" outlineLevel="1" x14ac:dyDescent="0.25">
      <c r="A90" s="22" t="s">
        <v>367</v>
      </c>
      <c r="B90" s="22"/>
      <c r="C90" s="24"/>
      <c r="D90" s="23"/>
      <c r="E90" s="24"/>
      <c r="F90" s="24"/>
      <c r="G90" s="24"/>
      <c r="H90" s="22" t="s">
        <v>368</v>
      </c>
      <c r="I90" s="22"/>
      <c r="J90" s="22" t="s">
        <v>328</v>
      </c>
      <c r="K90" s="22" t="s">
        <v>62</v>
      </c>
      <c r="L90" s="22" t="s">
        <v>68</v>
      </c>
      <c r="M90" s="22" t="s">
        <v>369</v>
      </c>
      <c r="N90">
        <v>2</v>
      </c>
    </row>
    <row r="91" spans="1:14" ht="12.75" customHeight="1" outlineLevel="1" x14ac:dyDescent="0.25">
      <c r="A91" s="22" t="s">
        <v>290</v>
      </c>
      <c r="B91" s="22"/>
      <c r="C91" s="24"/>
      <c r="D91" s="23"/>
      <c r="E91" s="24"/>
      <c r="F91" s="24"/>
      <c r="G91" s="24"/>
      <c r="H91" s="22" t="s">
        <v>291</v>
      </c>
      <c r="I91" s="22"/>
      <c r="J91" s="22" t="s">
        <v>80</v>
      </c>
      <c r="K91" s="22" t="s">
        <v>81</v>
      </c>
      <c r="L91" s="22" t="s">
        <v>68</v>
      </c>
      <c r="M91" s="22" t="s">
        <v>292</v>
      </c>
      <c r="N91">
        <v>2</v>
      </c>
    </row>
    <row r="92" spans="1:14" ht="12.75" customHeight="1" outlineLevel="1" x14ac:dyDescent="0.25">
      <c r="A92" s="22" t="s">
        <v>153</v>
      </c>
      <c r="B92" s="22"/>
      <c r="C92" s="24"/>
      <c r="D92" s="23"/>
      <c r="E92" s="24"/>
      <c r="F92" s="24"/>
      <c r="G92" s="24"/>
      <c r="H92" s="22" t="s">
        <v>154</v>
      </c>
      <c r="I92" s="22"/>
      <c r="J92" s="22" t="s">
        <v>123</v>
      </c>
      <c r="K92" s="22" t="s">
        <v>81</v>
      </c>
      <c r="L92" s="22" t="s">
        <v>68</v>
      </c>
      <c r="M92" s="22" t="s">
        <v>155</v>
      </c>
      <c r="N92">
        <v>2</v>
      </c>
    </row>
    <row r="93" spans="1:14" ht="12.75" customHeight="1" outlineLevel="1" x14ac:dyDescent="0.25">
      <c r="A93" s="22" t="s">
        <v>156</v>
      </c>
      <c r="B93" s="22"/>
      <c r="C93" s="24"/>
      <c r="D93" s="23"/>
      <c r="E93" s="24"/>
      <c r="F93" s="24"/>
      <c r="G93" s="24"/>
      <c r="H93" s="22" t="s">
        <v>157</v>
      </c>
      <c r="I93" s="22"/>
      <c r="J93" s="22" t="s">
        <v>89</v>
      </c>
      <c r="K93" s="22" t="s">
        <v>62</v>
      </c>
      <c r="L93" s="22" t="s">
        <v>68</v>
      </c>
      <c r="M93" s="22" t="s">
        <v>158</v>
      </c>
      <c r="N93">
        <v>2</v>
      </c>
    </row>
    <row r="94" spans="1:14" ht="12.75" customHeight="1" outlineLevel="1" x14ac:dyDescent="0.25">
      <c r="A94" s="22" t="s">
        <v>159</v>
      </c>
      <c r="B94" s="22"/>
      <c r="C94" s="24"/>
      <c r="D94" s="23"/>
      <c r="E94" s="24"/>
      <c r="F94" s="24"/>
      <c r="G94" s="24"/>
      <c r="H94" s="22" t="s">
        <v>160</v>
      </c>
      <c r="I94" s="22"/>
      <c r="J94" s="22" t="s">
        <v>72</v>
      </c>
      <c r="K94" s="22" t="s">
        <v>81</v>
      </c>
      <c r="L94" s="22" t="s">
        <v>68</v>
      </c>
      <c r="M94" s="22" t="s">
        <v>161</v>
      </c>
      <c r="N94">
        <v>2</v>
      </c>
    </row>
    <row r="95" spans="1:14" ht="12.75" customHeight="1" x14ac:dyDescent="0.25">
      <c r="A95" s="22" t="s">
        <v>162</v>
      </c>
      <c r="B95" s="22" t="s">
        <v>72</v>
      </c>
      <c r="C95" s="24"/>
      <c r="D95" s="24"/>
      <c r="E95" s="24"/>
      <c r="F95" s="24"/>
      <c r="G95" s="24"/>
      <c r="H95" s="22" t="s">
        <v>72</v>
      </c>
      <c r="I95" s="22"/>
      <c r="J95" s="22" t="s">
        <v>72</v>
      </c>
      <c r="K95" s="22" t="s">
        <v>81</v>
      </c>
      <c r="L95" s="22" t="s">
        <v>63</v>
      </c>
      <c r="M95" s="22" t="s">
        <v>163</v>
      </c>
      <c r="N95">
        <v>1</v>
      </c>
    </row>
    <row r="96" spans="1:14" ht="12.75" customHeight="1" outlineLevel="1" x14ac:dyDescent="0.25">
      <c r="A96" s="22" t="s">
        <v>423</v>
      </c>
      <c r="B96" s="22" t="s">
        <v>424</v>
      </c>
      <c r="C96" s="24" t="s">
        <v>83</v>
      </c>
      <c r="D96" s="23" t="s">
        <v>83</v>
      </c>
      <c r="E96" s="24" t="s">
        <v>83</v>
      </c>
      <c r="F96" s="23" t="s">
        <v>84</v>
      </c>
      <c r="G96" s="24" t="str">
        <f>IF($F$96="MANUAL",$D$96,IF($F$96="COMPUTED",$C$96,$E$96))</f>
        <v>-</v>
      </c>
      <c r="H96" s="22" t="s">
        <v>454</v>
      </c>
      <c r="I96" s="22" t="s">
        <v>426</v>
      </c>
      <c r="J96" s="22" t="s">
        <v>251</v>
      </c>
      <c r="K96" s="22"/>
      <c r="L96" s="22" t="s">
        <v>86</v>
      </c>
      <c r="M96" s="22" t="s">
        <v>455</v>
      </c>
      <c r="N96">
        <v>2</v>
      </c>
    </row>
    <row r="97" spans="1:14" ht="12.75" customHeight="1" outlineLevel="1" x14ac:dyDescent="0.25">
      <c r="A97" s="22" t="s">
        <v>525</v>
      </c>
      <c r="B97" s="22" t="s">
        <v>526</v>
      </c>
      <c r="C97" s="24" t="s">
        <v>83</v>
      </c>
      <c r="D97" s="23" t="s">
        <v>83</v>
      </c>
      <c r="E97" s="24" t="s">
        <v>83</v>
      </c>
      <c r="F97" s="23" t="s">
        <v>84</v>
      </c>
      <c r="G97" s="24" t="str">
        <f>IF($F$97="MANUAL",$D$97,IF($F$97="COMPUTED",$C$97,$E$97))</f>
        <v>-</v>
      </c>
      <c r="H97" s="22" t="s">
        <v>527</v>
      </c>
      <c r="I97" s="22" t="s">
        <v>528</v>
      </c>
      <c r="J97" s="22" t="s">
        <v>251</v>
      </c>
      <c r="K97" s="22"/>
      <c r="L97" s="22" t="s">
        <v>86</v>
      </c>
      <c r="M97" s="22" t="s">
        <v>529</v>
      </c>
      <c r="N97">
        <v>2</v>
      </c>
    </row>
    <row r="98" spans="1:14" ht="12.75" customHeight="1" outlineLevel="1" x14ac:dyDescent="0.25">
      <c r="A98" s="22" t="s">
        <v>456</v>
      </c>
      <c r="B98" s="22" t="s">
        <v>457</v>
      </c>
      <c r="C98" s="24" t="s">
        <v>83</v>
      </c>
      <c r="D98" s="23" t="s">
        <v>83</v>
      </c>
      <c r="E98" s="24" t="s">
        <v>83</v>
      </c>
      <c r="F98" s="23" t="s">
        <v>84</v>
      </c>
      <c r="G98" s="24" t="str">
        <f>IF($F$98="MANUAL",$D$98,IF($F$98="COMPUTED",$C$98,$E$98))</f>
        <v>-</v>
      </c>
      <c r="H98" s="22" t="s">
        <v>458</v>
      </c>
      <c r="I98" s="22" t="s">
        <v>459</v>
      </c>
      <c r="J98" s="22" t="s">
        <v>251</v>
      </c>
      <c r="K98" s="22"/>
      <c r="L98" s="22" t="s">
        <v>86</v>
      </c>
      <c r="M98" s="22" t="s">
        <v>460</v>
      </c>
      <c r="N98">
        <v>2</v>
      </c>
    </row>
    <row r="99" spans="1:14" ht="12.75" customHeight="1" outlineLevel="1" x14ac:dyDescent="0.25">
      <c r="A99" s="22" t="s">
        <v>125</v>
      </c>
      <c r="B99" s="22" t="s">
        <v>126</v>
      </c>
      <c r="C99" s="24" t="s">
        <v>83</v>
      </c>
      <c r="D99" s="23" t="s">
        <v>83</v>
      </c>
      <c r="E99" s="24" t="s">
        <v>83</v>
      </c>
      <c r="F99" s="23" t="s">
        <v>84</v>
      </c>
      <c r="G99" s="24" t="str">
        <f>IF($F$99="MANUAL",$D$99,IF($F$99="COMPUTED",$C$99,$E$99))</f>
        <v>-</v>
      </c>
      <c r="H99" s="22" t="s">
        <v>250</v>
      </c>
      <c r="I99" s="22" t="s">
        <v>128</v>
      </c>
      <c r="J99" s="22" t="s">
        <v>251</v>
      </c>
      <c r="K99" s="22"/>
      <c r="L99" s="22" t="s">
        <v>86</v>
      </c>
      <c r="M99" s="22" t="s">
        <v>252</v>
      </c>
      <c r="N99">
        <v>2</v>
      </c>
    </row>
    <row r="100" spans="1:14" ht="12.75" customHeight="1" outlineLevel="1" x14ac:dyDescent="0.25">
      <c r="A100" s="22" t="s">
        <v>164</v>
      </c>
      <c r="B100" s="22"/>
      <c r="C100" s="24"/>
      <c r="D100" s="23"/>
      <c r="E100" s="24"/>
      <c r="F100" s="24"/>
      <c r="G100" s="24"/>
      <c r="H100" s="22" t="s">
        <v>165</v>
      </c>
      <c r="I100" s="22"/>
      <c r="J100" s="22" t="s">
        <v>72</v>
      </c>
      <c r="K100" s="22" t="s">
        <v>73</v>
      </c>
      <c r="L100" s="22" t="s">
        <v>68</v>
      </c>
      <c r="M100" s="22" t="s">
        <v>166</v>
      </c>
      <c r="N100">
        <v>2</v>
      </c>
    </row>
    <row r="101" spans="1:14" ht="12.75" customHeight="1" outlineLevel="1" x14ac:dyDescent="0.25">
      <c r="A101" s="22" t="s">
        <v>167</v>
      </c>
      <c r="B101" s="22"/>
      <c r="C101" s="24"/>
      <c r="D101" s="23"/>
      <c r="E101" s="24"/>
      <c r="F101" s="24"/>
      <c r="G101" s="24"/>
      <c r="H101" s="22" t="s">
        <v>168</v>
      </c>
      <c r="I101" s="22"/>
      <c r="J101" s="22" t="s">
        <v>72</v>
      </c>
      <c r="K101" s="22" t="s">
        <v>73</v>
      </c>
      <c r="L101" s="22" t="s">
        <v>68</v>
      </c>
      <c r="M101" s="22" t="s">
        <v>169</v>
      </c>
      <c r="N101">
        <v>2</v>
      </c>
    </row>
    <row r="102" spans="1:14" ht="12.75" customHeight="1" outlineLevel="1" x14ac:dyDescent="0.25">
      <c r="A102" s="22" t="s">
        <v>170</v>
      </c>
      <c r="B102" s="22"/>
      <c r="C102" s="24"/>
      <c r="D102" s="23"/>
      <c r="E102" s="24"/>
      <c r="F102" s="24"/>
      <c r="G102" s="24"/>
      <c r="H102" s="22" t="s">
        <v>171</v>
      </c>
      <c r="I102" s="22"/>
      <c r="J102" s="22" t="s">
        <v>72</v>
      </c>
      <c r="K102" s="22" t="s">
        <v>73</v>
      </c>
      <c r="L102" s="22" t="s">
        <v>68</v>
      </c>
      <c r="M102" s="22" t="s">
        <v>172</v>
      </c>
      <c r="N102">
        <v>2</v>
      </c>
    </row>
    <row r="103" spans="1:14" ht="12.75" customHeight="1" outlineLevel="1" x14ac:dyDescent="0.25">
      <c r="A103" s="22" t="s">
        <v>173</v>
      </c>
      <c r="B103" s="22"/>
      <c r="C103" s="24"/>
      <c r="D103" s="23"/>
      <c r="E103" s="24"/>
      <c r="F103" s="24"/>
      <c r="G103" s="24"/>
      <c r="H103" s="22" t="s">
        <v>174</v>
      </c>
      <c r="I103" s="22"/>
      <c r="J103" s="22" t="s">
        <v>72</v>
      </c>
      <c r="K103" s="22" t="s">
        <v>73</v>
      </c>
      <c r="L103" s="22" t="s">
        <v>68</v>
      </c>
      <c r="M103" s="22" t="s">
        <v>175</v>
      </c>
      <c r="N103">
        <v>2</v>
      </c>
    </row>
    <row r="104" spans="1:14" ht="12.75" customHeight="1" outlineLevel="1" x14ac:dyDescent="0.25">
      <c r="A104" s="22" t="s">
        <v>176</v>
      </c>
      <c r="B104" s="22"/>
      <c r="C104" s="24"/>
      <c r="D104" s="23"/>
      <c r="E104" s="24"/>
      <c r="F104" s="24"/>
      <c r="G104" s="24"/>
      <c r="H104" s="22" t="s">
        <v>177</v>
      </c>
      <c r="I104" s="22"/>
      <c r="J104" s="22" t="s">
        <v>72</v>
      </c>
      <c r="K104" s="22" t="s">
        <v>62</v>
      </c>
      <c r="L104" s="22" t="s">
        <v>68</v>
      </c>
      <c r="M104" s="22" t="s">
        <v>178</v>
      </c>
      <c r="N104">
        <v>2</v>
      </c>
    </row>
    <row r="105" spans="1:14" ht="12.75" customHeight="1" outlineLevel="1" x14ac:dyDescent="0.25">
      <c r="A105" s="22" t="s">
        <v>176</v>
      </c>
      <c r="B105" s="22"/>
      <c r="C105" s="24"/>
      <c r="D105" s="23"/>
      <c r="E105" s="24"/>
      <c r="F105" s="24"/>
      <c r="G105" s="24"/>
      <c r="H105" s="22" t="s">
        <v>177</v>
      </c>
      <c r="I105" s="22"/>
      <c r="J105" s="22" t="s">
        <v>72</v>
      </c>
      <c r="K105" s="22" t="s">
        <v>62</v>
      </c>
      <c r="L105" s="22" t="s">
        <v>68</v>
      </c>
      <c r="M105" s="22" t="s">
        <v>179</v>
      </c>
      <c r="N105">
        <v>2</v>
      </c>
    </row>
    <row r="106" spans="1:14" ht="12.75" customHeight="1" outlineLevel="1" x14ac:dyDescent="0.25">
      <c r="A106" s="22" t="s">
        <v>180</v>
      </c>
      <c r="B106" s="22"/>
      <c r="C106" s="24"/>
      <c r="D106" s="23"/>
      <c r="E106" s="24"/>
      <c r="F106" s="24"/>
      <c r="G106" s="24"/>
      <c r="H106" s="22" t="s">
        <v>181</v>
      </c>
      <c r="I106" s="22"/>
      <c r="J106" s="22" t="s">
        <v>72</v>
      </c>
      <c r="K106" s="22" t="s">
        <v>73</v>
      </c>
      <c r="L106" s="22" t="s">
        <v>68</v>
      </c>
      <c r="M106" s="22" t="s">
        <v>182</v>
      </c>
      <c r="N106">
        <v>2</v>
      </c>
    </row>
    <row r="107" spans="1:14" ht="12.75" customHeight="1" x14ac:dyDescent="0.25">
      <c r="A107" s="22" t="s">
        <v>183</v>
      </c>
      <c r="B107" s="22" t="s">
        <v>184</v>
      </c>
      <c r="C107" s="24"/>
      <c r="D107" s="24"/>
      <c r="E107" s="24"/>
      <c r="F107" s="24"/>
      <c r="G107" s="24"/>
      <c r="H107" s="22" t="s">
        <v>184</v>
      </c>
      <c r="I107" s="22"/>
      <c r="J107" s="22" t="s">
        <v>61</v>
      </c>
      <c r="K107" s="22" t="s">
        <v>62</v>
      </c>
      <c r="L107" s="22" t="s">
        <v>63</v>
      </c>
      <c r="M107" s="22" t="s">
        <v>185</v>
      </c>
      <c r="N107">
        <v>1</v>
      </c>
    </row>
    <row r="108" spans="1:14" ht="12.75" customHeight="1" x14ac:dyDescent="0.25">
      <c r="A108" s="22" t="s">
        <v>186</v>
      </c>
      <c r="B108" s="22" t="s">
        <v>187</v>
      </c>
      <c r="C108" s="24"/>
      <c r="D108" s="24"/>
      <c r="E108" s="24"/>
      <c r="F108" s="24"/>
      <c r="G108" s="24"/>
      <c r="H108" s="22" t="s">
        <v>187</v>
      </c>
      <c r="I108" s="22"/>
      <c r="J108" s="22" t="s">
        <v>72</v>
      </c>
      <c r="K108" s="22" t="s">
        <v>73</v>
      </c>
      <c r="L108" s="22" t="s">
        <v>63</v>
      </c>
      <c r="M108" s="22" t="s">
        <v>188</v>
      </c>
      <c r="N108">
        <v>1</v>
      </c>
    </row>
    <row r="109" spans="1:14" ht="12.75" customHeight="1" x14ac:dyDescent="0.25">
      <c r="A109" s="22" t="s">
        <v>189</v>
      </c>
      <c r="B109" s="22" t="s">
        <v>189</v>
      </c>
      <c r="C109" s="24"/>
      <c r="D109" s="24"/>
      <c r="E109" s="24"/>
      <c r="F109" s="24"/>
      <c r="G109" s="24"/>
      <c r="H109" s="22" t="s">
        <v>189</v>
      </c>
      <c r="I109" s="22"/>
      <c r="J109" s="22" t="s">
        <v>61</v>
      </c>
      <c r="K109" s="22" t="s">
        <v>62</v>
      </c>
      <c r="L109" s="22" t="s">
        <v>63</v>
      </c>
      <c r="M109" s="22" t="s">
        <v>190</v>
      </c>
      <c r="N109">
        <v>1</v>
      </c>
    </row>
    <row r="110" spans="1:14" ht="12.75" customHeight="1" outlineLevel="1" x14ac:dyDescent="0.25">
      <c r="A110" s="22" t="s">
        <v>141</v>
      </c>
      <c r="B110" s="22"/>
      <c r="C110" s="24"/>
      <c r="D110" s="23"/>
      <c r="E110" s="24"/>
      <c r="F110" s="24"/>
      <c r="G110" s="24"/>
      <c r="H110" s="22" t="s">
        <v>370</v>
      </c>
      <c r="I110" s="22"/>
      <c r="J110" s="22" t="s">
        <v>61</v>
      </c>
      <c r="K110" s="22" t="s">
        <v>62</v>
      </c>
      <c r="L110" s="22" t="s">
        <v>68</v>
      </c>
      <c r="M110" s="22" t="s">
        <v>371</v>
      </c>
      <c r="N110">
        <v>2</v>
      </c>
    </row>
    <row r="111" spans="1:14" ht="12.75" customHeight="1" x14ac:dyDescent="0.25">
      <c r="A111" s="22" t="s">
        <v>372</v>
      </c>
      <c r="B111" s="22" t="s">
        <v>372</v>
      </c>
      <c r="C111" s="24"/>
      <c r="D111" s="24"/>
      <c r="E111" s="24"/>
      <c r="F111" s="24"/>
      <c r="G111" s="24"/>
      <c r="H111" s="22" t="s">
        <v>372</v>
      </c>
      <c r="I111" s="22"/>
      <c r="J111" s="22" t="s">
        <v>80</v>
      </c>
      <c r="K111" s="22" t="s">
        <v>62</v>
      </c>
      <c r="L111" s="22" t="s">
        <v>63</v>
      </c>
      <c r="M111" s="22" t="s">
        <v>373</v>
      </c>
      <c r="N111">
        <v>1</v>
      </c>
    </row>
  </sheetData>
  <sheetProtection sheet="1" objects="1" scenarios="1" pivotTables="0"/>
  <dataValidations count="3">
    <dataValidation type="list" allowBlank="1" showInputMessage="1" showErrorMessage="1" sqref="F15 F16 F17 F18 F19 F22 F23 F24 F26 F27 F28 F30 F32 F33 F34 F35 F36 F37 F38 F39 F40 F41 F42 F43 F44 F45 F46 F47 F51 F52 F53 F64 F65 F66 F67 F68 F71 F76 F77 F78 F79 F80 F81 F84 F85 F86 F88 F89 F90 F91 F92 F93 F94 F96 F97 F98 F99 F100 F101 F102 F103 F104 F105 F106 F110" xr:uid="{F177AEF4-9DC6-40DF-878A-718DEBFFF9EE}">
      <formula1>"COMPUTED,MANUAL,REFERENCE"</formula1>
    </dataValidation>
    <dataValidation type="list" allowBlank="1" showInputMessage="1" showErrorMessage="1" sqref="D85 E85" xr:uid="{39221F31-A1EA-4EB8-974E-7AA77E4228A3}">
      <formula1>"-,wing,body_mounted"</formula1>
    </dataValidation>
    <dataValidation type="list" allowBlank="1" showInputMessage="1" showErrorMessage="1" sqref="D86 E86" xr:uid="{AE7834E6-6C3D-49D5-AAFA-94BA2F4D38FC}">
      <formula1>"-,SA_3G30,SA_3G28_8x4,SA_3G28_4x4,SA_3G28_12x6,SA_Custom"</formula1>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F86C-FA01-4CB7-B2F5-FA75AA5D6B1B}">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2.xml>��
</file>

<file path=customXml/itemProps1.xml><?xml version="1.0" encoding="utf-8"?>
<ds:datastoreItem xmlns:ds="http://schemas.openxmlformats.org/officeDocument/2006/customXml" ds:itemID="{7AEB94A3-5215-4879-8543-816CC7F3A372}">
  <ds:schemaRefs>
    <ds:schemaRef ds:uri="http://www.w3.org/2001/XMLSchema"/>
    <ds:schemaRef ds:uri="http://cdp4data.rheagroup.com"/>
  </ds:schemaRefs>
</ds:datastoreItem>
</file>

<file path=customXml/itemProps2.xml><?xml version="1.0" encoding="utf-8"?>
<ds:datastoreItem xmlns:ds="http://schemas.openxmlformats.org/officeDocument/2006/customXml" ds:itemID="{04344DEE-F700-447E-83E3-4C918F1DC105}">
  <ds:schemaRefs>
    <ds:schemaRef ds:uri="http://www.w3.org/2001/XMLSchema"/>
    <ds:schemaRef ds:uri="http://cdp4session.rheagroup.co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157</vt:i4>
      </vt:variant>
    </vt:vector>
  </HeadingPairs>
  <TitlesOfParts>
    <vt:vector size="167" baseType="lpstr">
      <vt:lpstr>Cover-Sheet</vt:lpstr>
      <vt:lpstr>Presentation Sheet</vt:lpstr>
      <vt:lpstr>COMET Interface</vt:lpstr>
      <vt:lpstr>Calculation</vt:lpstr>
      <vt:lpstr>Database</vt:lpstr>
      <vt:lpstr>Reference</vt:lpstr>
      <vt:lpstr>Constants</vt:lpstr>
      <vt:lpstr>option_1</vt:lpstr>
      <vt:lpstr>Parameters</vt:lpstr>
      <vt:lpstr>Sheet1</vt:lpstr>
      <vt:lpstr>ADCS</vt:lpstr>
      <vt:lpstr>ADCS.P_mean\Day</vt:lpstr>
      <vt:lpstr>ADCS.P_mean\Ecl</vt:lpstr>
      <vt:lpstr>ADCS.P_peak\Day</vt:lpstr>
      <vt:lpstr>ADCS.P_peak\Ecl</vt:lpstr>
      <vt:lpstr>ADCS.Thrusters</vt:lpstr>
      <vt:lpstr>Atom_Clock</vt:lpstr>
      <vt:lpstr>Battery</vt:lpstr>
      <vt:lpstr>Battery.bat_cap</vt:lpstr>
      <vt:lpstr>Battery.bat_cell_type</vt:lpstr>
      <vt:lpstr>Battery.m</vt:lpstr>
      <vt:lpstr>BS_ST</vt:lpstr>
      <vt:lpstr>CDH</vt:lpstr>
      <vt:lpstr>CDH.Atom_Clock</vt:lpstr>
      <vt:lpstr>CDH.memory</vt:lpstr>
      <vt:lpstr>CDH.OBC</vt:lpstr>
      <vt:lpstr>COMMS</vt:lpstr>
      <vt:lpstr>COMMS.Diplexer</vt:lpstr>
      <vt:lpstr>COMMS.ISL_Antenna</vt:lpstr>
      <vt:lpstr>COMMS.P_Amp</vt:lpstr>
      <vt:lpstr>COMMS.P_mean\Day</vt:lpstr>
      <vt:lpstr>COMMS.P_mean\Ecl</vt:lpstr>
      <vt:lpstr>COMMS.P_peak\Day</vt:lpstr>
      <vt:lpstr>COMMS.P_peak\Ecl</vt:lpstr>
      <vt:lpstr>COMMS.RFDU</vt:lpstr>
      <vt:lpstr>COMMS.Rx_Antenna</vt:lpstr>
      <vt:lpstr>COMMS.Transponder</vt:lpstr>
      <vt:lpstr>COMMS.Tx_Antenna</vt:lpstr>
      <vt:lpstr>CTR_BEAM</vt:lpstr>
      <vt:lpstr>CTR_BEAM.d</vt:lpstr>
      <vt:lpstr>Diplexer</vt:lpstr>
      <vt:lpstr>Engine</vt:lpstr>
      <vt:lpstr>half_lambda</vt:lpstr>
      <vt:lpstr>Header</vt:lpstr>
      <vt:lpstr>ICARUS</vt:lpstr>
      <vt:lpstr>ICARUS.dur</vt:lpstr>
      <vt:lpstr>ICARUS.ICARUS1</vt:lpstr>
      <vt:lpstr>ICARUS.ICARUS1.ADCS.Thrusters.Propellant\option_1</vt:lpstr>
      <vt:lpstr>ICARUS.ICARUS1.ADCS.Thrusters\option_1</vt:lpstr>
      <vt:lpstr>ICARUS.ICARUS1.ADCS\option_1</vt:lpstr>
      <vt:lpstr>ICARUS.ICARUS1.ADCS\P_mean\Day\option_1</vt:lpstr>
      <vt:lpstr>ICARUS.ICARUS1.ADCS\P_mean\Ecl\option_1</vt:lpstr>
      <vt:lpstr>ICARUS.ICARUS1.ADCS\P_peak\Day\option_1</vt:lpstr>
      <vt:lpstr>ICARUS.ICARUS1.ADCS\P_peak\Ecl\option_1</vt:lpstr>
      <vt:lpstr>ICARUS.ICARUS1.CDH.Atom_Clock\option_1</vt:lpstr>
      <vt:lpstr>ICARUS.ICARUS1.CDH.memory\option_1</vt:lpstr>
      <vt:lpstr>ICARUS.ICARUS1.CDH.OBC\option_1</vt:lpstr>
      <vt:lpstr>ICARUS.ICARUS1.CDH\option_1</vt:lpstr>
      <vt:lpstr>ICARUS.ICARUS1.COMMS.Diplexer\option_1</vt:lpstr>
      <vt:lpstr>ICARUS.ICARUS1.COMMS.ISL_Antenna\option_1</vt:lpstr>
      <vt:lpstr>ICARUS.ICARUS1.COMMS.P_Amp\option_1</vt:lpstr>
      <vt:lpstr>ICARUS.ICARUS1.COMMS.RFDU\option_1</vt:lpstr>
      <vt:lpstr>ICARUS.ICARUS1.COMMS.Rx_Antenna\option_1</vt:lpstr>
      <vt:lpstr>ICARUS.ICARUS1.COMMS.Transponder\option_1</vt:lpstr>
      <vt:lpstr>ICARUS.ICARUS1.COMMS.Tx_Antenna\option_1</vt:lpstr>
      <vt:lpstr>ICARUS.ICARUS1.COMMS\option_1</vt:lpstr>
      <vt:lpstr>ICARUS.ICARUS1.COMMS\P_mean\Day\option_1</vt:lpstr>
      <vt:lpstr>ICARUS.ICARUS1.COMMS\P_mean\Ecl\option_1</vt:lpstr>
      <vt:lpstr>ICARUS.ICARUS1.COMMS\P_peak\Day\option_1</vt:lpstr>
      <vt:lpstr>ICARUS.ICARUS1.COMMS\P_peak\Ecl\option_1</vt:lpstr>
      <vt:lpstr>ICARUS.ICARUS1.POW.Battery\bat_cap\\option_1</vt:lpstr>
      <vt:lpstr>ICARUS.ICARUS1.POW.Battery\bat_cell_type\\option_1</vt:lpstr>
      <vt:lpstr>ICARUS.ICARUS1.POW.Battery\m\\option_1</vt:lpstr>
      <vt:lpstr>ICARUS.ICARUS1.POW.Battery\option_1</vt:lpstr>
      <vt:lpstr>ICARUS.ICARUS1.POW.powerBus\m\\option_1</vt:lpstr>
      <vt:lpstr>ICARUS.ICARUS1.POW.powerBus\option_1</vt:lpstr>
      <vt:lpstr>ICARUS.ICARUS1.POW.solarArray\obj_dist\\option_1</vt:lpstr>
      <vt:lpstr>ICARUS.ICARUS1.POW.solarArray\option_1</vt:lpstr>
      <vt:lpstr>ICARUS.ICARUS1.POW.solarArray\SA_type\\option_1</vt:lpstr>
      <vt:lpstr>ICARUS.ICARUS1.POW.solarArray\solar_cell_type\\option_1</vt:lpstr>
      <vt:lpstr>ICARUS.ICARUS1.POW\m\\option_1</vt:lpstr>
      <vt:lpstr>ICARUS.ICARUS1.POW\option_1</vt:lpstr>
      <vt:lpstr>ICARUS.ICARUS1.POW\reffac\\option_1</vt:lpstr>
      <vt:lpstr>ICARUS.ICARUS1.Pro.Engine\option_1</vt:lpstr>
      <vt:lpstr>ICARUS.ICARUS1.Pro.Propellant\option_1</vt:lpstr>
      <vt:lpstr>ICARUS.ICARUS1.Pro.PropellantTank\option_1</vt:lpstr>
      <vt:lpstr>ICARUS.ICARUS1.Pro\option_1</vt:lpstr>
      <vt:lpstr>ICARUS.ICARUS1.Pro\P_mean\Day\option_1</vt:lpstr>
      <vt:lpstr>ICARUS.ICARUS1.Pro\P_mean\Ecl\option_1</vt:lpstr>
      <vt:lpstr>ICARUS.ICARUS1.Pro\P_peak\\option_1</vt:lpstr>
      <vt:lpstr>ICARUS.ICARUS1.STR.BS_ST\option_1</vt:lpstr>
      <vt:lpstr>ICARUS.ICARUS1.STR.CTR_BEAM\d\\option_1</vt:lpstr>
      <vt:lpstr>ICARUS.ICARUS1.STR.CTR_BEAM\option_1</vt:lpstr>
      <vt:lpstr>ICARUS.ICARUS1.STR.m_beam\option_1</vt:lpstr>
      <vt:lpstr>ICARUS.ICARUS1.STR.m_frame\option_1</vt:lpstr>
      <vt:lpstr>ICARUS.ICARUS1.STR.MECH\option_1</vt:lpstr>
      <vt:lpstr>ICARUS.ICARUS1.STR.Mirror\option_1</vt:lpstr>
      <vt:lpstr>ICARUS.ICARUS1.STR\d\\option_1</vt:lpstr>
      <vt:lpstr>ICARUS.ICARUS1.STR\l\\option_1</vt:lpstr>
      <vt:lpstr>ICARUS.ICARUS1.STR\n_items\\option_1</vt:lpstr>
      <vt:lpstr>ICARUS.ICARUS1.STR\option_1</vt:lpstr>
      <vt:lpstr>ICARUS.ICARUS1.STR\P_peak\\option_1</vt:lpstr>
      <vt:lpstr>ICARUS.ICARUS1\option_1</vt:lpstr>
      <vt:lpstr>ICARUS.ICARUS1\P_peak\\option_1</vt:lpstr>
      <vt:lpstr>ICARUS.MA</vt:lpstr>
      <vt:lpstr>ICARUS.MA\option_1</vt:lpstr>
      <vt:lpstr>ICARUS\dur\\option_1</vt:lpstr>
      <vt:lpstr>ICARUS\option_1</vt:lpstr>
      <vt:lpstr>ICARUS1</vt:lpstr>
      <vt:lpstr>ICARUS1.ADCS</vt:lpstr>
      <vt:lpstr>ICARUS1.CDH</vt:lpstr>
      <vt:lpstr>ICARUS1.COMMS</vt:lpstr>
      <vt:lpstr>ICARUS1.P_peak</vt:lpstr>
      <vt:lpstr>ICARUS1.POW</vt:lpstr>
      <vt:lpstr>ICARUS1.Pro</vt:lpstr>
      <vt:lpstr>ICARUS1.STR</vt:lpstr>
      <vt:lpstr>ISL_Antenna</vt:lpstr>
      <vt:lpstr>m_beam</vt:lpstr>
      <vt:lpstr>m_frame</vt:lpstr>
      <vt:lpstr>MA</vt:lpstr>
      <vt:lpstr>MECH</vt:lpstr>
      <vt:lpstr>memory</vt:lpstr>
      <vt:lpstr>Mirror</vt:lpstr>
      <vt:lpstr>OBC</vt:lpstr>
      <vt:lpstr>P_Amp</vt:lpstr>
      <vt:lpstr>Parameters</vt:lpstr>
      <vt:lpstr>plate_distance</vt:lpstr>
      <vt:lpstr>POW</vt:lpstr>
      <vt:lpstr>POW.Battery</vt:lpstr>
      <vt:lpstr>POW.m</vt:lpstr>
      <vt:lpstr>POW.powerBus</vt:lpstr>
      <vt:lpstr>POW.reffac</vt:lpstr>
      <vt:lpstr>POW.solarArray</vt:lpstr>
      <vt:lpstr>powerBus</vt:lpstr>
      <vt:lpstr>powerBus.m</vt:lpstr>
      <vt:lpstr>Pro</vt:lpstr>
      <vt:lpstr>Pro.Engine</vt:lpstr>
      <vt:lpstr>Pro.P_mean\Day</vt:lpstr>
      <vt:lpstr>Pro.P_mean\Ecl</vt:lpstr>
      <vt:lpstr>Pro.P_peak</vt:lpstr>
      <vt:lpstr>Pro.Propellant</vt:lpstr>
      <vt:lpstr>Pro.PropellantTank</vt:lpstr>
      <vt:lpstr>Prop</vt:lpstr>
      <vt:lpstr>Propellant</vt:lpstr>
      <vt:lpstr>PropellantTank</vt:lpstr>
      <vt:lpstr>RFDU</vt:lpstr>
      <vt:lpstr>Rx_Antenna</vt:lpstr>
      <vt:lpstr>solarArray</vt:lpstr>
      <vt:lpstr>solarArray.obj_dist</vt:lpstr>
      <vt:lpstr>solarArray.SA_type</vt:lpstr>
      <vt:lpstr>solarArray.solar_cell_type</vt:lpstr>
      <vt:lpstr>STR</vt:lpstr>
      <vt:lpstr>STR.BS_ST</vt:lpstr>
      <vt:lpstr>STR.CTR_BEAM</vt:lpstr>
      <vt:lpstr>STR.d</vt:lpstr>
      <vt:lpstr>STR.l</vt:lpstr>
      <vt:lpstr>STR.m_beam</vt:lpstr>
      <vt:lpstr>STR.m_frame</vt:lpstr>
      <vt:lpstr>STR.MECH</vt:lpstr>
      <vt:lpstr>STR.Mirror</vt:lpstr>
      <vt:lpstr>STR.n_items</vt:lpstr>
      <vt:lpstr>STR.P_peak</vt:lpstr>
      <vt:lpstr>sun_sensor</vt:lpstr>
      <vt:lpstr>Thrusters</vt:lpstr>
      <vt:lpstr>Thrusters.Propellant</vt:lpstr>
      <vt:lpstr>Transponder</vt:lpstr>
      <vt:lpstr>Tx_Antenna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NEMET Attila Istvan</cp:lastModifiedBy>
  <dcterms:created xsi:type="dcterms:W3CDTF">2022-11-07T13:50:54Z</dcterms:created>
  <dcterms:modified xsi:type="dcterms:W3CDTF">2023-06-01T10:42:20Z</dcterms:modified>
</cp:coreProperties>
</file>