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jcs\Documents\SpMission2\"/>
    </mc:Choice>
  </mc:AlternateContent>
  <xr:revisionPtr revIDLastSave="0" documentId="13_ncr:1_{365CB85D-A2E8-4C0E-A8C6-31CA0C6564DB}" xr6:coauthVersionLast="47" xr6:coauthVersionMax="47" xr10:uidLastSave="{00000000-0000-0000-0000-000000000000}"/>
  <bookViews>
    <workbookView xWindow="-108" yWindow="-108" windowWidth="23256" windowHeight="12720" activeTab="3" xr2:uid="{18F304AC-49B8-7E45-A787-DD87FB380DE8}"/>
  </bookViews>
  <sheets>
    <sheet name="Cover-Sheet" sheetId="2" r:id="rId1"/>
    <sheet name="Presentation Sheet" sheetId="1" r:id="rId2"/>
    <sheet name="COMET Interface" sheetId="7" r:id="rId3"/>
    <sheet name="Calculation" sheetId="3" r:id="rId4"/>
    <sheet name="Database" sheetId="4" r:id="rId5"/>
    <sheet name="Reference" sheetId="6" r:id="rId6"/>
    <sheet name="Constants" sheetId="5" r:id="rId7"/>
    <sheet name="Sheet1" sheetId="8" r:id="rId8"/>
  </sheets>
  <definedNames>
    <definedName name="f">Calculation!$C$2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F23" i="3"/>
  <c r="E23" i="3"/>
  <c r="D26" i="3"/>
  <c r="C26" i="3"/>
  <c r="D23" i="3"/>
  <c r="B26" i="3"/>
  <c r="B23" i="3"/>
  <c r="B20" i="3"/>
  <c r="B14" i="3"/>
  <c r="B8" i="3"/>
  <c r="E2" i="3"/>
  <c r="B5" i="3" s="1"/>
  <c r="B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tc={F7EDB918-DB2A-48D3-A17A-040E13E78F62}</author>
    <author>tc={9476DE88-DE49-4F5C-AC17-76C8BD3FADF0}</author>
  </authors>
  <commentList>
    <comment ref="A3" authorId="0" shapeId="0" xr:uid="{F7EDB918-DB2A-48D3-A17A-040E13E78F62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parameters imported from COMET model</t>
      </text>
    </comment>
    <comment ref="A24" authorId="1" shapeId="0" xr:uid="{9476DE88-DE49-4F5C-AC17-76C8BD3FADF0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parameters imported from COMET model</t>
      </text>
    </comment>
  </commentList>
</comments>
</file>

<file path=xl/sharedStrings.xml><?xml version="1.0" encoding="utf-8"?>
<sst xmlns="http://schemas.openxmlformats.org/spreadsheetml/2006/main" count="39" uniqueCount="36">
  <si>
    <t>Title of the sheet</t>
  </si>
  <si>
    <t xml:space="preserve">Responsible </t>
  </si>
  <si>
    <t>Organization</t>
  </si>
  <si>
    <t>Subsystem Design Process</t>
  </si>
  <si>
    <t>Equations</t>
  </si>
  <si>
    <t>Refernces for SMAD</t>
  </si>
  <si>
    <t>System Design Process</t>
  </si>
  <si>
    <t>INPUTS</t>
  </si>
  <si>
    <t>Discipline</t>
  </si>
  <si>
    <t>Parameter Name</t>
  </si>
  <si>
    <t>Value</t>
  </si>
  <si>
    <t>Unit</t>
  </si>
  <si>
    <t>OUTPUTS</t>
  </si>
  <si>
    <t>Diameter [m]</t>
  </si>
  <si>
    <t>c [m/s]</t>
  </si>
  <si>
    <t>f [Hz]</t>
  </si>
  <si>
    <t>nr_stages</t>
  </si>
  <si>
    <t>Radius [m]</t>
  </si>
  <si>
    <t>innerRadius [m]</t>
  </si>
  <si>
    <t>alpha_sector [rad]</t>
  </si>
  <si>
    <t>innerDiameter [m]</t>
  </si>
  <si>
    <t>PV_Area [m2]</t>
  </si>
  <si>
    <t>pv_efficiency</t>
  </si>
  <si>
    <t>irradiance [W/m2]</t>
  </si>
  <si>
    <t>Power_generated [W]</t>
  </si>
  <si>
    <t>nr_element_per_sector</t>
  </si>
  <si>
    <t>Power_consumed [W]</t>
  </si>
  <si>
    <t>Power_radiated [W]</t>
  </si>
  <si>
    <t>nr_total_elements</t>
  </si>
  <si>
    <t>power_per_element [W]</t>
  </si>
  <si>
    <t>half_λ [m]</t>
  </si>
  <si>
    <t>yearly degradation</t>
  </si>
  <si>
    <t>mission life</t>
  </si>
  <si>
    <t>Power_generated EOL [W]</t>
  </si>
  <si>
    <t>Power_radiated EOL [W]</t>
  </si>
  <si>
    <t>power_per_element EOL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</si>
</sst>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4" borderId="0" xfId="0" applyFill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veneesh RANA" id="{886B77FA-04E5-4231-AB88-92899703EB20}" userId="S::loveneesh.rana@uni.lu::2d9edea2-bf93-4601-a586-8e7dd4e6b4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1-06T08:12:11.25" personId="{886B77FA-04E5-4231-AB88-92899703EB20}" id="{F7EDB918-DB2A-48D3-A17A-040E13E78F62}">
    <text>parameters imported from COMET model</text>
  </threadedComment>
  <threadedComment ref="A24" dT="2023-01-06T08:12:11.25" personId="{886B77FA-04E5-4231-AB88-92899703EB20}" id="{9476DE88-DE49-4F5C-AC17-76C8BD3FADF0}">
    <text>parameters imported from COMET model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A76C-F91D-1E49-87CE-C0E9E4204389}">
  <dimension ref="A1:A5"/>
  <sheetViews>
    <sheetView workbookViewId="0">
      <selection activeCell="B3" sqref="B3"/>
    </sheetView>
  </sheetViews>
  <sheetFormatPr defaultColWidth="11" defaultRowHeight="15.6" x14ac:dyDescent="0.3"/>
  <cols>
    <col min="1" max="1" width="21.09765625" customWidth="1"/>
    <col min="2" max="2" width="52.5" customWidth="1"/>
  </cols>
  <sheetData>
    <row r="1" spans="1:1" ht="19.5" customHeight="1" x14ac:dyDescent="0.3"/>
    <row r="3" spans="1:1" x14ac:dyDescent="0.3">
      <c r="A3" s="7" t="s">
        <v>0</v>
      </c>
    </row>
    <row r="4" spans="1:1" x14ac:dyDescent="0.3">
      <c r="A4" s="7" t="s">
        <v>1</v>
      </c>
    </row>
    <row r="5" spans="1:1" x14ac:dyDescent="0.3">
      <c r="A5" s="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0FE9-94AC-A24C-ABCA-83F95C5672FF}">
  <dimension ref="A1"/>
  <sheetViews>
    <sheetView workbookViewId="0">
      <selection activeCell="E14" sqref="E14"/>
    </sheetView>
  </sheetViews>
  <sheetFormatPr defaultColWidth="11"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88C0-191D-A64F-ACD0-4893A74AAC40}">
  <dimension ref="A2:D25"/>
  <sheetViews>
    <sheetView workbookViewId="0">
      <selection activeCell="J11" sqref="J11"/>
    </sheetView>
  </sheetViews>
  <sheetFormatPr defaultColWidth="11" defaultRowHeight="15.6" x14ac:dyDescent="0.3"/>
  <cols>
    <col min="1" max="1" width="17.8984375" customWidth="1"/>
    <col min="2" max="2" width="19.5" customWidth="1"/>
    <col min="3" max="3" width="14.19921875" customWidth="1"/>
  </cols>
  <sheetData>
    <row r="2" spans="1:4" ht="16.2" thickBot="1" x14ac:dyDescent="0.35"/>
    <row r="3" spans="1:4" ht="16.2" thickBot="1" x14ac:dyDescent="0.35">
      <c r="A3" s="8" t="s">
        <v>7</v>
      </c>
      <c r="B3" s="9"/>
      <c r="C3" s="9"/>
      <c r="D3" s="10"/>
    </row>
    <row r="4" spans="1:4" ht="16.2" thickBot="1" x14ac:dyDescent="0.35">
      <c r="A4" s="4" t="s">
        <v>8</v>
      </c>
      <c r="B4" s="5" t="s">
        <v>9</v>
      </c>
      <c r="C4" s="5" t="s">
        <v>10</v>
      </c>
      <c r="D4" s="6" t="s">
        <v>11</v>
      </c>
    </row>
    <row r="23" spans="1:4" ht="16.2" thickBot="1" x14ac:dyDescent="0.35"/>
    <row r="24" spans="1:4" ht="16.2" thickBot="1" x14ac:dyDescent="0.35">
      <c r="A24" s="11" t="s">
        <v>12</v>
      </c>
      <c r="B24" s="12"/>
      <c r="C24" s="12"/>
      <c r="D24" s="13"/>
    </row>
    <row r="25" spans="1:4" ht="16.2" thickBot="1" x14ac:dyDescent="0.35">
      <c r="A25" s="1"/>
      <c r="B25" s="2" t="s">
        <v>9</v>
      </c>
      <c r="C25" s="2" t="s">
        <v>10</v>
      </c>
      <c r="D25" s="3" t="s">
        <v>11</v>
      </c>
    </row>
  </sheetData>
  <mergeCells count="2">
    <mergeCell ref="A3:D3"/>
    <mergeCell ref="A24:D2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DC27-2BFE-3C49-A507-53D6822AF3E2}">
  <dimension ref="B1:I26"/>
  <sheetViews>
    <sheetView tabSelected="1" workbookViewId="0">
      <selection activeCell="D12" sqref="D12"/>
    </sheetView>
  </sheetViews>
  <sheetFormatPr defaultColWidth="11" defaultRowHeight="15.6" x14ac:dyDescent="0.3"/>
  <cols>
    <col min="2" max="2" width="20.69921875" bestFit="1" customWidth="1"/>
    <col min="3" max="3" width="19.796875" bestFit="1" customWidth="1"/>
    <col min="4" max="4" width="22" bestFit="1" customWidth="1"/>
    <col min="5" max="5" width="23.5" bestFit="1" customWidth="1"/>
    <col min="6" max="6" width="22.09765625" bestFit="1" customWidth="1"/>
    <col min="7" max="7" width="16.59765625" bestFit="1" customWidth="1"/>
    <col min="8" max="8" width="16.69921875" bestFit="1" customWidth="1"/>
  </cols>
  <sheetData>
    <row r="1" spans="2:9" s="15" customFormat="1" x14ac:dyDescent="0.3">
      <c r="B1" s="15" t="s">
        <v>13</v>
      </c>
      <c r="C1" s="15" t="s">
        <v>15</v>
      </c>
      <c r="D1" s="15" t="s">
        <v>14</v>
      </c>
      <c r="E1" s="15" t="s">
        <v>30</v>
      </c>
      <c r="F1" s="15" t="s">
        <v>22</v>
      </c>
      <c r="G1" s="15" t="s">
        <v>23</v>
      </c>
      <c r="H1" s="15" t="s">
        <v>31</v>
      </c>
      <c r="I1" s="15" t="s">
        <v>32</v>
      </c>
    </row>
    <row r="2" spans="2:9" x14ac:dyDescent="0.3">
      <c r="B2" s="20">
        <v>35</v>
      </c>
      <c r="C2" s="14">
        <v>2450000000</v>
      </c>
      <c r="D2" s="14">
        <v>300000000</v>
      </c>
      <c r="E2" s="14">
        <f>D2/C2/2</f>
        <v>6.1224489795918366E-2</v>
      </c>
      <c r="F2" s="18">
        <v>0.42</v>
      </c>
      <c r="G2" s="16">
        <v>1355</v>
      </c>
      <c r="H2" s="18">
        <v>0.01</v>
      </c>
      <c r="I2" s="20">
        <v>20</v>
      </c>
    </row>
    <row r="4" spans="2:9" s="15" customFormat="1" x14ac:dyDescent="0.3">
      <c r="B4" s="15" t="s">
        <v>16</v>
      </c>
    </row>
    <row r="5" spans="2:9" x14ac:dyDescent="0.3">
      <c r="B5" s="16">
        <f>ROUND(B2/E2,0)</f>
        <v>572</v>
      </c>
    </row>
    <row r="7" spans="2:9" s="15" customFormat="1" x14ac:dyDescent="0.3">
      <c r="B7" s="15" t="s">
        <v>17</v>
      </c>
    </row>
    <row r="8" spans="2:9" x14ac:dyDescent="0.3">
      <c r="B8">
        <f>B2/2</f>
        <v>17.5</v>
      </c>
    </row>
    <row r="10" spans="2:9" s="7" customFormat="1" x14ac:dyDescent="0.3">
      <c r="B10" s="7" t="s">
        <v>20</v>
      </c>
    </row>
    <row r="11" spans="2:9" x14ac:dyDescent="0.3">
      <c r="B11" s="20">
        <v>1</v>
      </c>
    </row>
    <row r="13" spans="2:9" s="7" customFormat="1" x14ac:dyDescent="0.3">
      <c r="B13" s="7" t="s">
        <v>18</v>
      </c>
    </row>
    <row r="14" spans="2:9" x14ac:dyDescent="0.3">
      <c r="B14">
        <f>B11/2</f>
        <v>0.5</v>
      </c>
    </row>
    <row r="16" spans="2:9" x14ac:dyDescent="0.3">
      <c r="B16" s="7" t="s">
        <v>19</v>
      </c>
    </row>
    <row r="17" spans="2:6" x14ac:dyDescent="0.3">
      <c r="B17">
        <f>PI() / B5</f>
        <v>5.492294848933205E-3</v>
      </c>
    </row>
    <row r="19" spans="2:6" s="15" customFormat="1" x14ac:dyDescent="0.3">
      <c r="B19" s="15" t="s">
        <v>21</v>
      </c>
    </row>
    <row r="20" spans="2:6" x14ac:dyDescent="0.3">
      <c r="B20" s="17">
        <f>2 * B8^2*PI() - B14^2*PI()</f>
        <v>1923.4401021603508</v>
      </c>
    </row>
    <row r="22" spans="2:6" s="15" customFormat="1" x14ac:dyDescent="0.3">
      <c r="B22" s="15" t="s">
        <v>24</v>
      </c>
      <c r="C22" s="15" t="s">
        <v>26</v>
      </c>
      <c r="D22" s="15" t="s">
        <v>27</v>
      </c>
      <c r="E22" s="15" t="s">
        <v>33</v>
      </c>
      <c r="F22" s="15" t="s">
        <v>34</v>
      </c>
    </row>
    <row r="23" spans="2:6" x14ac:dyDescent="0.3">
      <c r="B23" s="19">
        <f>B20*F2*G2</f>
        <v>1094629.7621394554</v>
      </c>
      <c r="C23" s="21">
        <v>55000</v>
      </c>
      <c r="D23" s="19">
        <f>B23-C23</f>
        <v>1039629.7621394554</v>
      </c>
      <c r="E23" s="19">
        <f>(1-H2)^I2*B23</f>
        <v>895305.27655426704</v>
      </c>
      <c r="F23" s="19">
        <f>E23-C23</f>
        <v>840305.27655426704</v>
      </c>
    </row>
    <row r="25" spans="2:6" s="15" customFormat="1" x14ac:dyDescent="0.3">
      <c r="B25" s="15" t="s">
        <v>25</v>
      </c>
      <c r="C25" s="15" t="s">
        <v>28</v>
      </c>
      <c r="D25" s="15" t="s">
        <v>29</v>
      </c>
      <c r="F25" s="15" t="s">
        <v>35</v>
      </c>
    </row>
    <row r="26" spans="2:6" x14ac:dyDescent="0.3">
      <c r="B26" s="16">
        <f>ROUND((B8-B14)/E2,0)</f>
        <v>278</v>
      </c>
      <c r="C26" s="19">
        <f>B5*B26*2</f>
        <v>318032</v>
      </c>
      <c r="D26" s="18">
        <f>D23/C26</f>
        <v>3.2689470309259931</v>
      </c>
      <c r="F26" s="18">
        <f>F23/C26</f>
        <v>2.6422035410092914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EAE3-8986-D84D-9E1B-593B97C0A720}">
  <dimension ref="A1"/>
  <sheetViews>
    <sheetView workbookViewId="0">
      <selection activeCell="A5" sqref="A5"/>
    </sheetView>
  </sheetViews>
  <sheetFormatPr defaultColWidth="11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0651-65C6-1642-A7F4-FFEEF754F93A}">
  <dimension ref="A2:A5"/>
  <sheetViews>
    <sheetView workbookViewId="0">
      <selection activeCell="B3" sqref="B3"/>
    </sheetView>
  </sheetViews>
  <sheetFormatPr defaultColWidth="11" defaultRowHeight="15.6" x14ac:dyDescent="0.3"/>
  <cols>
    <col min="1" max="1" width="30.3984375" customWidth="1"/>
  </cols>
  <sheetData>
    <row r="2" spans="1:1" x14ac:dyDescent="0.3">
      <c r="A2" t="s">
        <v>6</v>
      </c>
    </row>
    <row r="3" spans="1:1" x14ac:dyDescent="0.3">
      <c r="A3" t="s">
        <v>3</v>
      </c>
    </row>
    <row r="4" spans="1:1" x14ac:dyDescent="0.3">
      <c r="A4" t="s">
        <v>4</v>
      </c>
    </row>
    <row r="5" spans="1:1" x14ac:dyDescent="0.3">
      <c r="A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F11B-5741-3D48-A269-2A188C798FA3}">
  <dimension ref="A1"/>
  <sheetViews>
    <sheetView workbookViewId="0">
      <selection activeCell="L16" sqref="L16"/>
    </sheetView>
  </sheetViews>
  <sheetFormatPr defaultColWidth="11" defaultRowHeight="15.6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F86C-FA01-4CB7-B2F5-FA75AA5D6B1B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Cover-Sheet</vt:lpstr>
      <vt:lpstr>Presentation Sheet</vt:lpstr>
      <vt:lpstr>COMET Interface</vt:lpstr>
      <vt:lpstr>Calculation</vt:lpstr>
      <vt:lpstr>Database</vt:lpstr>
      <vt:lpstr>Reference</vt:lpstr>
      <vt:lpstr>Constants</vt:lpstr>
      <vt:lpstr>Sheet1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dajcs</cp:lastModifiedBy>
  <dcterms:created xsi:type="dcterms:W3CDTF">2022-11-07T13:50:54Z</dcterms:created>
  <dcterms:modified xsi:type="dcterms:W3CDTF">2023-04-28T06:14:12Z</dcterms:modified>
</cp:coreProperties>
</file>