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/>
  <mc:AlternateContent xmlns:mc="http://schemas.openxmlformats.org/markup-compatibility/2006">
    <mc:Choice Requires="x15">
      <x15ac:absPath xmlns:x15ac="http://schemas.microsoft.com/office/spreadsheetml/2010/11/ac" url="https://centralmichigan-my.sharepoint.com/personal/young5dl_cmich_edu/Documents/BIS 323/"/>
    </mc:Choice>
  </mc:AlternateContent>
  <xr:revisionPtr revIDLastSave="61" documentId="13_ncr:1_{0BFBD87E-F00C-4BDE-8063-93C22A04FEEC}" xr6:coauthVersionLast="36" xr6:coauthVersionMax="47" xr10:uidLastSave="{38E3A7B4-EBA9-49C0-A6F4-387AEB385B80}"/>
  <bookViews>
    <workbookView xWindow="7020" yWindow="675" windowWidth="18195" windowHeight="13005" activeTab="4" xr2:uid="{00000000-000D-0000-FFFF-FFFF00000000}"/>
  </bookViews>
  <sheets>
    <sheet name="Projects" sheetId="1" r:id="rId1"/>
    <sheet name="Lump Sum vs Annuity" sheetId="2" r:id="rId2"/>
    <sheet name="Retirement Savings" sheetId="3" r:id="rId3"/>
    <sheet name="Can you afford it" sheetId="4" r:id="rId4"/>
    <sheet name="Down Payment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5" l="1"/>
  <c r="J3" i="3" l="1"/>
  <c r="K3" i="3"/>
  <c r="L3" i="3"/>
  <c r="M3" i="3"/>
  <c r="J4" i="3"/>
  <c r="K4" i="3"/>
  <c r="L4" i="3"/>
  <c r="M4" i="3"/>
  <c r="J5" i="3"/>
  <c r="K5" i="3"/>
  <c r="L5" i="3"/>
  <c r="M5" i="3"/>
  <c r="J6" i="3"/>
  <c r="K6" i="3"/>
  <c r="L6" i="3"/>
  <c r="M6" i="3"/>
  <c r="J7" i="3"/>
  <c r="K7" i="3"/>
  <c r="L7" i="3"/>
  <c r="M7" i="3"/>
  <c r="J8" i="3"/>
  <c r="K8" i="3"/>
  <c r="L8" i="3"/>
  <c r="M8" i="3"/>
  <c r="J9" i="3"/>
  <c r="K9" i="3"/>
  <c r="L9" i="3"/>
  <c r="M9" i="3"/>
  <c r="J10" i="3"/>
  <c r="K10" i="3"/>
  <c r="L10" i="3"/>
  <c r="M10" i="3"/>
  <c r="J11" i="3"/>
  <c r="K11" i="3"/>
  <c r="L11" i="3"/>
  <c r="M11" i="3"/>
  <c r="J12" i="3"/>
  <c r="K12" i="3"/>
  <c r="L12" i="3"/>
  <c r="M12" i="3"/>
  <c r="J13" i="3"/>
  <c r="K13" i="3"/>
  <c r="L13" i="3"/>
  <c r="M13" i="3"/>
  <c r="J14" i="3"/>
  <c r="K14" i="3"/>
  <c r="L14" i="3"/>
  <c r="M14" i="3"/>
  <c r="J15" i="3"/>
  <c r="K15" i="3"/>
  <c r="L15" i="3"/>
  <c r="M15" i="3"/>
  <c r="J16" i="3"/>
  <c r="K16" i="3"/>
  <c r="L16" i="3"/>
  <c r="M16" i="3"/>
  <c r="J17" i="3"/>
  <c r="K17" i="3"/>
  <c r="L17" i="3"/>
  <c r="M17" i="3"/>
  <c r="J18" i="3"/>
  <c r="K18" i="3"/>
  <c r="L18" i="3"/>
  <c r="M18" i="3"/>
  <c r="J19" i="3"/>
  <c r="K19" i="3"/>
  <c r="L19" i="3"/>
  <c r="M19" i="3"/>
  <c r="J20" i="3"/>
  <c r="K20" i="3"/>
  <c r="L20" i="3"/>
  <c r="M20" i="3"/>
  <c r="J21" i="3"/>
  <c r="K21" i="3"/>
  <c r="L21" i="3"/>
  <c r="M21" i="3"/>
  <c r="J22" i="3"/>
  <c r="K22" i="3"/>
  <c r="L22" i="3"/>
  <c r="M22" i="3"/>
  <c r="J23" i="3"/>
  <c r="K23" i="3"/>
  <c r="L23" i="3"/>
  <c r="M23" i="3"/>
  <c r="J24" i="3"/>
  <c r="K24" i="3"/>
  <c r="L24" i="3"/>
  <c r="M24" i="3"/>
  <c r="J25" i="3"/>
  <c r="K25" i="3"/>
  <c r="L25" i="3"/>
  <c r="M25" i="3"/>
  <c r="J26" i="3"/>
  <c r="K26" i="3"/>
  <c r="L26" i="3"/>
  <c r="M26" i="3"/>
  <c r="J27" i="3"/>
  <c r="K27" i="3"/>
  <c r="L27" i="3"/>
  <c r="M27" i="3"/>
  <c r="J28" i="3"/>
  <c r="K28" i="3"/>
  <c r="L28" i="3"/>
  <c r="M28" i="3"/>
  <c r="J29" i="3"/>
  <c r="K29" i="3"/>
  <c r="L29" i="3"/>
  <c r="M29" i="3"/>
  <c r="J30" i="3"/>
  <c r="K30" i="3"/>
  <c r="L30" i="3"/>
  <c r="M30" i="3"/>
  <c r="J31" i="3"/>
  <c r="K31" i="3"/>
  <c r="L31" i="3"/>
  <c r="M31" i="3"/>
  <c r="J32" i="3"/>
  <c r="K32" i="3"/>
  <c r="L32" i="3"/>
  <c r="M32" i="3"/>
  <c r="J33" i="3"/>
  <c r="K33" i="3"/>
  <c r="L33" i="3"/>
  <c r="M33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4" i="3"/>
  <c r="I3" i="3"/>
  <c r="G4" i="5" l="1"/>
  <c r="D13" i="4" l="1"/>
  <c r="H4" i="2"/>
  <c r="N3" i="1"/>
  <c r="N2" i="1"/>
  <c r="M3" i="1"/>
  <c r="M2" i="1"/>
</calcChain>
</file>

<file path=xl/sharedStrings.xml><?xml version="1.0" encoding="utf-8"?>
<sst xmlns="http://schemas.openxmlformats.org/spreadsheetml/2006/main" count="53" uniqueCount="49">
  <si>
    <t>Problems</t>
  </si>
  <si>
    <t>1. You have been presented with two projects for your team to work on.  Based on resource limits</t>
  </si>
  <si>
    <t>only one project can move forward.  Project A will incur an initial cost in year 1 of $15,000.  Following</t>
  </si>
  <si>
    <t>year 1, the project will result in new revenue as follows: year 2 - $3,000; year 3 - $5,000; year 4 - $7,000;</t>
  </si>
  <si>
    <t>on a 12% cost of capital, which project should move forward?  What are each projects internal rate of</t>
  </si>
  <si>
    <t>return?</t>
  </si>
  <si>
    <t>and year 5 - $7,000.  Project B will incur costs in year 1 of $7,000 and year 2 of $8,000.  Following year 2,</t>
  </si>
  <si>
    <t xml:space="preserve">the project will result in new revenues as follows: year 3 - $6,000; year 4 - $7,000; year 5 - $8,000.  Based </t>
  </si>
  <si>
    <t xml:space="preserve">3. You are beginning your first job after college and you want to start saving money for retirement.  </t>
  </si>
  <si>
    <t xml:space="preserve">Ultimately, you want to know how much you would have in your retirement account after 30 years </t>
  </si>
  <si>
    <t xml:space="preserve">based on different monthly savings amounts and interest rates.  To explore your options create a  </t>
  </si>
  <si>
    <t xml:space="preserve">by $100) and interest rates from 5% to 8% (increment by .1%).  Use monthly savings amount as the </t>
  </si>
  <si>
    <t>typed and then copied (without changes) throughout the table.</t>
  </si>
  <si>
    <t xml:space="preserve">columns of the table and interest rates as the rows.  Full credit will be given only if one formula is </t>
  </si>
  <si>
    <t xml:space="preserve">table of total savings (30 years) based on monthly savings amounts from $100 to $500 (increment </t>
  </si>
  <si>
    <t xml:space="preserve">    The car costs $26,000</t>
  </si>
  <si>
    <t xml:space="preserve">    You can afford to make a 10% down payment</t>
  </si>
  <si>
    <t xml:space="preserve">4. You are looking at a new car but you're not sure you can afford it.  These are the facts: </t>
  </si>
  <si>
    <t xml:space="preserve">    You want to finance the car for 6 years</t>
  </si>
  <si>
    <t xml:space="preserve">    You can afford a payment no higher than $350 a month</t>
  </si>
  <si>
    <t>Can you afford the car?</t>
  </si>
  <si>
    <t xml:space="preserve">    Based on your credit rating, the bank is offering you a 3.0% interest rate</t>
  </si>
  <si>
    <t>5. You want to buy a house but you're just out of college and you don't have any money for a down payment.</t>
  </si>
  <si>
    <t xml:space="preserve">2. A company has decided to end it's pension program.  The company has given employees the option of </t>
  </si>
  <si>
    <t>taking a lump sum payment of $350,000 when they reach 65 or an annuity of $3000 a month for life</t>
  </si>
  <si>
    <t>the employees take?</t>
  </si>
  <si>
    <t xml:space="preserve">decent.  If you save for the next four years (assuming 6% interest), how much will you need to deposit in </t>
  </si>
  <si>
    <t>(starting at 65).   Assuming an average interest rate of 8% and 20 years of retirement, which option should</t>
  </si>
  <si>
    <r>
      <t xml:space="preserve">Based on the starter homes that you've looked at you know that you'll need </t>
    </r>
    <r>
      <rPr>
        <b/>
        <sz val="11"/>
        <color theme="1"/>
        <rFont val="Calibri"/>
        <family val="2"/>
        <scheme val="minor"/>
      </rPr>
      <t>at least $15,000</t>
    </r>
    <r>
      <rPr>
        <sz val="11"/>
        <color theme="1"/>
        <rFont val="Calibri"/>
        <family val="2"/>
        <scheme val="minor"/>
      </rPr>
      <t xml:space="preserve"> for some place</t>
    </r>
  </si>
  <si>
    <t>your account each month to have the minimum down payment.  Report your answer in whole dollars (make</t>
  </si>
  <si>
    <t>sure your answer meets the desired goal).</t>
  </si>
  <si>
    <t>3000 @65, not now</t>
  </si>
  <si>
    <t>table with interest rates and investment amounts. Copy down and across</t>
  </si>
  <si>
    <t>Project A</t>
  </si>
  <si>
    <t>Project B</t>
  </si>
  <si>
    <t>Year 1</t>
  </si>
  <si>
    <t>Year 2</t>
  </si>
  <si>
    <t>Year 3</t>
  </si>
  <si>
    <t>Year 4</t>
  </si>
  <si>
    <t>Year 5</t>
  </si>
  <si>
    <t>NPV</t>
  </si>
  <si>
    <t>IRR</t>
  </si>
  <si>
    <t>Project A should move forward</t>
  </si>
  <si>
    <t>Annuity</t>
  </si>
  <si>
    <t>Take the annuity</t>
  </si>
  <si>
    <t>No</t>
  </si>
  <si>
    <t>type in whole dollar amount in next cell</t>
  </si>
  <si>
    <t>Calculation</t>
  </si>
  <si>
    <t>Final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</si>
</sst>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/>
    <xf numFmtId="0" fontId="1" fillId="2" borderId="2" xfId="0" applyFont="1" applyFill="1" applyBorder="1" applyAlignment="1"/>
    <xf numFmtId="0" fontId="0" fillId="2" borderId="3" xfId="0" applyFill="1" applyBorder="1"/>
    <xf numFmtId="0" fontId="0" fillId="2" borderId="4" xfId="0" applyFill="1" applyBorder="1"/>
    <xf numFmtId="14" fontId="0" fillId="2" borderId="0" xfId="0" applyNumberFormat="1" applyFill="1" applyBorder="1"/>
    <xf numFmtId="0" fontId="0" fillId="2" borderId="5" xfId="0" applyFill="1" applyBorder="1"/>
    <xf numFmtId="0" fontId="0" fillId="2" borderId="6" xfId="0" applyFill="1" applyBorder="1"/>
    <xf numFmtId="14" fontId="0" fillId="2" borderId="7" xfId="0" applyNumberFormat="1" applyFill="1" applyBorder="1"/>
    <xf numFmtId="0" fontId="0" fillId="2" borderId="8" xfId="0" applyFill="1" applyBorder="1"/>
    <xf numFmtId="8" fontId="0" fillId="0" borderId="0" xfId="0" applyNumberFormat="1"/>
    <xf numFmtId="164" fontId="0" fillId="0" borderId="0" xfId="0" applyNumberFormat="1"/>
    <xf numFmtId="9" fontId="0" fillId="0" borderId="0" xfId="0" applyNumberFormat="1"/>
    <xf numFmtId="8" fontId="0" fillId="4" borderId="0" xfId="0" applyNumberFormat="1" applyFill="1"/>
    <xf numFmtId="0" fontId="0" fillId="5" borderId="0" xfId="0" applyFill="1"/>
    <xf numFmtId="8" fontId="0" fillId="5" borderId="0" xfId="0" applyNumberFormat="1" applyFill="1"/>
    <xf numFmtId="164" fontId="0" fillId="3" borderId="9" xfId="0" applyNumberFormat="1" applyFill="1" applyBorder="1"/>
    <xf numFmtId="165" fontId="0" fillId="0" borderId="0" xfId="0" applyNumberFormat="1"/>
    <xf numFmtId="0" fontId="0" fillId="4" borderId="0" xfId="0" applyFill="1"/>
    <xf numFmtId="6" fontId="0" fillId="4" borderId="0" xfId="0" applyNumberForma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1"/>
  <sheetViews>
    <sheetView zoomScale="90" zoomScaleNormal="90" workbookViewId="0">
      <selection activeCell="P11" sqref="P11"/>
    </sheetView>
  </sheetViews>
  <sheetFormatPr defaultRowHeight="15" x14ac:dyDescent="0.25"/>
  <cols>
    <col min="2" max="2" width="3.7109375" customWidth="1"/>
    <col min="3" max="3" width="104.85546875" bestFit="1" customWidth="1"/>
    <col min="4" max="4" width="3.7109375" customWidth="1"/>
    <col min="8" max="8" width="11.5703125" bestFit="1" customWidth="1"/>
    <col min="9" max="9" width="10.5703125" bestFit="1" customWidth="1"/>
    <col min="10" max="12" width="9.5703125" bestFit="1" customWidth="1"/>
  </cols>
  <sheetData>
    <row r="1" spans="2:16" ht="15.75" thickBot="1" x14ac:dyDescent="0.3"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</row>
    <row r="2" spans="2:16" ht="15.75" thickBot="1" x14ac:dyDescent="0.3">
      <c r="B2" s="1"/>
      <c r="C2" s="2" t="s">
        <v>0</v>
      </c>
      <c r="D2" s="3"/>
      <c r="G2" t="s">
        <v>33</v>
      </c>
      <c r="H2" s="11">
        <v>-15000</v>
      </c>
      <c r="I2" s="11">
        <v>3000</v>
      </c>
      <c r="J2" s="11">
        <v>5000</v>
      </c>
      <c r="K2" s="11">
        <v>7000</v>
      </c>
      <c r="L2" s="11">
        <v>7000</v>
      </c>
      <c r="M2" s="13">
        <f>NPV(0.12,H2:L2)</f>
        <v>978.24026772698437</v>
      </c>
      <c r="N2" s="12">
        <f>IRR(H2:L2)</f>
        <v>0.14983612927266798</v>
      </c>
    </row>
    <row r="3" spans="2:16" ht="15.75" thickTop="1" x14ac:dyDescent="0.25">
      <c r="B3" s="4"/>
      <c r="C3" s="5"/>
      <c r="D3" s="6"/>
      <c r="G3" t="s">
        <v>34</v>
      </c>
      <c r="H3" s="11">
        <v>-7000</v>
      </c>
      <c r="I3" s="11">
        <v>-8000</v>
      </c>
      <c r="J3" s="11">
        <v>6000</v>
      </c>
      <c r="K3" s="11">
        <v>7000</v>
      </c>
      <c r="L3" s="11">
        <v>8000</v>
      </c>
      <c r="M3" s="10">
        <f>NPV(0.12,H3:L3)</f>
        <v>631.17186105491373</v>
      </c>
      <c r="N3" s="12">
        <f>IRR(H3:L3)</f>
        <v>0.14196625938064455</v>
      </c>
      <c r="P3" t="s">
        <v>42</v>
      </c>
    </row>
    <row r="4" spans="2:16" x14ac:dyDescent="0.25">
      <c r="B4" s="4"/>
      <c r="C4" s="5" t="s">
        <v>1</v>
      </c>
      <c r="D4" s="6"/>
    </row>
    <row r="5" spans="2:16" x14ac:dyDescent="0.25">
      <c r="B5" s="4"/>
      <c r="C5" s="5" t="s">
        <v>2</v>
      </c>
      <c r="D5" s="6"/>
    </row>
    <row r="6" spans="2:16" x14ac:dyDescent="0.25">
      <c r="B6" s="4"/>
      <c r="C6" s="5" t="s">
        <v>3</v>
      </c>
      <c r="D6" s="6"/>
    </row>
    <row r="7" spans="2:16" x14ac:dyDescent="0.25">
      <c r="B7" s="4"/>
      <c r="C7" s="5" t="s">
        <v>6</v>
      </c>
      <c r="D7" s="6"/>
    </row>
    <row r="8" spans="2:16" x14ac:dyDescent="0.25">
      <c r="B8" s="4"/>
      <c r="C8" s="5" t="s">
        <v>7</v>
      </c>
      <c r="D8" s="6"/>
    </row>
    <row r="9" spans="2:16" x14ac:dyDescent="0.25">
      <c r="B9" s="4"/>
      <c r="C9" s="5" t="s">
        <v>4</v>
      </c>
      <c r="D9" s="6"/>
    </row>
    <row r="10" spans="2:16" x14ac:dyDescent="0.25">
      <c r="B10" s="4"/>
      <c r="C10" s="5" t="s">
        <v>5</v>
      </c>
      <c r="D10" s="6"/>
    </row>
    <row r="11" spans="2:16" ht="15.75" thickBot="1" x14ac:dyDescent="0.3">
      <c r="B11" s="7"/>
      <c r="C11" s="8"/>
      <c r="D11" s="9"/>
    </row>
  </sheetData>
  <phoneticPr fontId="2" type="noConversion"/>
  <pageMargins left="0.7" right="0.7" top="0.75" bottom="0.75" header="0.3" footer="0.3"/>
  <pageSetup scale="48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4"/>
  <sheetViews>
    <sheetView zoomScale="80" zoomScaleNormal="80" workbookViewId="0">
      <selection activeCell="H4" sqref="H4"/>
    </sheetView>
  </sheetViews>
  <sheetFormatPr defaultRowHeight="15" x14ac:dyDescent="0.25"/>
  <cols>
    <col min="2" max="2" width="3.7109375" customWidth="1"/>
    <col min="3" max="3" width="107.42578125" bestFit="1" customWidth="1"/>
    <col min="4" max="4" width="3.7109375" customWidth="1"/>
    <col min="6" max="6" width="21.7109375" bestFit="1" customWidth="1"/>
    <col min="8" max="8" width="17.7109375" bestFit="1" customWidth="1"/>
  </cols>
  <sheetData>
    <row r="1" spans="2:8" ht="15.75" thickBot="1" x14ac:dyDescent="0.3"/>
    <row r="2" spans="2:8" ht="15.75" thickBot="1" x14ac:dyDescent="0.3">
      <c r="B2" s="1"/>
      <c r="C2" s="2" t="s">
        <v>0</v>
      </c>
      <c r="D2" s="3"/>
    </row>
    <row r="3" spans="2:8" ht="15.75" thickTop="1" x14ac:dyDescent="0.25">
      <c r="B3" s="4"/>
      <c r="C3" s="5"/>
      <c r="D3" s="6"/>
      <c r="H3" s="14" t="s">
        <v>43</v>
      </c>
    </row>
    <row r="4" spans="2:8" x14ac:dyDescent="0.25">
      <c r="B4" s="4"/>
      <c r="C4" s="5" t="s">
        <v>23</v>
      </c>
      <c r="D4" s="6"/>
      <c r="F4" s="10"/>
      <c r="H4" s="15">
        <f>PV(0.08/12,20*12,-3000)</f>
        <v>358662.87510712695</v>
      </c>
    </row>
    <row r="5" spans="2:8" x14ac:dyDescent="0.25">
      <c r="B5" s="4"/>
      <c r="C5" s="5" t="s">
        <v>24</v>
      </c>
      <c r="D5" s="6"/>
    </row>
    <row r="6" spans="2:8" x14ac:dyDescent="0.25">
      <c r="B6" s="4"/>
      <c r="C6" s="5" t="s">
        <v>27</v>
      </c>
      <c r="D6" s="6"/>
      <c r="H6" t="s">
        <v>44</v>
      </c>
    </row>
    <row r="7" spans="2:8" x14ac:dyDescent="0.25">
      <c r="B7" s="4"/>
      <c r="C7" s="5" t="s">
        <v>25</v>
      </c>
      <c r="D7" s="6"/>
    </row>
    <row r="8" spans="2:8" ht="15.75" thickBot="1" x14ac:dyDescent="0.3">
      <c r="B8" s="7"/>
      <c r="C8" s="8"/>
      <c r="D8" s="9"/>
    </row>
    <row r="14" spans="2:8" x14ac:dyDescent="0.25">
      <c r="C14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33"/>
  <sheetViews>
    <sheetView topLeftCell="B1" zoomScaleNormal="100" workbookViewId="0">
      <selection activeCell="M10" sqref="M10"/>
    </sheetView>
  </sheetViews>
  <sheetFormatPr defaultRowHeight="15" x14ac:dyDescent="0.25"/>
  <cols>
    <col min="2" max="2" width="3.7109375" customWidth="1"/>
    <col min="3" max="3" width="91.5703125" bestFit="1" customWidth="1"/>
    <col min="4" max="4" width="3.7109375" customWidth="1"/>
    <col min="9" max="9" width="12.28515625" bestFit="1" customWidth="1"/>
    <col min="10" max="13" width="12.5703125" bestFit="1" customWidth="1"/>
  </cols>
  <sheetData>
    <row r="1" spans="2:13" ht="15.75" thickBot="1" x14ac:dyDescent="0.3"/>
    <row r="2" spans="2:13" ht="15.75" thickBot="1" x14ac:dyDescent="0.3">
      <c r="B2" s="1"/>
      <c r="C2" s="2" t="s">
        <v>0</v>
      </c>
      <c r="D2" s="3"/>
      <c r="I2">
        <v>100</v>
      </c>
      <c r="J2">
        <v>200</v>
      </c>
      <c r="K2">
        <v>300</v>
      </c>
      <c r="L2">
        <v>400</v>
      </c>
      <c r="M2">
        <v>500</v>
      </c>
    </row>
    <row r="3" spans="2:13" ht="15.75" thickTop="1" x14ac:dyDescent="0.25">
      <c r="B3" s="4"/>
      <c r="C3" s="5"/>
      <c r="D3" s="6"/>
      <c r="H3" s="17">
        <v>0.05</v>
      </c>
      <c r="I3" s="10">
        <f>FV($H3/12,30*12,I$2)</f>
        <v>-83225.86353614775</v>
      </c>
      <c r="J3" s="10">
        <f t="shared" ref="J3:M4" si="0">FV($H3/12,30*12,J$2)</f>
        <v>-166451.7270722955</v>
      </c>
      <c r="K3" s="10">
        <f t="shared" si="0"/>
        <v>-249677.59060844322</v>
      </c>
      <c r="L3" s="10">
        <f t="shared" si="0"/>
        <v>-332903.454144591</v>
      </c>
      <c r="M3" s="10">
        <f t="shared" si="0"/>
        <v>-416129.31768073875</v>
      </c>
    </row>
    <row r="4" spans="2:13" x14ac:dyDescent="0.25">
      <c r="B4" s="4"/>
      <c r="C4" s="5" t="s">
        <v>8</v>
      </c>
      <c r="D4" s="6"/>
      <c r="H4" s="17">
        <v>5.0999999999999997E-2</v>
      </c>
      <c r="I4" s="10">
        <f>FV($H4/12,30*12,I$2)</f>
        <v>-84781.85003418976</v>
      </c>
      <c r="J4" s="10">
        <f t="shared" si="0"/>
        <v>-169563.70006837952</v>
      </c>
      <c r="K4" s="10">
        <f t="shared" si="0"/>
        <v>-254345.55010256928</v>
      </c>
      <c r="L4" s="10">
        <f t="shared" si="0"/>
        <v>-339127.40013675904</v>
      </c>
      <c r="M4" s="10">
        <f t="shared" si="0"/>
        <v>-423909.2501709488</v>
      </c>
    </row>
    <row r="5" spans="2:13" x14ac:dyDescent="0.25">
      <c r="B5" s="4"/>
      <c r="C5" s="5" t="s">
        <v>9</v>
      </c>
      <c r="D5" s="6"/>
      <c r="H5" s="17">
        <v>5.1999999999999998E-2</v>
      </c>
      <c r="I5" s="10">
        <f t="shared" ref="I5:M33" si="1">FV($H5/12,30*12,I$2)</f>
        <v>-86372.532525101968</v>
      </c>
      <c r="J5" s="10">
        <f t="shared" si="1"/>
        <v>-172745.06505020394</v>
      </c>
      <c r="K5" s="10">
        <f t="shared" si="1"/>
        <v>-259117.59757530587</v>
      </c>
      <c r="L5" s="10">
        <f t="shared" si="1"/>
        <v>-345490.13010040787</v>
      </c>
      <c r="M5" s="10">
        <f t="shared" si="1"/>
        <v>-431862.66262550984</v>
      </c>
    </row>
    <row r="6" spans="2:13" x14ac:dyDescent="0.25">
      <c r="B6" s="4"/>
      <c r="C6" s="5" t="s">
        <v>10</v>
      </c>
      <c r="D6" s="6"/>
      <c r="H6" s="17">
        <v>5.2999999999999999E-2</v>
      </c>
      <c r="I6" s="10">
        <f t="shared" si="1"/>
        <v>-87998.743867948186</v>
      </c>
      <c r="J6" s="10">
        <f t="shared" si="1"/>
        <v>-175997.48773589637</v>
      </c>
      <c r="K6" s="10">
        <f t="shared" si="1"/>
        <v>-263996.23160384456</v>
      </c>
      <c r="L6" s="10">
        <f t="shared" si="1"/>
        <v>-351994.97547179274</v>
      </c>
      <c r="M6" s="10">
        <f t="shared" si="1"/>
        <v>-439993.71933974093</v>
      </c>
    </row>
    <row r="7" spans="2:13" x14ac:dyDescent="0.25">
      <c r="B7" s="4"/>
      <c r="C7" s="5" t="s">
        <v>14</v>
      </c>
      <c r="D7" s="6"/>
      <c r="H7" s="17">
        <v>5.3999999999999999E-2</v>
      </c>
      <c r="I7" s="10">
        <f t="shared" si="1"/>
        <v>-89661.337755855202</v>
      </c>
      <c r="J7" s="10">
        <f t="shared" si="1"/>
        <v>-179322.6755117104</v>
      </c>
      <c r="K7" s="10">
        <f t="shared" si="1"/>
        <v>-268984.01326756564</v>
      </c>
      <c r="L7" s="10">
        <f t="shared" si="1"/>
        <v>-358645.35102342081</v>
      </c>
      <c r="M7" s="10">
        <f t="shared" si="1"/>
        <v>-448306.68877927604</v>
      </c>
    </row>
    <row r="8" spans="2:13" x14ac:dyDescent="0.25">
      <c r="B8" s="4"/>
      <c r="C8" s="5" t="s">
        <v>11</v>
      </c>
      <c r="D8" s="6"/>
      <c r="H8" s="17">
        <v>5.5E-2</v>
      </c>
      <c r="I8" s="10">
        <f t="shared" si="1"/>
        <v>-91361.189251078118</v>
      </c>
      <c r="J8" s="10">
        <f t="shared" si="1"/>
        <v>-182722.37850215624</v>
      </c>
      <c r="K8" s="10">
        <f t="shared" si="1"/>
        <v>-274083.56775323435</v>
      </c>
      <c r="L8" s="10">
        <f t="shared" si="1"/>
        <v>-365444.75700431247</v>
      </c>
      <c r="M8" s="10">
        <f t="shared" si="1"/>
        <v>-456805.94625539059</v>
      </c>
    </row>
    <row r="9" spans="2:13" x14ac:dyDescent="0.25">
      <c r="B9" s="4"/>
      <c r="C9" s="5" t="s">
        <v>13</v>
      </c>
      <c r="D9" s="6"/>
      <c r="H9" s="17">
        <v>5.6000000000000001E-2</v>
      </c>
      <c r="I9" s="10">
        <f t="shared" si="1"/>
        <v>-93099.195333923068</v>
      </c>
      <c r="J9" s="10">
        <f t="shared" si="1"/>
        <v>-186198.39066784614</v>
      </c>
      <c r="K9" s="10">
        <f t="shared" si="1"/>
        <v>-279297.58600176923</v>
      </c>
      <c r="L9" s="10">
        <f t="shared" si="1"/>
        <v>-372396.78133569227</v>
      </c>
      <c r="M9" s="10">
        <f t="shared" si="1"/>
        <v>-465495.97666961537</v>
      </c>
    </row>
    <row r="10" spans="2:13" x14ac:dyDescent="0.25">
      <c r="B10" s="4"/>
      <c r="C10" s="5" t="s">
        <v>12</v>
      </c>
      <c r="D10" s="6"/>
      <c r="H10" s="17">
        <v>5.7000000000000002E-2</v>
      </c>
      <c r="I10" s="10">
        <f t="shared" si="1"/>
        <v>-94876.275466185194</v>
      </c>
      <c r="J10" s="10">
        <f t="shared" si="1"/>
        <v>-189752.55093237039</v>
      </c>
      <c r="K10" s="10">
        <f t="shared" si="1"/>
        <v>-284628.82639855554</v>
      </c>
      <c r="L10" s="10">
        <f t="shared" si="1"/>
        <v>-379505.10186474078</v>
      </c>
      <c r="M10" s="10">
        <f t="shared" si="1"/>
        <v>-474381.37733092596</v>
      </c>
    </row>
    <row r="11" spans="2:13" ht="15.75" thickBot="1" x14ac:dyDescent="0.3">
      <c r="B11" s="7"/>
      <c r="C11" s="8"/>
      <c r="D11" s="9"/>
      <c r="H11" s="17">
        <v>5.8000000000000003E-2</v>
      </c>
      <c r="I11" s="10">
        <f t="shared" si="1"/>
        <v>-96693.372169168259</v>
      </c>
      <c r="J11" s="10">
        <f t="shared" si="1"/>
        <v>-193386.74433833652</v>
      </c>
      <c r="K11" s="10">
        <f t="shared" si="1"/>
        <v>-290080.11650750478</v>
      </c>
      <c r="L11" s="10">
        <f t="shared" si="1"/>
        <v>-386773.48867667303</v>
      </c>
      <c r="M11" s="10">
        <f t="shared" si="1"/>
        <v>-483466.86084584135</v>
      </c>
    </row>
    <row r="12" spans="2:13" x14ac:dyDescent="0.25">
      <c r="H12" s="17">
        <v>5.8999999999999997E-2</v>
      </c>
      <c r="I12" s="10">
        <f t="shared" si="1"/>
        <v>-98551.451616992519</v>
      </c>
      <c r="J12" s="10">
        <f t="shared" si="1"/>
        <v>-197102.90323398504</v>
      </c>
      <c r="K12" s="10">
        <f t="shared" si="1"/>
        <v>-295654.35485097754</v>
      </c>
      <c r="L12" s="10">
        <f t="shared" si="1"/>
        <v>-394205.80646797008</v>
      </c>
      <c r="M12" s="10">
        <f t="shared" si="1"/>
        <v>-492757.25808496261</v>
      </c>
    </row>
    <row r="13" spans="2:13" x14ac:dyDescent="0.25">
      <c r="H13" s="17">
        <v>5.9999999999999901E-2</v>
      </c>
      <c r="I13" s="10">
        <f t="shared" si="1"/>
        <v>-100451.50424525794</v>
      </c>
      <c r="J13" s="10">
        <f t="shared" si="1"/>
        <v>-200903.00849051587</v>
      </c>
      <c r="K13" s="10">
        <f t="shared" si="1"/>
        <v>-301354.51273577381</v>
      </c>
      <c r="L13" s="10">
        <f t="shared" si="1"/>
        <v>-401806.01698103175</v>
      </c>
      <c r="M13" s="10">
        <f t="shared" si="1"/>
        <v>-502257.52122628968</v>
      </c>
    </row>
    <row r="14" spans="2:13" x14ac:dyDescent="0.25">
      <c r="C14" t="s">
        <v>32</v>
      </c>
      <c r="H14" s="17">
        <v>6.0999999999999902E-2</v>
      </c>
      <c r="I14" s="10">
        <f t="shared" si="1"/>
        <v>-102394.54537582345</v>
      </c>
      <c r="J14" s="10">
        <f t="shared" si="1"/>
        <v>-204789.0907516469</v>
      </c>
      <c r="K14" s="10">
        <f t="shared" si="1"/>
        <v>-307183.63612747035</v>
      </c>
      <c r="L14" s="10">
        <f t="shared" si="1"/>
        <v>-409578.1815032938</v>
      </c>
      <c r="M14" s="10">
        <f t="shared" si="1"/>
        <v>-511972.72687911725</v>
      </c>
    </row>
    <row r="15" spans="2:13" x14ac:dyDescent="0.25">
      <c r="H15" s="17">
        <v>6.1999999999999902E-2</v>
      </c>
      <c r="I15" s="10">
        <f t="shared" si="1"/>
        <v>-104381.6158577871</v>
      </c>
      <c r="J15" s="10">
        <f t="shared" si="1"/>
        <v>-208763.23171557419</v>
      </c>
      <c r="K15" s="10">
        <f t="shared" si="1"/>
        <v>-313144.8475733613</v>
      </c>
      <c r="L15" s="10">
        <f t="shared" si="1"/>
        <v>-417526.46343114838</v>
      </c>
      <c r="M15" s="10">
        <f t="shared" si="1"/>
        <v>-521908.07928893546</v>
      </c>
    </row>
    <row r="16" spans="2:13" x14ac:dyDescent="0.25">
      <c r="H16" s="17">
        <v>6.2999999999999903E-2</v>
      </c>
      <c r="I16" s="10">
        <f t="shared" si="1"/>
        <v>-106413.78272537315</v>
      </c>
      <c r="J16" s="10">
        <f t="shared" si="1"/>
        <v>-212827.5654507463</v>
      </c>
      <c r="K16" s="10">
        <f t="shared" si="1"/>
        <v>-319241.34817611944</v>
      </c>
      <c r="L16" s="10">
        <f t="shared" si="1"/>
        <v>-425655.13090149261</v>
      </c>
      <c r="M16" s="10">
        <f t="shared" si="1"/>
        <v>-532068.91362686572</v>
      </c>
    </row>
    <row r="17" spans="8:13" x14ac:dyDescent="0.25">
      <c r="H17" s="17">
        <v>6.3999999999999904E-2</v>
      </c>
      <c r="I17" s="10">
        <f t="shared" si="1"/>
        <v>-108492.13987306693</v>
      </c>
      <c r="J17" s="10">
        <f t="shared" si="1"/>
        <v>-216984.27974613386</v>
      </c>
      <c r="K17" s="10">
        <f t="shared" si="1"/>
        <v>-325476.41961920081</v>
      </c>
      <c r="L17" s="10">
        <f t="shared" si="1"/>
        <v>-433968.55949226773</v>
      </c>
      <c r="M17" s="10">
        <f t="shared" si="1"/>
        <v>-542460.6993653347</v>
      </c>
    </row>
    <row r="18" spans="8:13" x14ac:dyDescent="0.25">
      <c r="H18" s="17">
        <v>6.4999999999999905E-2</v>
      </c>
      <c r="I18" s="10">
        <f t="shared" si="1"/>
        <v>-110617.8087483178</v>
      </c>
      <c r="J18" s="10">
        <f t="shared" si="1"/>
        <v>-221235.61749663559</v>
      </c>
      <c r="K18" s="10">
        <f t="shared" si="1"/>
        <v>-331853.42624495336</v>
      </c>
      <c r="L18" s="10">
        <f t="shared" si="1"/>
        <v>-442471.23499327118</v>
      </c>
      <c r="M18" s="10">
        <f t="shared" si="1"/>
        <v>-553089.04374158895</v>
      </c>
    </row>
    <row r="19" spans="8:13" x14ac:dyDescent="0.25">
      <c r="H19" s="17">
        <v>6.5999999999999906E-2</v>
      </c>
      <c r="I19" s="10">
        <f t="shared" si="1"/>
        <v>-112791.93906261626</v>
      </c>
      <c r="J19" s="10">
        <f t="shared" si="1"/>
        <v>-225583.87812523253</v>
      </c>
      <c r="K19" s="10">
        <f t="shared" si="1"/>
        <v>-338375.81718784879</v>
      </c>
      <c r="L19" s="10">
        <f t="shared" si="1"/>
        <v>-451167.75625046506</v>
      </c>
      <c r="M19" s="10">
        <f t="shared" si="1"/>
        <v>-563959.69531308126</v>
      </c>
    </row>
    <row r="20" spans="8:13" x14ac:dyDescent="0.25">
      <c r="H20" s="17">
        <v>6.6999999999999907E-2</v>
      </c>
      <c r="I20" s="10">
        <f t="shared" si="1"/>
        <v>-115015.7095210008</v>
      </c>
      <c r="J20" s="10">
        <f t="shared" si="1"/>
        <v>-230031.41904200159</v>
      </c>
      <c r="K20" s="10">
        <f t="shared" si="1"/>
        <v>-345047.12856300239</v>
      </c>
      <c r="L20" s="10">
        <f t="shared" si="1"/>
        <v>-460062.83808400319</v>
      </c>
      <c r="M20" s="10">
        <f t="shared" si="1"/>
        <v>-575078.54760500405</v>
      </c>
    </row>
    <row r="21" spans="8:13" x14ac:dyDescent="0.25">
      <c r="H21" s="17">
        <v>6.7999999999999894E-2</v>
      </c>
      <c r="I21" s="10">
        <f t="shared" si="1"/>
        <v>-117290.32857092084</v>
      </c>
      <c r="J21" s="10">
        <f t="shared" si="1"/>
        <v>-234580.65714184169</v>
      </c>
      <c r="K21" s="10">
        <f t="shared" si="1"/>
        <v>-351870.98571276251</v>
      </c>
      <c r="L21" s="10">
        <f t="shared" si="1"/>
        <v>-469161.31428368337</v>
      </c>
      <c r="M21" s="10">
        <f t="shared" si="1"/>
        <v>-586451.64285460417</v>
      </c>
    </row>
    <row r="22" spans="8:13" x14ac:dyDescent="0.25">
      <c r="H22" s="17">
        <v>6.8999999999999895E-2</v>
      </c>
      <c r="I22" s="10">
        <f t="shared" si="1"/>
        <v>-119617.03517057953</v>
      </c>
      <c r="J22" s="10">
        <f t="shared" si="1"/>
        <v>-239234.07034115907</v>
      </c>
      <c r="K22" s="10">
        <f t="shared" si="1"/>
        <v>-358851.10551173863</v>
      </c>
      <c r="L22" s="10">
        <f t="shared" si="1"/>
        <v>-478468.14068231813</v>
      </c>
      <c r="M22" s="10">
        <f t="shared" si="1"/>
        <v>-598085.17585289769</v>
      </c>
    </row>
    <row r="23" spans="8:13" x14ac:dyDescent="0.25">
      <c r="H23" s="17">
        <v>6.9999999999999896E-2</v>
      </c>
      <c r="I23" s="10">
        <f t="shared" si="1"/>
        <v>-121997.09957759437</v>
      </c>
      <c r="J23" s="10">
        <f t="shared" si="1"/>
        <v>-243994.19915518875</v>
      </c>
      <c r="K23" s="10">
        <f t="shared" si="1"/>
        <v>-365991.29873278312</v>
      </c>
      <c r="L23" s="10">
        <f t="shared" si="1"/>
        <v>-487988.3983103775</v>
      </c>
      <c r="M23" s="10">
        <f t="shared" si="1"/>
        <v>-609985.49788797181</v>
      </c>
    </row>
    <row r="24" spans="8:13" x14ac:dyDescent="0.25">
      <c r="H24" s="17">
        <v>7.0999999999999897E-2</v>
      </c>
      <c r="I24" s="10">
        <f t="shared" si="1"/>
        <v>-124431.82415823963</v>
      </c>
      <c r="J24" s="10">
        <f t="shared" si="1"/>
        <v>-248863.64831647926</v>
      </c>
      <c r="K24" s="10">
        <f t="shared" si="1"/>
        <v>-373295.47247471887</v>
      </c>
      <c r="L24" s="10">
        <f t="shared" si="1"/>
        <v>-497727.29663295852</v>
      </c>
      <c r="M24" s="10">
        <f t="shared" si="1"/>
        <v>-622159.1207911981</v>
      </c>
    </row>
    <row r="25" spans="8:13" x14ac:dyDescent="0.25">
      <c r="H25" s="17">
        <v>7.1999999999999897E-2</v>
      </c>
      <c r="I25" s="10">
        <f t="shared" si="1"/>
        <v>-126922.54421811015</v>
      </c>
      <c r="J25" s="10">
        <f t="shared" si="1"/>
        <v>-253845.08843622031</v>
      </c>
      <c r="K25" s="10">
        <f t="shared" si="1"/>
        <v>-380767.63265433046</v>
      </c>
      <c r="L25" s="10">
        <f t="shared" si="1"/>
        <v>-507690.17687244061</v>
      </c>
      <c r="M25" s="10">
        <f t="shared" si="1"/>
        <v>-634612.72109055077</v>
      </c>
    </row>
    <row r="26" spans="8:13" x14ac:dyDescent="0.25">
      <c r="H26" s="17">
        <v>7.2999999999999898E-2</v>
      </c>
      <c r="I26" s="10">
        <f t="shared" si="1"/>
        <v>-129470.6288544214</v>
      </c>
      <c r="J26" s="10">
        <f t="shared" si="1"/>
        <v>-258941.25770884281</v>
      </c>
      <c r="K26" s="10">
        <f t="shared" si="1"/>
        <v>-388411.88656326418</v>
      </c>
      <c r="L26" s="10">
        <f t="shared" si="1"/>
        <v>-517882.51541768562</v>
      </c>
      <c r="M26" s="10">
        <f t="shared" si="1"/>
        <v>-647353.14427210693</v>
      </c>
    </row>
    <row r="27" spans="8:13" x14ac:dyDescent="0.25">
      <c r="H27" s="17">
        <v>7.3999999999999899E-2</v>
      </c>
      <c r="I27" s="10">
        <f t="shared" si="1"/>
        <v>-132077.48183093141</v>
      </c>
      <c r="J27" s="10">
        <f t="shared" si="1"/>
        <v>-264154.96366186283</v>
      </c>
      <c r="K27" s="10">
        <f t="shared" si="1"/>
        <v>-396232.44549279427</v>
      </c>
      <c r="L27" s="10">
        <f t="shared" si="1"/>
        <v>-528309.92732372566</v>
      </c>
      <c r="M27" s="10">
        <f t="shared" si="1"/>
        <v>-660387.40915465716</v>
      </c>
    </row>
    <row r="28" spans="8:13" x14ac:dyDescent="0.25">
      <c r="H28" s="17">
        <v>7.4999999999999803E-2</v>
      </c>
      <c r="I28" s="10">
        <f t="shared" si="1"/>
        <v>-134744.54247566074</v>
      </c>
      <c r="J28" s="10">
        <f t="shared" si="1"/>
        <v>-269489.08495132148</v>
      </c>
      <c r="K28" s="10">
        <f t="shared" si="1"/>
        <v>-404233.62742698228</v>
      </c>
      <c r="L28" s="10">
        <f t="shared" si="1"/>
        <v>-538978.16990264296</v>
      </c>
      <c r="M28" s="10">
        <f t="shared" si="1"/>
        <v>-673722.71237830375</v>
      </c>
    </row>
    <row r="29" spans="8:13" x14ac:dyDescent="0.25">
      <c r="H29" s="17">
        <v>7.5999999999999804E-2</v>
      </c>
      <c r="I29" s="10">
        <f t="shared" si="1"/>
        <v>-137473.28660238464</v>
      </c>
      <c r="J29" s="10">
        <f t="shared" si="1"/>
        <v>-274946.57320476929</v>
      </c>
      <c r="K29" s="10">
        <f t="shared" si="1"/>
        <v>-412419.85980715399</v>
      </c>
      <c r="L29" s="10">
        <f t="shared" si="1"/>
        <v>-549893.14640953857</v>
      </c>
      <c r="M29" s="10">
        <f t="shared" si="1"/>
        <v>-687366.43301192333</v>
      </c>
    </row>
    <row r="30" spans="8:13" x14ac:dyDescent="0.25">
      <c r="H30" s="17">
        <v>7.6999999999999805E-2</v>
      </c>
      <c r="I30" s="10">
        <f t="shared" si="1"/>
        <v>-140265.22745633518</v>
      </c>
      <c r="J30" s="10">
        <f t="shared" si="1"/>
        <v>-280530.45491267036</v>
      </c>
      <c r="K30" s="10">
        <f t="shared" si="1"/>
        <v>-420795.68236900552</v>
      </c>
      <c r="L30" s="10">
        <f t="shared" si="1"/>
        <v>-561060.90982534073</v>
      </c>
      <c r="M30" s="10">
        <f t="shared" si="1"/>
        <v>-701326.13728167582</v>
      </c>
    </row>
    <row r="31" spans="8:13" x14ac:dyDescent="0.25">
      <c r="H31" s="17">
        <v>7.7999999999999806E-2</v>
      </c>
      <c r="I31" s="10">
        <f t="shared" si="1"/>
        <v>-143121.91668467008</v>
      </c>
      <c r="J31" s="10">
        <f t="shared" si="1"/>
        <v>-286243.83336934017</v>
      </c>
      <c r="K31" s="10">
        <f t="shared" si="1"/>
        <v>-429365.75005401025</v>
      </c>
      <c r="L31" s="10">
        <f t="shared" si="1"/>
        <v>-572487.66673868033</v>
      </c>
      <c r="M31" s="10">
        <f t="shared" si="1"/>
        <v>-715609.58342335036</v>
      </c>
    </row>
    <row r="32" spans="8:13" x14ac:dyDescent="0.25">
      <c r="H32" s="17">
        <v>7.8999999999999806E-2</v>
      </c>
      <c r="I32" s="10">
        <f t="shared" si="1"/>
        <v>-146044.94533274986</v>
      </c>
      <c r="J32" s="10">
        <f t="shared" si="1"/>
        <v>-292089.89066549973</v>
      </c>
      <c r="K32" s="10">
        <f t="shared" si="1"/>
        <v>-438134.83599824953</v>
      </c>
      <c r="L32" s="10">
        <f t="shared" si="1"/>
        <v>-584179.78133099945</v>
      </c>
      <c r="M32" s="10">
        <f t="shared" si="1"/>
        <v>-730224.72666374932</v>
      </c>
    </row>
    <row r="33" spans="8:13" x14ac:dyDescent="0.25">
      <c r="H33" s="17">
        <v>7.9999999999999793E-2</v>
      </c>
      <c r="I33" s="10">
        <f t="shared" si="1"/>
        <v>-149035.9448663347</v>
      </c>
      <c r="J33" s="10">
        <f t="shared" si="1"/>
        <v>-298071.8897326694</v>
      </c>
      <c r="K33" s="10">
        <f t="shared" si="1"/>
        <v>-447107.83459900407</v>
      </c>
      <c r="L33" s="10">
        <f t="shared" si="1"/>
        <v>-596143.7794653388</v>
      </c>
      <c r="M33" s="10">
        <f t="shared" si="1"/>
        <v>-745179.72433167347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3"/>
  <sheetViews>
    <sheetView workbookViewId="0">
      <selection activeCell="D13" sqref="D13"/>
    </sheetView>
  </sheetViews>
  <sheetFormatPr defaultRowHeight="15" x14ac:dyDescent="0.25"/>
  <cols>
    <col min="2" max="2" width="3.7109375" customWidth="1"/>
    <col min="3" max="3" width="80.7109375" bestFit="1" customWidth="1"/>
    <col min="4" max="4" width="13.28515625" customWidth="1"/>
    <col min="5" max="5" width="3.7109375" customWidth="1"/>
  </cols>
  <sheetData>
    <row r="1" spans="2:8" ht="15.75" thickBot="1" x14ac:dyDescent="0.3"/>
    <row r="2" spans="2:8" ht="15.75" thickBot="1" x14ac:dyDescent="0.3">
      <c r="B2" s="1"/>
      <c r="C2" s="2" t="s">
        <v>0</v>
      </c>
      <c r="D2" s="2"/>
      <c r="E2" s="3"/>
    </row>
    <row r="3" spans="2:8" ht="15.75" thickTop="1" x14ac:dyDescent="0.25">
      <c r="B3" s="4"/>
      <c r="C3" s="5"/>
      <c r="D3" s="5"/>
      <c r="E3" s="6"/>
    </row>
    <row r="4" spans="2:8" x14ac:dyDescent="0.25">
      <c r="B4" s="4"/>
      <c r="C4" s="5" t="s">
        <v>17</v>
      </c>
      <c r="D4" s="5"/>
      <c r="E4" s="6"/>
    </row>
    <row r="5" spans="2:8" x14ac:dyDescent="0.25">
      <c r="B5" s="4"/>
      <c r="C5" s="5" t="s">
        <v>15</v>
      </c>
      <c r="D5" s="5"/>
      <c r="E5" s="6"/>
    </row>
    <row r="6" spans="2:8" x14ac:dyDescent="0.25">
      <c r="B6" s="4"/>
      <c r="C6" s="5" t="s">
        <v>16</v>
      </c>
      <c r="D6" s="5"/>
      <c r="E6" s="6"/>
      <c r="H6" s="10"/>
    </row>
    <row r="7" spans="2:8" x14ac:dyDescent="0.25">
      <c r="B7" s="4"/>
      <c r="C7" s="5" t="s">
        <v>18</v>
      </c>
      <c r="D7" s="5"/>
      <c r="E7" s="6"/>
    </row>
    <row r="8" spans="2:8" x14ac:dyDescent="0.25">
      <c r="B8" s="4"/>
      <c r="C8" s="5" t="s">
        <v>19</v>
      </c>
      <c r="D8" s="5"/>
      <c r="E8" s="6"/>
    </row>
    <row r="9" spans="2:8" x14ac:dyDescent="0.25">
      <c r="B9" s="4"/>
      <c r="C9" s="5" t="s">
        <v>21</v>
      </c>
      <c r="D9" s="5"/>
      <c r="E9" s="6"/>
    </row>
    <row r="10" spans="2:8" x14ac:dyDescent="0.25">
      <c r="B10" s="4"/>
      <c r="C10" s="5" t="s">
        <v>20</v>
      </c>
      <c r="D10" s="16" t="s">
        <v>45</v>
      </c>
      <c r="E10" s="6"/>
    </row>
    <row r="11" spans="2:8" ht="15.75" thickBot="1" x14ac:dyDescent="0.3">
      <c r="B11" s="7"/>
      <c r="C11" s="8"/>
      <c r="D11" s="8"/>
      <c r="E11" s="9"/>
    </row>
    <row r="13" spans="2:8" x14ac:dyDescent="0.25">
      <c r="D13" s="10">
        <f>PMT(0.03/12,6*12,26000*(1-0.1))</f>
        <v>-355.5320141748665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11"/>
  <sheetViews>
    <sheetView tabSelected="1" workbookViewId="0">
      <selection activeCell="H8" sqref="H8"/>
    </sheetView>
  </sheetViews>
  <sheetFormatPr defaultRowHeight="15" x14ac:dyDescent="0.25"/>
  <cols>
    <col min="2" max="2" width="3.7109375" customWidth="1"/>
    <col min="3" max="3" width="96.28515625" bestFit="1" customWidth="1"/>
    <col min="4" max="4" width="3.7109375" customWidth="1"/>
    <col min="7" max="7" width="10.5703125" bestFit="1" customWidth="1"/>
    <col min="8" max="8" width="12.42578125" bestFit="1" customWidth="1"/>
  </cols>
  <sheetData>
    <row r="1" spans="2:8" ht="15.75" thickBot="1" x14ac:dyDescent="0.3"/>
    <row r="2" spans="2:8" ht="15.75" thickBot="1" x14ac:dyDescent="0.3">
      <c r="B2" s="1"/>
      <c r="C2" s="2" t="s">
        <v>0</v>
      </c>
      <c r="D2" s="3"/>
    </row>
    <row r="3" spans="2:8" ht="15.75" thickTop="1" x14ac:dyDescent="0.25">
      <c r="B3" s="4"/>
      <c r="C3" s="5"/>
      <c r="D3" s="6"/>
      <c r="G3" t="s">
        <v>47</v>
      </c>
      <c r="H3" s="18" t="s">
        <v>48</v>
      </c>
    </row>
    <row r="4" spans="2:8" x14ac:dyDescent="0.25">
      <c r="B4" s="4"/>
      <c r="C4" s="5" t="s">
        <v>22</v>
      </c>
      <c r="D4" s="6"/>
      <c r="G4" s="10">
        <f>PMT(0.06/12,4*12,0,-15000)</f>
        <v>277.27543571903419</v>
      </c>
      <c r="H4" s="19">
        <v>278</v>
      </c>
    </row>
    <row r="5" spans="2:8" x14ac:dyDescent="0.25">
      <c r="B5" s="4"/>
      <c r="C5" s="5" t="s">
        <v>28</v>
      </c>
      <c r="D5" s="6"/>
      <c r="H5" s="10"/>
    </row>
    <row r="6" spans="2:8" x14ac:dyDescent="0.25">
      <c r="B6" s="4"/>
      <c r="C6" s="5" t="s">
        <v>26</v>
      </c>
      <c r="D6" s="6"/>
      <c r="H6" s="10"/>
    </row>
    <row r="7" spans="2:8" x14ac:dyDescent="0.25">
      <c r="B7" s="4"/>
      <c r="C7" s="5" t="s">
        <v>29</v>
      </c>
      <c r="D7" s="6"/>
    </row>
    <row r="8" spans="2:8" x14ac:dyDescent="0.25">
      <c r="B8" s="4"/>
      <c r="C8" s="5" t="s">
        <v>30</v>
      </c>
      <c r="D8" s="6"/>
    </row>
    <row r="9" spans="2:8" ht="15.75" thickBot="1" x14ac:dyDescent="0.3">
      <c r="B9" s="7"/>
      <c r="C9" s="8"/>
      <c r="D9" s="9"/>
    </row>
    <row r="10" spans="2:8" x14ac:dyDescent="0.25">
      <c r="H10" s="10">
        <f>FV(0.06/12,48,-278)</f>
        <v>15039.197356903098</v>
      </c>
    </row>
    <row r="11" spans="2:8" x14ac:dyDescent="0.25">
      <c r="C11" s="5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Projects</vt:lpstr>
      <vt:lpstr>Lump Sum vs Annuity</vt:lpstr>
      <vt:lpstr>Retirement Savings</vt:lpstr>
      <vt:lpstr>Can you afford it</vt:lpstr>
      <vt:lpstr>Down 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Robert Edward</dc:creator>
  <cp:lastModifiedBy>Young, Dajuan Leonard</cp:lastModifiedBy>
  <cp:lastPrinted>2015-10-12T20:05:30Z</cp:lastPrinted>
  <dcterms:created xsi:type="dcterms:W3CDTF">2015-10-12T15:19:02Z</dcterms:created>
  <dcterms:modified xsi:type="dcterms:W3CDTF">2021-10-20T01:28:15Z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d2b0d5d5-a7c2-4ac7-b906-7605beb8815d</vt:lpwstr>
  </property>
</Properties>
</file>