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"/>
    </mc:Choice>
  </mc:AlternateContent>
  <xr:revisionPtr revIDLastSave="0" documentId="13_ncr:1_{A25243A4-5D13-3A43-AE1C-6992663E6F03}" xr6:coauthVersionLast="47" xr6:coauthVersionMax="47" xr10:uidLastSave="{00000000-0000-0000-0000-000000000000}"/>
  <bookViews>
    <workbookView xWindow="0" yWindow="500" windowWidth="24680" windowHeight="1962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7" r:id="rId6"/>
  </sheets>
  <definedNames>
    <definedName name="_xlnm._FilterDatabase" localSheetId="0" hidden="1">Sheet1!$A$1:$R$4115</definedName>
    <definedName name="_xlchart.v1.0" hidden="1">Sheet1!$F$2:$F$4115</definedName>
    <definedName name="_xlchart.v1.1" hidden="1">Sheet1!$L$1</definedName>
    <definedName name="_xlchart.v1.2" hidden="1">Sheet1!$L$2:$L$4115</definedName>
    <definedName name="_xlchart.v1.3" hidden="1">Sheet1!$F$2:$F$4115</definedName>
    <definedName name="_xlchart.v1.4" hidden="1">Sheet1!$L$1</definedName>
    <definedName name="_xlchart.v1.5" hidden="1">Sheet1!$L$2:$L$4115</definedName>
  </definedNames>
  <calcPr calcId="191029"/>
  <pivotCaches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7" l="1" a="1"/>
  <c r="G6" i="7" s="1"/>
  <c r="G5" i="7" a="1"/>
  <c r="G5" i="7" s="1"/>
  <c r="G4" i="7" a="1"/>
  <c r="G4" i="7" s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B10" i="5"/>
  <c r="B9" i="5"/>
  <c r="B8" i="5"/>
  <c r="E8" i="5" s="1"/>
  <c r="B7" i="5"/>
  <c r="B6" i="5"/>
  <c r="B5" i="5"/>
  <c r="B4" i="5"/>
  <c r="E4" i="5" s="1"/>
  <c r="B3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3" i="1"/>
  <c r="P4110" i="1"/>
  <c r="P4109" i="1"/>
  <c r="P4108" i="1"/>
  <c r="P4105" i="1"/>
  <c r="P4104" i="1"/>
  <c r="P4103" i="1"/>
  <c r="P4102" i="1"/>
  <c r="P4101" i="1"/>
  <c r="P4100" i="1"/>
  <c r="P4096" i="1"/>
  <c r="P4094" i="1"/>
  <c r="P4093" i="1"/>
  <c r="P4092" i="1"/>
  <c r="P4091" i="1"/>
  <c r="P4089" i="1"/>
  <c r="P4088" i="1"/>
  <c r="P4087" i="1"/>
  <c r="P4085" i="1"/>
  <c r="P4084" i="1"/>
  <c r="P4083" i="1"/>
  <c r="P4082" i="1"/>
  <c r="P4081" i="1"/>
  <c r="P4079" i="1"/>
  <c r="P4078" i="1"/>
  <c r="P4075" i="1"/>
  <c r="P4072" i="1"/>
  <c r="P4070" i="1"/>
  <c r="P4069" i="1"/>
  <c r="P4068" i="1"/>
  <c r="P4067" i="1"/>
  <c r="P4064" i="1"/>
  <c r="P4063" i="1"/>
  <c r="P4060" i="1"/>
  <c r="P4058" i="1"/>
  <c r="P4056" i="1"/>
  <c r="P4054" i="1"/>
  <c r="P4053" i="1"/>
  <c r="P4052" i="1"/>
  <c r="P4051" i="1"/>
  <c r="P4049" i="1"/>
  <c r="P4048" i="1"/>
  <c r="P4046" i="1"/>
  <c r="P4044" i="1"/>
  <c r="P4042" i="1"/>
  <c r="P4041" i="1"/>
  <c r="P4040" i="1"/>
  <c r="P4039" i="1"/>
  <c r="P4038" i="1"/>
  <c r="P4037" i="1"/>
  <c r="P4036" i="1"/>
  <c r="P4034" i="1"/>
  <c r="P4033" i="1"/>
  <c r="P4032" i="1"/>
  <c r="P4031" i="1"/>
  <c r="P4030" i="1"/>
  <c r="P4029" i="1"/>
  <c r="P4028" i="1"/>
  <c r="P4026" i="1"/>
  <c r="P4025" i="1"/>
  <c r="P4024" i="1"/>
  <c r="P4023" i="1"/>
  <c r="P4022" i="1"/>
  <c r="P4021" i="1"/>
  <c r="P4019" i="1"/>
  <c r="P4017" i="1"/>
  <c r="P4016" i="1"/>
  <c r="P4015" i="1"/>
  <c r="P4012" i="1"/>
  <c r="P4009" i="1"/>
  <c r="P4008" i="1"/>
  <c r="P4007" i="1"/>
  <c r="P4006" i="1"/>
  <c r="P4005" i="1"/>
  <c r="P4004" i="1"/>
  <c r="P4002" i="1"/>
  <c r="P4001" i="1"/>
  <c r="P4000" i="1"/>
  <c r="P3998" i="1"/>
  <c r="P3996" i="1"/>
  <c r="P3995" i="1"/>
  <c r="P3994" i="1"/>
  <c r="P3993" i="1"/>
  <c r="P3991" i="1"/>
  <c r="P3990" i="1"/>
  <c r="P3987" i="1"/>
  <c r="P3985" i="1"/>
  <c r="P3983" i="1"/>
  <c r="P3982" i="1"/>
  <c r="P3980" i="1"/>
  <c r="P3979" i="1"/>
  <c r="P3978" i="1"/>
  <c r="P3977" i="1"/>
  <c r="P3975" i="1"/>
  <c r="P3974" i="1"/>
  <c r="P3973" i="1"/>
  <c r="P3972" i="1"/>
  <c r="P3971" i="1"/>
  <c r="P3970" i="1"/>
  <c r="P3969" i="1"/>
  <c r="P3968" i="1"/>
  <c r="P3967" i="1"/>
  <c r="P3966" i="1"/>
  <c r="P3962" i="1"/>
  <c r="P3961" i="1"/>
  <c r="P3960" i="1"/>
  <c r="P3959" i="1"/>
  <c r="P3958" i="1"/>
  <c r="P3957" i="1"/>
  <c r="P3955" i="1"/>
  <c r="P3954" i="1"/>
  <c r="P3952" i="1"/>
  <c r="P3949" i="1"/>
  <c r="P3948" i="1"/>
  <c r="P3947" i="1"/>
  <c r="P3946" i="1"/>
  <c r="P3945" i="1"/>
  <c r="P3944" i="1"/>
  <c r="P3943" i="1"/>
  <c r="P3942" i="1"/>
  <c r="P3940" i="1"/>
  <c r="P3939" i="1"/>
  <c r="P3938" i="1"/>
  <c r="P3936" i="1"/>
  <c r="P3935" i="1"/>
  <c r="P3934" i="1"/>
  <c r="P3933" i="1"/>
  <c r="P3931" i="1"/>
  <c r="P3930" i="1"/>
  <c r="P3927" i="1"/>
  <c r="P3926" i="1"/>
  <c r="P3924" i="1"/>
  <c r="P3915" i="1"/>
  <c r="P3914" i="1"/>
  <c r="P3913" i="1"/>
  <c r="P3912" i="1"/>
  <c r="P3911" i="1"/>
  <c r="P3910" i="1"/>
  <c r="P3909" i="1"/>
  <c r="P3906" i="1"/>
  <c r="P3905" i="1"/>
  <c r="P3903" i="1"/>
  <c r="P3902" i="1"/>
  <c r="P3901" i="1"/>
  <c r="P3898" i="1"/>
  <c r="P3897" i="1"/>
  <c r="P3896" i="1"/>
  <c r="P3895" i="1"/>
  <c r="P3894" i="1"/>
  <c r="P3893" i="1"/>
  <c r="P3892" i="1"/>
  <c r="P3891" i="1"/>
  <c r="P3889" i="1"/>
  <c r="P3887" i="1"/>
  <c r="P3886" i="1"/>
  <c r="P3883" i="1"/>
  <c r="P3880" i="1"/>
  <c r="P3879" i="1"/>
  <c r="P3875" i="1"/>
  <c r="P3874" i="1"/>
  <c r="P3873" i="1"/>
  <c r="P3872" i="1"/>
  <c r="P3871" i="1"/>
  <c r="P3869" i="1"/>
  <c r="P3868" i="1"/>
  <c r="P3866" i="1"/>
  <c r="P3865" i="1"/>
  <c r="P3864" i="1"/>
  <c r="P3863" i="1"/>
  <c r="P3862" i="1"/>
  <c r="P3861" i="1"/>
  <c r="P3859" i="1"/>
  <c r="P3858" i="1"/>
  <c r="P3857" i="1"/>
  <c r="P3856" i="1"/>
  <c r="P3855" i="1"/>
  <c r="P3854" i="1"/>
  <c r="P3852" i="1"/>
  <c r="P3850" i="1"/>
  <c r="P3849" i="1"/>
  <c r="P3848" i="1"/>
  <c r="P3847" i="1"/>
  <c r="P3846" i="1"/>
  <c r="P3845" i="1"/>
  <c r="P3843" i="1"/>
  <c r="P3841" i="1"/>
  <c r="P3838" i="1"/>
  <c r="P3834" i="1"/>
  <c r="P3833" i="1"/>
  <c r="P3832" i="1"/>
  <c r="P3831" i="1"/>
  <c r="P3830" i="1"/>
  <c r="P3827" i="1"/>
  <c r="P3825" i="1"/>
  <c r="P3823" i="1"/>
  <c r="P3821" i="1"/>
  <c r="P3820" i="1"/>
  <c r="P3819" i="1"/>
  <c r="P3818" i="1"/>
  <c r="P3816" i="1"/>
  <c r="P3815" i="1"/>
  <c r="P3812" i="1"/>
  <c r="P3809" i="1"/>
  <c r="P3807" i="1"/>
  <c r="P3806" i="1"/>
  <c r="P3805" i="1"/>
  <c r="P3804" i="1"/>
  <c r="P3803" i="1"/>
  <c r="P3802" i="1"/>
  <c r="P3801" i="1"/>
  <c r="P3800" i="1"/>
  <c r="P3799" i="1"/>
  <c r="P3798" i="1"/>
  <c r="P3795" i="1"/>
  <c r="P3794" i="1"/>
  <c r="P3793" i="1"/>
  <c r="P3792" i="1"/>
  <c r="P3790" i="1"/>
  <c r="P3789" i="1"/>
  <c r="P3788" i="1"/>
  <c r="P3785" i="1"/>
  <c r="P3783" i="1"/>
  <c r="P3782" i="1"/>
  <c r="P3781" i="1"/>
  <c r="P3780" i="1"/>
  <c r="P3779" i="1"/>
  <c r="P3778" i="1"/>
  <c r="P3777" i="1"/>
  <c r="P3775" i="1"/>
  <c r="P3774" i="1"/>
  <c r="P3773" i="1"/>
  <c r="P3771" i="1"/>
  <c r="P3770" i="1"/>
  <c r="P3769" i="1"/>
  <c r="P3768" i="1"/>
  <c r="P3767" i="1"/>
  <c r="P3766" i="1"/>
  <c r="P3765" i="1"/>
  <c r="P3762" i="1"/>
  <c r="P3761" i="1"/>
  <c r="P3760" i="1"/>
  <c r="P3759" i="1"/>
  <c r="P3758" i="1"/>
  <c r="P3756" i="1"/>
  <c r="P3755" i="1"/>
  <c r="P3753" i="1"/>
  <c r="P3752" i="1"/>
  <c r="P3751" i="1"/>
  <c r="P3750" i="1"/>
  <c r="P3748" i="1"/>
  <c r="P3747" i="1"/>
  <c r="P3746" i="1"/>
  <c r="P3745" i="1"/>
  <c r="P3744" i="1"/>
  <c r="P3743" i="1"/>
  <c r="P3742" i="1"/>
  <c r="P3739" i="1"/>
  <c r="P3736" i="1"/>
  <c r="P3735" i="1"/>
  <c r="P3733" i="1"/>
  <c r="P3732" i="1"/>
  <c r="P3731" i="1"/>
  <c r="P3730" i="1"/>
  <c r="P3729" i="1"/>
  <c r="P3728" i="1"/>
  <c r="P3723" i="1"/>
  <c r="P3722" i="1"/>
  <c r="P3718" i="1"/>
  <c r="P3716" i="1"/>
  <c r="P3715" i="1"/>
  <c r="P3714" i="1"/>
  <c r="P3713" i="1"/>
  <c r="P3712" i="1"/>
  <c r="P3710" i="1"/>
  <c r="P3709" i="1"/>
  <c r="P3708" i="1"/>
  <c r="P3707" i="1"/>
  <c r="P3705" i="1"/>
  <c r="P3702" i="1"/>
  <c r="P3701" i="1"/>
  <c r="P3700" i="1"/>
  <c r="P3697" i="1"/>
  <c r="P3696" i="1"/>
  <c r="P3694" i="1"/>
  <c r="P3693" i="1"/>
  <c r="P3692" i="1"/>
  <c r="P3691" i="1"/>
  <c r="P3689" i="1"/>
  <c r="P3688" i="1"/>
  <c r="P3687" i="1"/>
  <c r="P3686" i="1"/>
  <c r="P3685" i="1"/>
  <c r="P3684" i="1"/>
  <c r="P3683" i="1"/>
  <c r="P3682" i="1"/>
  <c r="P3681" i="1"/>
  <c r="P3679" i="1"/>
  <c r="P3678" i="1"/>
  <c r="P3673" i="1"/>
  <c r="P3670" i="1"/>
  <c r="P3668" i="1"/>
  <c r="P3666" i="1"/>
  <c r="P3663" i="1"/>
  <c r="P3661" i="1"/>
  <c r="P3660" i="1"/>
  <c r="P3657" i="1"/>
  <c r="P3653" i="1"/>
  <c r="P3650" i="1"/>
  <c r="P3648" i="1"/>
  <c r="P3646" i="1"/>
  <c r="P3645" i="1"/>
  <c r="P3643" i="1"/>
  <c r="P3642" i="1"/>
  <c r="P3641" i="1"/>
  <c r="P3639" i="1"/>
  <c r="P3638" i="1"/>
  <c r="P3637" i="1"/>
  <c r="P3635" i="1"/>
  <c r="P3633" i="1"/>
  <c r="P3631" i="1"/>
  <c r="P3630" i="1"/>
  <c r="P3629" i="1"/>
  <c r="P3626" i="1"/>
  <c r="P3625" i="1"/>
  <c r="P3624" i="1"/>
  <c r="P3623" i="1"/>
  <c r="P3622" i="1"/>
  <c r="P3621" i="1"/>
  <c r="P3616" i="1"/>
  <c r="P3615" i="1"/>
  <c r="P3606" i="1"/>
  <c r="P3605" i="1"/>
  <c r="P3604" i="1"/>
  <c r="P3602" i="1"/>
  <c r="P3601" i="1"/>
  <c r="P3600" i="1"/>
  <c r="P3599" i="1"/>
  <c r="P3597" i="1"/>
  <c r="P3596" i="1"/>
  <c r="P3595" i="1"/>
  <c r="P3594" i="1"/>
  <c r="P3593" i="1"/>
  <c r="P3591" i="1"/>
  <c r="P3588" i="1"/>
  <c r="P3587" i="1"/>
  <c r="P3585" i="1"/>
  <c r="P3584" i="1"/>
  <c r="P3582" i="1"/>
  <c r="P3579" i="1"/>
  <c r="P3578" i="1"/>
  <c r="P3577" i="1"/>
  <c r="P3576" i="1"/>
  <c r="P3572" i="1"/>
  <c r="P3571" i="1"/>
  <c r="P3570" i="1"/>
  <c r="P3567" i="1"/>
  <c r="P3563" i="1"/>
  <c r="P3559" i="1"/>
  <c r="P3556" i="1"/>
  <c r="P3555" i="1"/>
  <c r="P3553" i="1"/>
  <c r="P3550" i="1"/>
  <c r="P3549" i="1"/>
  <c r="P3548" i="1"/>
  <c r="P3547" i="1"/>
  <c r="P3546" i="1"/>
  <c r="P3544" i="1"/>
  <c r="P3541" i="1"/>
  <c r="P3536" i="1"/>
  <c r="P3535" i="1"/>
  <c r="P3534" i="1"/>
  <c r="P3533" i="1"/>
  <c r="P3531" i="1"/>
  <c r="P3529" i="1"/>
  <c r="P3528" i="1"/>
  <c r="P3527" i="1"/>
  <c r="P3526" i="1"/>
  <c r="P3523" i="1"/>
  <c r="P3520" i="1"/>
  <c r="P3518" i="1"/>
  <c r="P3517" i="1"/>
  <c r="P3516" i="1"/>
  <c r="P3515" i="1"/>
  <c r="P3512" i="1"/>
  <c r="P3511" i="1"/>
  <c r="P3509" i="1"/>
  <c r="P3508" i="1"/>
  <c r="P3507" i="1"/>
  <c r="P3506" i="1"/>
  <c r="P3504" i="1"/>
  <c r="P3502" i="1"/>
  <c r="P3501" i="1"/>
  <c r="P3499" i="1"/>
  <c r="P3498" i="1"/>
  <c r="P3496" i="1"/>
  <c r="P3495" i="1"/>
  <c r="P3494" i="1"/>
  <c r="P3493" i="1"/>
  <c r="P3492" i="1"/>
  <c r="P3490" i="1"/>
  <c r="P3488" i="1"/>
  <c r="P3487" i="1"/>
  <c r="P3486" i="1"/>
  <c r="P3485" i="1"/>
  <c r="P3482" i="1"/>
  <c r="P3480" i="1"/>
  <c r="P3479" i="1"/>
  <c r="P3478" i="1"/>
  <c r="P3475" i="1"/>
  <c r="P3474" i="1"/>
  <c r="P3472" i="1"/>
  <c r="P3471" i="1"/>
  <c r="P3470" i="1"/>
  <c r="P3469" i="1"/>
  <c r="P3468" i="1"/>
  <c r="P3466" i="1"/>
  <c r="P3464" i="1"/>
  <c r="P3463" i="1"/>
  <c r="P3460" i="1"/>
  <c r="P3459" i="1"/>
  <c r="P3458" i="1"/>
  <c r="P3457" i="1"/>
  <c r="P3454" i="1"/>
  <c r="P3453" i="1"/>
  <c r="P3451" i="1"/>
  <c r="P3450" i="1"/>
  <c r="P3449" i="1"/>
  <c r="P3445" i="1"/>
  <c r="P3444" i="1"/>
  <c r="P3443" i="1"/>
  <c r="P3442" i="1"/>
  <c r="P3441" i="1"/>
  <c r="P3439" i="1"/>
  <c r="P3438" i="1"/>
  <c r="P3437" i="1"/>
  <c r="P3436" i="1"/>
  <c r="P3435" i="1"/>
  <c r="P3434" i="1"/>
  <c r="P3433" i="1"/>
  <c r="P3428" i="1"/>
  <c r="P3427" i="1"/>
  <c r="P3426" i="1"/>
  <c r="P3425" i="1"/>
  <c r="P3423" i="1"/>
  <c r="P3420" i="1"/>
  <c r="P3419" i="1"/>
  <c r="P3417" i="1"/>
  <c r="P3416" i="1"/>
  <c r="P3415" i="1"/>
  <c r="P3413" i="1"/>
  <c r="P3412" i="1"/>
  <c r="P3410" i="1"/>
  <c r="P3408" i="1"/>
  <c r="P3406" i="1"/>
  <c r="P3404" i="1"/>
  <c r="P3402" i="1"/>
  <c r="P3400" i="1"/>
  <c r="P3398" i="1"/>
  <c r="P3395" i="1"/>
  <c r="P3393" i="1"/>
  <c r="P3392" i="1"/>
  <c r="P3391" i="1"/>
  <c r="P3389" i="1"/>
  <c r="P3388" i="1"/>
  <c r="P3387" i="1"/>
  <c r="P3386" i="1"/>
  <c r="P3385" i="1"/>
  <c r="P3383" i="1"/>
  <c r="P3382" i="1"/>
  <c r="P3378" i="1"/>
  <c r="P3374" i="1"/>
  <c r="P3373" i="1"/>
  <c r="P3372" i="1"/>
  <c r="P3370" i="1"/>
  <c r="P3368" i="1"/>
  <c r="P3367" i="1"/>
  <c r="P3365" i="1"/>
  <c r="P3364" i="1"/>
  <c r="P3363" i="1"/>
  <c r="P3361" i="1"/>
  <c r="P3360" i="1"/>
  <c r="P3356" i="1"/>
  <c r="P3351" i="1"/>
  <c r="P3350" i="1"/>
  <c r="P3348" i="1"/>
  <c r="P3347" i="1"/>
  <c r="P3346" i="1"/>
  <c r="P3344" i="1"/>
  <c r="P3342" i="1"/>
  <c r="P3341" i="1"/>
  <c r="P3340" i="1"/>
  <c r="P3336" i="1"/>
  <c r="P3335" i="1"/>
  <c r="P3334" i="1"/>
  <c r="P3333" i="1"/>
  <c r="P3330" i="1"/>
  <c r="P3328" i="1"/>
  <c r="P3324" i="1"/>
  <c r="P3323" i="1"/>
  <c r="P3322" i="1"/>
  <c r="P3319" i="1"/>
  <c r="P3318" i="1"/>
  <c r="P3315" i="1"/>
  <c r="P3314" i="1"/>
  <c r="P3313" i="1"/>
  <c r="P3312" i="1"/>
  <c r="P3310" i="1"/>
  <c r="P3309" i="1"/>
  <c r="P3308" i="1"/>
  <c r="P3307" i="1"/>
  <c r="P3306" i="1"/>
  <c r="P3305" i="1"/>
  <c r="P3303" i="1"/>
  <c r="P3302" i="1"/>
  <c r="P3301" i="1"/>
  <c r="P3300" i="1"/>
  <c r="P3293" i="1"/>
  <c r="P3288" i="1"/>
  <c r="P3287" i="1"/>
  <c r="P3286" i="1"/>
  <c r="P3284" i="1"/>
  <c r="P3283" i="1"/>
  <c r="P3282" i="1"/>
  <c r="P3281" i="1"/>
  <c r="P3277" i="1"/>
  <c r="P3276" i="1"/>
  <c r="P3275" i="1"/>
  <c r="P3274" i="1"/>
  <c r="P3270" i="1"/>
  <c r="P3269" i="1"/>
  <c r="P3268" i="1"/>
  <c r="P3266" i="1"/>
  <c r="P3265" i="1"/>
  <c r="P3264" i="1"/>
  <c r="P3263" i="1"/>
  <c r="P3262" i="1"/>
  <c r="P3261" i="1"/>
  <c r="P3260" i="1"/>
  <c r="P3258" i="1"/>
  <c r="P3255" i="1"/>
  <c r="P3253" i="1"/>
  <c r="P3252" i="1"/>
  <c r="P3251" i="1"/>
  <c r="P3250" i="1"/>
  <c r="P3248" i="1"/>
  <c r="P3247" i="1"/>
  <c r="P3245" i="1"/>
  <c r="P3244" i="1"/>
  <c r="P3243" i="1"/>
  <c r="P3239" i="1"/>
  <c r="P3238" i="1"/>
  <c r="P3237" i="1"/>
  <c r="P3235" i="1"/>
  <c r="P3234" i="1"/>
  <c r="P3233" i="1"/>
  <c r="P3232" i="1"/>
  <c r="P3231" i="1"/>
  <c r="P3230" i="1"/>
  <c r="P3227" i="1"/>
  <c r="P3226" i="1"/>
  <c r="P3225" i="1"/>
  <c r="P3224" i="1"/>
  <c r="P3222" i="1"/>
  <c r="P3221" i="1"/>
  <c r="P3219" i="1"/>
  <c r="P3217" i="1"/>
  <c r="P3214" i="1"/>
  <c r="P3213" i="1"/>
  <c r="P3212" i="1"/>
  <c r="P3211" i="1"/>
  <c r="P3210" i="1"/>
  <c r="P3209" i="1"/>
  <c r="P3208" i="1"/>
  <c r="P3206" i="1"/>
  <c r="P3205" i="1"/>
  <c r="P3204" i="1"/>
  <c r="P3202" i="1"/>
  <c r="P3201" i="1"/>
  <c r="P3198" i="1"/>
  <c r="P3197" i="1"/>
  <c r="P3196" i="1"/>
  <c r="P3193" i="1"/>
  <c r="P3189" i="1"/>
  <c r="P3186" i="1"/>
  <c r="P3185" i="1"/>
  <c r="P3184" i="1"/>
  <c r="P3181" i="1"/>
  <c r="P3179" i="1"/>
  <c r="P3178" i="1"/>
  <c r="P3177" i="1"/>
  <c r="P3176" i="1"/>
  <c r="P3175" i="1"/>
  <c r="P3174" i="1"/>
  <c r="P3172" i="1"/>
  <c r="P3171" i="1"/>
  <c r="P3170" i="1"/>
  <c r="P3169" i="1"/>
  <c r="P3168" i="1"/>
  <c r="P3167" i="1"/>
  <c r="P3166" i="1"/>
  <c r="P3165" i="1"/>
  <c r="P3164" i="1"/>
  <c r="P3162" i="1"/>
  <c r="P3161" i="1"/>
  <c r="P3160" i="1"/>
  <c r="P3159" i="1"/>
  <c r="P3158" i="1"/>
  <c r="P3156" i="1"/>
  <c r="P3155" i="1"/>
  <c r="P3153" i="1"/>
  <c r="P3152" i="1"/>
  <c r="P3151" i="1"/>
  <c r="P3150" i="1"/>
  <c r="P3149" i="1"/>
  <c r="P3147" i="1"/>
  <c r="P3146" i="1"/>
  <c r="P3139" i="1"/>
  <c r="P3137" i="1"/>
  <c r="P3134" i="1"/>
  <c r="P3133" i="1"/>
  <c r="P3132" i="1"/>
  <c r="P3131" i="1"/>
  <c r="P3130" i="1"/>
  <c r="P3129" i="1"/>
  <c r="P3128" i="1"/>
  <c r="P3127" i="1"/>
  <c r="P3126" i="1"/>
  <c r="P3125" i="1"/>
  <c r="P3124" i="1"/>
  <c r="P3121" i="1"/>
  <c r="P3118" i="1"/>
  <c r="P3116" i="1"/>
  <c r="P3115" i="1"/>
  <c r="P3114" i="1"/>
  <c r="P3113" i="1"/>
  <c r="P3112" i="1"/>
  <c r="P3111" i="1"/>
  <c r="P3110" i="1"/>
  <c r="P3109" i="1"/>
  <c r="P3107" i="1"/>
  <c r="P3105" i="1"/>
  <c r="P3102" i="1"/>
  <c r="P3101" i="1"/>
  <c r="P3100" i="1"/>
  <c r="P3098" i="1"/>
  <c r="P3097" i="1"/>
  <c r="P3096" i="1"/>
  <c r="P3094" i="1"/>
  <c r="P3093" i="1"/>
  <c r="P3092" i="1"/>
  <c r="P3091" i="1"/>
  <c r="P3090" i="1"/>
  <c r="P3089" i="1"/>
  <c r="P3087" i="1"/>
  <c r="P3086" i="1"/>
  <c r="P3085" i="1"/>
  <c r="P3084" i="1"/>
  <c r="P3083" i="1"/>
  <c r="P3082" i="1"/>
  <c r="P3081" i="1"/>
  <c r="P3080" i="1"/>
  <c r="P3078" i="1"/>
  <c r="P3077" i="1"/>
  <c r="P3075" i="1"/>
  <c r="P3074" i="1"/>
  <c r="P3073" i="1"/>
  <c r="P3071" i="1"/>
  <c r="P3070" i="1"/>
  <c r="P3067" i="1"/>
  <c r="P3066" i="1"/>
  <c r="P3065" i="1"/>
  <c r="P3064" i="1"/>
  <c r="P3063" i="1"/>
  <c r="P3062" i="1"/>
  <c r="P3061" i="1"/>
  <c r="P3058" i="1"/>
  <c r="P3057" i="1"/>
  <c r="P3056" i="1"/>
  <c r="P3055" i="1"/>
  <c r="P3054" i="1"/>
  <c r="P3052" i="1"/>
  <c r="P3051" i="1"/>
  <c r="P3050" i="1"/>
  <c r="P3049" i="1"/>
  <c r="P3048" i="1"/>
  <c r="P3047" i="1"/>
  <c r="P3046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6" i="1"/>
  <c r="P3024" i="1"/>
  <c r="P3023" i="1"/>
  <c r="P3022" i="1"/>
  <c r="P3021" i="1"/>
  <c r="P3019" i="1"/>
  <c r="P3018" i="1"/>
  <c r="P3017" i="1"/>
  <c r="P3016" i="1"/>
  <c r="P3015" i="1"/>
  <c r="P3014" i="1"/>
  <c r="P3012" i="1"/>
  <c r="P3011" i="1"/>
  <c r="P3010" i="1"/>
  <c r="P3009" i="1"/>
  <c r="P3007" i="1"/>
  <c r="P3006" i="1"/>
  <c r="P3005" i="1"/>
  <c r="P3004" i="1"/>
  <c r="P3003" i="1"/>
  <c r="P3002" i="1"/>
  <c r="P3001" i="1"/>
  <c r="P3000" i="1"/>
  <c r="P2999" i="1"/>
  <c r="P2998" i="1"/>
  <c r="P2997" i="1"/>
  <c r="P2995" i="1"/>
  <c r="P2994" i="1"/>
  <c r="P2993" i="1"/>
  <c r="P2992" i="1"/>
  <c r="P2991" i="1"/>
  <c r="P2989" i="1"/>
  <c r="P2986" i="1"/>
  <c r="P2985" i="1"/>
  <c r="P2982" i="1"/>
  <c r="P2981" i="1"/>
  <c r="P2980" i="1"/>
  <c r="P2979" i="1"/>
  <c r="P2977" i="1"/>
  <c r="P2976" i="1"/>
  <c r="P2975" i="1"/>
  <c r="P2974" i="1"/>
  <c r="P2973" i="1"/>
  <c r="P2972" i="1"/>
  <c r="P2970" i="1"/>
  <c r="P2969" i="1"/>
  <c r="P2968" i="1"/>
  <c r="P2967" i="1"/>
  <c r="P2966" i="1"/>
  <c r="P2965" i="1"/>
  <c r="P2964" i="1"/>
  <c r="P2963" i="1"/>
  <c r="P2962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7" i="1"/>
  <c r="P2946" i="1"/>
  <c r="P2945" i="1"/>
  <c r="P2943" i="1"/>
  <c r="P2942" i="1"/>
  <c r="P2941" i="1"/>
  <c r="P2940" i="1"/>
  <c r="P2938" i="1"/>
  <c r="P2937" i="1"/>
  <c r="P2935" i="1"/>
  <c r="P2931" i="1"/>
  <c r="P2930" i="1"/>
  <c r="P2929" i="1"/>
  <c r="P2928" i="1"/>
  <c r="P2927" i="1"/>
  <c r="P2926" i="1"/>
  <c r="P2925" i="1"/>
  <c r="P2923" i="1"/>
  <c r="P2921" i="1"/>
  <c r="P2920" i="1"/>
  <c r="P2919" i="1"/>
  <c r="P2915" i="1"/>
  <c r="P2914" i="1"/>
  <c r="P2913" i="1"/>
  <c r="P2911" i="1"/>
  <c r="P2910" i="1"/>
  <c r="P2909" i="1"/>
  <c r="P2908" i="1"/>
  <c r="P2907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5" i="1"/>
  <c r="P2864" i="1"/>
  <c r="P2862" i="1"/>
  <c r="P2858" i="1"/>
  <c r="P2857" i="1"/>
  <c r="P2854" i="1"/>
  <c r="P2852" i="1"/>
  <c r="P2850" i="1"/>
  <c r="P2849" i="1"/>
  <c r="P2848" i="1"/>
  <c r="P2847" i="1"/>
  <c r="P2845" i="1"/>
  <c r="P2841" i="1"/>
  <c r="P2840" i="1"/>
  <c r="P2838" i="1"/>
  <c r="P2835" i="1"/>
  <c r="P2833" i="1"/>
  <c r="P2832" i="1"/>
  <c r="P2829" i="1"/>
  <c r="P2828" i="1"/>
  <c r="P2826" i="1"/>
  <c r="P2824" i="1"/>
  <c r="P2820" i="1"/>
  <c r="P2815" i="1"/>
  <c r="P2812" i="1"/>
  <c r="P2811" i="1"/>
  <c r="P2810" i="1"/>
  <c r="P2809" i="1"/>
  <c r="P2805" i="1"/>
  <c r="P2797" i="1"/>
  <c r="P2794" i="1"/>
  <c r="P2793" i="1"/>
  <c r="P2792" i="1"/>
  <c r="P2791" i="1"/>
  <c r="P2790" i="1"/>
  <c r="P2789" i="1"/>
  <c r="P2787" i="1"/>
  <c r="P2786" i="1"/>
  <c r="P2784" i="1"/>
  <c r="P2783" i="1"/>
  <c r="P2781" i="1"/>
  <c r="P2780" i="1"/>
  <c r="P2779" i="1"/>
  <c r="P2778" i="1"/>
  <c r="P2777" i="1"/>
  <c r="P2776" i="1"/>
  <c r="P2774" i="1"/>
  <c r="P2773" i="1"/>
  <c r="P2772" i="1"/>
  <c r="P2770" i="1"/>
  <c r="P2768" i="1"/>
  <c r="P2767" i="1"/>
  <c r="P2766" i="1"/>
  <c r="P2765" i="1"/>
  <c r="P2764" i="1"/>
  <c r="P2763" i="1"/>
  <c r="P2759" i="1"/>
  <c r="P2758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0" i="1"/>
  <c r="P2739" i="1"/>
  <c r="P2736" i="1"/>
  <c r="P2735" i="1"/>
  <c r="P2734" i="1"/>
  <c r="P2733" i="1"/>
  <c r="P2732" i="1"/>
  <c r="P2731" i="1"/>
  <c r="P2730" i="1"/>
  <c r="P2729" i="1"/>
  <c r="P2728" i="1"/>
  <c r="P2725" i="1"/>
  <c r="P2724" i="1"/>
  <c r="P2722" i="1"/>
  <c r="P2721" i="1"/>
  <c r="P2720" i="1"/>
  <c r="P2719" i="1"/>
  <c r="P2717" i="1"/>
  <c r="P2716" i="1"/>
  <c r="P2715" i="1"/>
  <c r="P2714" i="1"/>
  <c r="P2712" i="1"/>
  <c r="P2711" i="1"/>
  <c r="P2709" i="1"/>
  <c r="P2708" i="1"/>
  <c r="P2707" i="1"/>
  <c r="P2706" i="1"/>
  <c r="P2704" i="1"/>
  <c r="P2702" i="1"/>
  <c r="P2700" i="1"/>
  <c r="P2699" i="1"/>
  <c r="P2698" i="1"/>
  <c r="P2697" i="1"/>
  <c r="P2696" i="1"/>
  <c r="P2695" i="1"/>
  <c r="P2694" i="1"/>
  <c r="P2692" i="1"/>
  <c r="P2691" i="1"/>
  <c r="P2690" i="1"/>
  <c r="P2689" i="1"/>
  <c r="P2688" i="1"/>
  <c r="P2687" i="1"/>
  <c r="P2686" i="1"/>
  <c r="P2685" i="1"/>
  <c r="P2684" i="1"/>
  <c r="P2683" i="1"/>
  <c r="P2681" i="1"/>
  <c r="P2679" i="1"/>
  <c r="P2677" i="1"/>
  <c r="P2676" i="1"/>
  <c r="P2675" i="1"/>
  <c r="P2674" i="1"/>
  <c r="P2673" i="1"/>
  <c r="P2671" i="1"/>
  <c r="P2669" i="1"/>
  <c r="P2668" i="1"/>
  <c r="P2667" i="1"/>
  <c r="P2666" i="1"/>
  <c r="P2664" i="1"/>
  <c r="P2663" i="1"/>
  <c r="P2662" i="1"/>
  <c r="P2661" i="1"/>
  <c r="P2660" i="1"/>
  <c r="P2659" i="1"/>
  <c r="P2658" i="1"/>
  <c r="P2657" i="1"/>
  <c r="P2656" i="1"/>
  <c r="P2655" i="1"/>
  <c r="P2653" i="1"/>
  <c r="P2652" i="1"/>
  <c r="P2651" i="1"/>
  <c r="P2650" i="1"/>
  <c r="P2648" i="1"/>
  <c r="P2646" i="1"/>
  <c r="P2645" i="1"/>
  <c r="P2643" i="1"/>
  <c r="P2642" i="1"/>
  <c r="P2640" i="1"/>
  <c r="P2639" i="1"/>
  <c r="P2638" i="1"/>
  <c r="P2636" i="1"/>
  <c r="P2635" i="1"/>
  <c r="P2634" i="1"/>
  <c r="P2633" i="1"/>
  <c r="P2630" i="1"/>
  <c r="P2629" i="1"/>
  <c r="P2628" i="1"/>
  <c r="P2626" i="1"/>
  <c r="P2625" i="1"/>
  <c r="P2623" i="1"/>
  <c r="P2621" i="1"/>
  <c r="P2620" i="1"/>
  <c r="P2619" i="1"/>
  <c r="P2618" i="1"/>
  <c r="P2616" i="1"/>
  <c r="P2615" i="1"/>
  <c r="P2614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7" i="1"/>
  <c r="P2596" i="1"/>
  <c r="P2595" i="1"/>
  <c r="P2594" i="1"/>
  <c r="P2593" i="1"/>
  <c r="P2590" i="1"/>
  <c r="P2589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2" i="1"/>
  <c r="P2571" i="1"/>
  <c r="P2569" i="1"/>
  <c r="P2568" i="1"/>
  <c r="P2567" i="1"/>
  <c r="P2565" i="1"/>
  <c r="P2561" i="1"/>
  <c r="P2558" i="1"/>
  <c r="P2557" i="1"/>
  <c r="P2556" i="1"/>
  <c r="P2555" i="1"/>
  <c r="P2554" i="1"/>
  <c r="P2553" i="1"/>
  <c r="P2552" i="1"/>
  <c r="P2549" i="1"/>
  <c r="P2548" i="1"/>
  <c r="P2547" i="1"/>
  <c r="P2546" i="1"/>
  <c r="P2545" i="1"/>
  <c r="P2544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29" i="1"/>
  <c r="P2528" i="1"/>
  <c r="P2527" i="1"/>
  <c r="P2526" i="1"/>
  <c r="P2525" i="1"/>
  <c r="P2524" i="1"/>
  <c r="P2523" i="1"/>
  <c r="P2522" i="1"/>
  <c r="P2521" i="1"/>
  <c r="P2520" i="1"/>
  <c r="P2518" i="1"/>
  <c r="P2517" i="1"/>
  <c r="P2516" i="1"/>
  <c r="P2514" i="1"/>
  <c r="P2512" i="1"/>
  <c r="P2510" i="1"/>
  <c r="P2509" i="1"/>
  <c r="P2507" i="1"/>
  <c r="P2506" i="1"/>
  <c r="P2505" i="1"/>
  <c r="P2504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1" i="1"/>
  <c r="P2440" i="1"/>
  <c r="P2439" i="1"/>
  <c r="P2436" i="1"/>
  <c r="P2435" i="1"/>
  <c r="P2434" i="1"/>
  <c r="P2433" i="1"/>
  <c r="P2432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3" i="1"/>
  <c r="P2411" i="1"/>
  <c r="P2410" i="1"/>
  <c r="P2409" i="1"/>
  <c r="P2408" i="1"/>
  <c r="P2407" i="1"/>
  <c r="P2406" i="1"/>
  <c r="P2404" i="1"/>
  <c r="P2403" i="1"/>
  <c r="P2400" i="1"/>
  <c r="P2399" i="1"/>
  <c r="P2397" i="1"/>
  <c r="P2395" i="1"/>
  <c r="P2394" i="1"/>
  <c r="P2393" i="1"/>
  <c r="P2390" i="1"/>
  <c r="P2389" i="1"/>
  <c r="P2387" i="1"/>
  <c r="P2386" i="1"/>
  <c r="P2384" i="1"/>
  <c r="P2383" i="1"/>
  <c r="P2382" i="1"/>
  <c r="P2381" i="1"/>
  <c r="P2380" i="1"/>
  <c r="P2378" i="1"/>
  <c r="P2377" i="1"/>
  <c r="P2376" i="1"/>
  <c r="P2373" i="1"/>
  <c r="P2372" i="1"/>
  <c r="P2371" i="1"/>
  <c r="P2370" i="1"/>
  <c r="P2369" i="1"/>
  <c r="P2366" i="1"/>
  <c r="P2365" i="1"/>
  <c r="P2364" i="1"/>
  <c r="P2361" i="1"/>
  <c r="P2356" i="1"/>
  <c r="P2355" i="1"/>
  <c r="P2354" i="1"/>
  <c r="P2350" i="1"/>
  <c r="P2349" i="1"/>
  <c r="P2348" i="1"/>
  <c r="P2347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5" i="1"/>
  <c r="P2324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79" i="1"/>
  <c r="P2278" i="1"/>
  <c r="P2276" i="1"/>
  <c r="P2274" i="1"/>
  <c r="P2273" i="1"/>
  <c r="P2272" i="1"/>
  <c r="P2271" i="1"/>
  <c r="P2270" i="1"/>
  <c r="P2269" i="1"/>
  <c r="P2268" i="1"/>
  <c r="P2266" i="1"/>
  <c r="P2264" i="1"/>
  <c r="P2262" i="1"/>
  <c r="P2260" i="1"/>
  <c r="P2257" i="1"/>
  <c r="P2256" i="1"/>
  <c r="P2255" i="1"/>
  <c r="P2253" i="1"/>
  <c r="P2252" i="1"/>
  <c r="P2251" i="1"/>
  <c r="P2249" i="1"/>
  <c r="P2247" i="1"/>
  <c r="P2246" i="1"/>
  <c r="P2245" i="1"/>
  <c r="P2244" i="1"/>
  <c r="P2242" i="1"/>
  <c r="P2241" i="1"/>
  <c r="P2239" i="1"/>
  <c r="P2238" i="1"/>
  <c r="P2236" i="1"/>
  <c r="P2234" i="1"/>
  <c r="P2233" i="1"/>
  <c r="P2232" i="1"/>
  <c r="P2231" i="1"/>
  <c r="P2228" i="1"/>
  <c r="P2226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0" i="1"/>
  <c r="P2209" i="1"/>
  <c r="P2208" i="1"/>
  <c r="P2207" i="1"/>
  <c r="P2206" i="1"/>
  <c r="P2204" i="1"/>
  <c r="P2200" i="1"/>
  <c r="P2199" i="1"/>
  <c r="P2198" i="1"/>
  <c r="P2197" i="1"/>
  <c r="P2196" i="1"/>
  <c r="P2195" i="1"/>
  <c r="P2192" i="1"/>
  <c r="P2189" i="1"/>
  <c r="P2188" i="1"/>
  <c r="P2186" i="1"/>
  <c r="P2185" i="1"/>
  <c r="P2183" i="1"/>
  <c r="P2182" i="1"/>
  <c r="P2181" i="1"/>
  <c r="P2180" i="1"/>
  <c r="P2179" i="1"/>
  <c r="P2178" i="1"/>
  <c r="P2177" i="1"/>
  <c r="P2175" i="1"/>
  <c r="P2174" i="1"/>
  <c r="P2173" i="1"/>
  <c r="P2172" i="1"/>
  <c r="P2171" i="1"/>
  <c r="P2170" i="1"/>
  <c r="P2169" i="1"/>
  <c r="P2168" i="1"/>
  <c r="P2166" i="1"/>
  <c r="P2165" i="1"/>
  <c r="P2164" i="1"/>
  <c r="P2163" i="1"/>
  <c r="P2162" i="1"/>
  <c r="P2161" i="1"/>
  <c r="P2160" i="1"/>
  <c r="P2159" i="1"/>
  <c r="P2158" i="1"/>
  <c r="P2156" i="1"/>
  <c r="P2155" i="1"/>
  <c r="P2154" i="1"/>
  <c r="P2153" i="1"/>
  <c r="P2151" i="1"/>
  <c r="P2149" i="1"/>
  <c r="P2148" i="1"/>
  <c r="P2147" i="1"/>
  <c r="P2146" i="1"/>
  <c r="P2145" i="1"/>
  <c r="P2143" i="1"/>
  <c r="P2142" i="1"/>
  <c r="P2141" i="1"/>
  <c r="P2138" i="1"/>
  <c r="P2137" i="1"/>
  <c r="P2136" i="1"/>
  <c r="P2135" i="1"/>
  <c r="P2134" i="1"/>
  <c r="P2133" i="1"/>
  <c r="P2132" i="1"/>
  <c r="P2131" i="1"/>
  <c r="P2128" i="1"/>
  <c r="P2127" i="1"/>
  <c r="P2126" i="1"/>
  <c r="P2125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79" i="1"/>
  <c r="P2077" i="1"/>
  <c r="P2076" i="1"/>
  <c r="P2075" i="1"/>
  <c r="P2074" i="1"/>
  <c r="P2073" i="1"/>
  <c r="P2071" i="1"/>
  <c r="P2070" i="1"/>
  <c r="P2068" i="1"/>
  <c r="P2066" i="1"/>
  <c r="P2063" i="1"/>
  <c r="P2062" i="1"/>
  <c r="P2061" i="1"/>
  <c r="P2058" i="1"/>
  <c r="P2057" i="1"/>
  <c r="P2055" i="1"/>
  <c r="P2054" i="1"/>
  <c r="P2053" i="1"/>
  <c r="P2052" i="1"/>
  <c r="P2050" i="1"/>
  <c r="P2048" i="1"/>
  <c r="P2047" i="1"/>
  <c r="P2046" i="1"/>
  <c r="P2045" i="1"/>
  <c r="P2044" i="1"/>
  <c r="P2043" i="1"/>
  <c r="P2042" i="1"/>
  <c r="P2041" i="1"/>
  <c r="P2039" i="1"/>
  <c r="P2038" i="1"/>
  <c r="P2037" i="1"/>
  <c r="P2036" i="1"/>
  <c r="P2035" i="1"/>
  <c r="P2034" i="1"/>
  <c r="P2031" i="1"/>
  <c r="P2030" i="1"/>
  <c r="P2029" i="1"/>
  <c r="P2028" i="1"/>
  <c r="P2026" i="1"/>
  <c r="P2025" i="1"/>
  <c r="P2024" i="1"/>
  <c r="P2023" i="1"/>
  <c r="P2022" i="1"/>
  <c r="P2021" i="1"/>
  <c r="P2019" i="1"/>
  <c r="P2018" i="1"/>
  <c r="P2017" i="1"/>
  <c r="P2016" i="1"/>
  <c r="P2015" i="1"/>
  <c r="P2014" i="1"/>
  <c r="P2012" i="1"/>
  <c r="P2010" i="1"/>
  <c r="P2009" i="1"/>
  <c r="P2008" i="1"/>
  <c r="P2007" i="1"/>
  <c r="P2006" i="1"/>
  <c r="P2005" i="1"/>
  <c r="P2004" i="1"/>
  <c r="P2000" i="1"/>
  <c r="P1999" i="1"/>
  <c r="P1998" i="1"/>
  <c r="P1996" i="1"/>
  <c r="P1994" i="1"/>
  <c r="P1993" i="1"/>
  <c r="P1992" i="1"/>
  <c r="P1991" i="1"/>
  <c r="P1990" i="1"/>
  <c r="P1986" i="1"/>
  <c r="P1985" i="1"/>
  <c r="P1981" i="1"/>
  <c r="P1980" i="1"/>
  <c r="P1979" i="1"/>
  <c r="P1977" i="1"/>
  <c r="P1975" i="1"/>
  <c r="P1974" i="1"/>
  <c r="P1973" i="1"/>
  <c r="P1972" i="1"/>
  <c r="P1970" i="1"/>
  <c r="P1969" i="1"/>
  <c r="P1968" i="1"/>
  <c r="P1967" i="1"/>
  <c r="P1964" i="1"/>
  <c r="P1963" i="1"/>
  <c r="P1961" i="1"/>
  <c r="P1960" i="1"/>
  <c r="P1959" i="1"/>
  <c r="P1958" i="1"/>
  <c r="P1957" i="1"/>
  <c r="P1956" i="1"/>
  <c r="P1955" i="1"/>
  <c r="P1953" i="1"/>
  <c r="P1952" i="1"/>
  <c r="P1950" i="1"/>
  <c r="P1949" i="1"/>
  <c r="P1948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1" i="1"/>
  <c r="P1920" i="1"/>
  <c r="P1918" i="1"/>
  <c r="P1917" i="1"/>
  <c r="P1916" i="1"/>
  <c r="P1914" i="1"/>
  <c r="P1911" i="1"/>
  <c r="P1910" i="1"/>
  <c r="P1909" i="1"/>
  <c r="P1908" i="1"/>
  <c r="P1907" i="1"/>
  <c r="P1906" i="1"/>
  <c r="P1905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8" i="1"/>
  <c r="P1887" i="1"/>
  <c r="P1886" i="1"/>
  <c r="P1885" i="1"/>
  <c r="P1884" i="1"/>
  <c r="P1883" i="1"/>
  <c r="P1879" i="1"/>
  <c r="P1877" i="1"/>
  <c r="P1876" i="1"/>
  <c r="P1874" i="1"/>
  <c r="P1873" i="1"/>
  <c r="P1872" i="1"/>
  <c r="P1871" i="1"/>
  <c r="P1870" i="1"/>
  <c r="P1869" i="1"/>
  <c r="P1868" i="1"/>
  <c r="P1866" i="1"/>
  <c r="P1865" i="1"/>
  <c r="P1864" i="1"/>
  <c r="P1862" i="1"/>
  <c r="P1861" i="1"/>
  <c r="P1860" i="1"/>
  <c r="P1859" i="1"/>
  <c r="P1858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3" i="1"/>
  <c r="P1822" i="1"/>
  <c r="P1821" i="1"/>
  <c r="P1820" i="1"/>
  <c r="P1819" i="1"/>
  <c r="P1817" i="1"/>
  <c r="P1813" i="1"/>
  <c r="P1812" i="1"/>
  <c r="P1810" i="1"/>
  <c r="P1809" i="1"/>
  <c r="P1806" i="1"/>
  <c r="P1805" i="1"/>
  <c r="P1800" i="1"/>
  <c r="P1799" i="1"/>
  <c r="P1796" i="1"/>
  <c r="P1794" i="1"/>
  <c r="P1792" i="1"/>
  <c r="P1791" i="1"/>
  <c r="P1789" i="1"/>
  <c r="P1787" i="1"/>
  <c r="P1786" i="1"/>
  <c r="P1785" i="1"/>
  <c r="P1784" i="1"/>
  <c r="P1783" i="1"/>
  <c r="P1782" i="1"/>
  <c r="P1781" i="1"/>
  <c r="P1780" i="1"/>
  <c r="P1777" i="1"/>
  <c r="P1776" i="1"/>
  <c r="P1775" i="1"/>
  <c r="P1772" i="1"/>
  <c r="P1771" i="1"/>
  <c r="P1770" i="1"/>
  <c r="P1769" i="1"/>
  <c r="P1767" i="1"/>
  <c r="P1765" i="1"/>
  <c r="P1764" i="1"/>
  <c r="P1762" i="1"/>
  <c r="P1761" i="1"/>
  <c r="P1760" i="1"/>
  <c r="P1759" i="1"/>
  <c r="P1758" i="1"/>
  <c r="P1757" i="1"/>
  <c r="P1753" i="1"/>
  <c r="P1752" i="1"/>
  <c r="P1748" i="1"/>
  <c r="P1747" i="1"/>
  <c r="P1745" i="1"/>
  <c r="P1744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1" i="1"/>
  <c r="P1710" i="1"/>
  <c r="P1709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4" i="1"/>
  <c r="P1693" i="1"/>
  <c r="P1692" i="1"/>
  <c r="P1691" i="1"/>
  <c r="P1690" i="1"/>
  <c r="P1689" i="1"/>
  <c r="P1687" i="1"/>
  <c r="P1686" i="1"/>
  <c r="P1684" i="1"/>
  <c r="P1683" i="1"/>
  <c r="P1682" i="1"/>
  <c r="P1681" i="1"/>
  <c r="P1680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9" i="1"/>
  <c r="P1597" i="1"/>
  <c r="P1596" i="1"/>
  <c r="P1595" i="1"/>
  <c r="P1594" i="1"/>
  <c r="P1591" i="1"/>
  <c r="P1590" i="1"/>
  <c r="P1589" i="1"/>
  <c r="P1588" i="1"/>
  <c r="P1586" i="1"/>
  <c r="P1584" i="1"/>
  <c r="P1582" i="1"/>
  <c r="P1581" i="1"/>
  <c r="P1580" i="1"/>
  <c r="P1579" i="1"/>
  <c r="P1578" i="1"/>
  <c r="P1577" i="1"/>
  <c r="P1576" i="1"/>
  <c r="P1572" i="1"/>
  <c r="P1571" i="1"/>
  <c r="P1570" i="1"/>
  <c r="P1569" i="1"/>
  <c r="P1568" i="1"/>
  <c r="P1567" i="1"/>
  <c r="P1566" i="1"/>
  <c r="P1564" i="1"/>
  <c r="P1563" i="1"/>
  <c r="P1562" i="1"/>
  <c r="P1561" i="1"/>
  <c r="P1559" i="1"/>
  <c r="P1557" i="1"/>
  <c r="P1555" i="1"/>
  <c r="P1554" i="1"/>
  <c r="P1553" i="1"/>
  <c r="P1551" i="1"/>
  <c r="P1550" i="1"/>
  <c r="P1549" i="1"/>
  <c r="P1547" i="1"/>
  <c r="P1546" i="1"/>
  <c r="P1545" i="1"/>
  <c r="P1543" i="1"/>
  <c r="P1542" i="1"/>
  <c r="P1541" i="1"/>
  <c r="P1540" i="1"/>
  <c r="P1538" i="1"/>
  <c r="P1537" i="1"/>
  <c r="P1536" i="1"/>
  <c r="P1535" i="1"/>
  <c r="P1533" i="1"/>
  <c r="P1532" i="1"/>
  <c r="P1531" i="1"/>
  <c r="P1530" i="1"/>
  <c r="P1529" i="1"/>
  <c r="P1528" i="1"/>
  <c r="P1527" i="1"/>
  <c r="P1525" i="1"/>
  <c r="P1524" i="1"/>
  <c r="P1523" i="1"/>
  <c r="P1522" i="1"/>
  <c r="P1521" i="1"/>
  <c r="P1520" i="1"/>
  <c r="P1519" i="1"/>
  <c r="P1518" i="1"/>
  <c r="P1516" i="1"/>
  <c r="P1514" i="1"/>
  <c r="P1513" i="1"/>
  <c r="P1510" i="1"/>
  <c r="P1509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89" i="1"/>
  <c r="P1488" i="1"/>
  <c r="P1487" i="1"/>
  <c r="P1486" i="1"/>
  <c r="P1485" i="1"/>
  <c r="P148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0" i="1"/>
  <c r="P1459" i="1"/>
  <c r="P1457" i="1"/>
  <c r="P1454" i="1"/>
  <c r="P1453" i="1"/>
  <c r="P1452" i="1"/>
  <c r="P1451" i="1"/>
  <c r="P1449" i="1"/>
  <c r="P1444" i="1"/>
  <c r="P1439" i="1"/>
  <c r="P1434" i="1"/>
  <c r="P1433" i="1"/>
  <c r="P1432" i="1"/>
  <c r="P1431" i="1"/>
  <c r="P1427" i="1"/>
  <c r="P1426" i="1"/>
  <c r="P1422" i="1"/>
  <c r="P1421" i="1"/>
  <c r="P1419" i="1"/>
  <c r="P1418" i="1"/>
  <c r="P1417" i="1"/>
  <c r="P1416" i="1"/>
  <c r="P1414" i="1"/>
  <c r="P1411" i="1"/>
  <c r="P1409" i="1"/>
  <c r="P1407" i="1"/>
  <c r="P1405" i="1"/>
  <c r="P1403" i="1"/>
  <c r="P1401" i="1"/>
  <c r="P1400" i="1"/>
  <c r="P1399" i="1"/>
  <c r="P1398" i="1"/>
  <c r="P1397" i="1"/>
  <c r="P1396" i="1"/>
  <c r="P1395" i="1"/>
  <c r="P1394" i="1"/>
  <c r="P1393" i="1"/>
  <c r="P1392" i="1"/>
  <c r="P1390" i="1"/>
  <c r="P1389" i="1"/>
  <c r="P1388" i="1"/>
  <c r="P1386" i="1"/>
  <c r="P1384" i="1"/>
  <c r="P1383" i="1"/>
  <c r="P1382" i="1"/>
  <c r="P1381" i="1"/>
  <c r="P1379" i="1"/>
  <c r="P1376" i="1"/>
  <c r="P1375" i="1"/>
  <c r="P1374" i="1"/>
  <c r="P1373" i="1"/>
  <c r="P1372" i="1"/>
  <c r="P1371" i="1"/>
  <c r="P1370" i="1"/>
  <c r="P1369" i="1"/>
  <c r="P1368" i="1"/>
  <c r="P1367" i="1"/>
  <c r="P1365" i="1"/>
  <c r="P1364" i="1"/>
  <c r="P1362" i="1"/>
  <c r="P1361" i="1"/>
  <c r="P1360" i="1"/>
  <c r="P1359" i="1"/>
  <c r="P1358" i="1"/>
  <c r="P1355" i="1"/>
  <c r="P1354" i="1"/>
  <c r="P1353" i="1"/>
  <c r="P1352" i="1"/>
  <c r="P1350" i="1"/>
  <c r="P1349" i="1"/>
  <c r="P1348" i="1"/>
  <c r="P1347" i="1"/>
  <c r="P1345" i="1"/>
  <c r="P1344" i="1"/>
  <c r="P1342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0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4" i="1"/>
  <c r="P1303" i="1"/>
  <c r="P1302" i="1"/>
  <c r="P1301" i="1"/>
  <c r="P1299" i="1"/>
  <c r="P1295" i="1"/>
  <c r="P1293" i="1"/>
  <c r="P1292" i="1"/>
  <c r="P1291" i="1"/>
  <c r="P1290" i="1"/>
  <c r="P1286" i="1"/>
  <c r="P1285" i="1"/>
  <c r="P1284" i="1"/>
  <c r="P1283" i="1"/>
  <c r="P1282" i="1"/>
  <c r="P1281" i="1"/>
  <c r="P1280" i="1"/>
  <c r="P1279" i="1"/>
  <c r="P1278" i="1"/>
  <c r="P1277" i="1"/>
  <c r="P1276" i="1"/>
  <c r="P1274" i="1"/>
  <c r="P1273" i="1"/>
  <c r="P1272" i="1"/>
  <c r="P1271" i="1"/>
  <c r="P1270" i="1"/>
  <c r="P1269" i="1"/>
  <c r="P1268" i="1"/>
  <c r="P1267" i="1"/>
  <c r="P1266" i="1"/>
  <c r="P1265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930" i="1"/>
  <c r="P1712" i="1"/>
  <c r="O66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1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8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64" i="1"/>
  <c r="P1275" i="1"/>
  <c r="P1287" i="1"/>
  <c r="P1288" i="1"/>
  <c r="P1289" i="1"/>
  <c r="P1294" i="1"/>
  <c r="P1296" i="1"/>
  <c r="P1297" i="1"/>
  <c r="P1298" i="1"/>
  <c r="P1300" i="1"/>
  <c r="P1305" i="1"/>
  <c r="P1306" i="1"/>
  <c r="P1319" i="1"/>
  <c r="P1321" i="1"/>
  <c r="P1322" i="1"/>
  <c r="P1323" i="1"/>
  <c r="P1324" i="1"/>
  <c r="P1343" i="1"/>
  <c r="P1346" i="1"/>
  <c r="P1351" i="1"/>
  <c r="P1356" i="1"/>
  <c r="P1357" i="1"/>
  <c r="P1363" i="1"/>
  <c r="P1366" i="1"/>
  <c r="P1377" i="1"/>
  <c r="P1378" i="1"/>
  <c r="P1380" i="1"/>
  <c r="P1385" i="1"/>
  <c r="P1387" i="1"/>
  <c r="P1391" i="1"/>
  <c r="P1402" i="1"/>
  <c r="P1404" i="1"/>
  <c r="P1406" i="1"/>
  <c r="P1408" i="1"/>
  <c r="P1410" i="1"/>
  <c r="P1412" i="1"/>
  <c r="P1413" i="1"/>
  <c r="P1415" i="1"/>
  <c r="P1420" i="1"/>
  <c r="P1423" i="1"/>
  <c r="P1424" i="1"/>
  <c r="P1425" i="1"/>
  <c r="P1429" i="1"/>
  <c r="P1430" i="1"/>
  <c r="P1435" i="1"/>
  <c r="P1436" i="1"/>
  <c r="P1437" i="1"/>
  <c r="P1438" i="1"/>
  <c r="P1440" i="1"/>
  <c r="P1441" i="1"/>
  <c r="P1442" i="1"/>
  <c r="P1443" i="1"/>
  <c r="P1456" i="1"/>
  <c r="P1458" i="1"/>
  <c r="P1483" i="1"/>
  <c r="P1490" i="1"/>
  <c r="P1503" i="1"/>
  <c r="P1504" i="1"/>
  <c r="P1505" i="1"/>
  <c r="P1506" i="1"/>
  <c r="P1507" i="1"/>
  <c r="P1508" i="1"/>
  <c r="P1511" i="1"/>
  <c r="P1512" i="1"/>
  <c r="P1515" i="1"/>
  <c r="P1517" i="1"/>
  <c r="P1526" i="1"/>
  <c r="P1534" i="1"/>
  <c r="P1539" i="1"/>
  <c r="P1544" i="1"/>
  <c r="P1548" i="1"/>
  <c r="P1552" i="1"/>
  <c r="P1558" i="1"/>
  <c r="P1560" i="1"/>
  <c r="P1565" i="1"/>
  <c r="P1573" i="1"/>
  <c r="P1574" i="1"/>
  <c r="P1575" i="1"/>
  <c r="P1583" i="1"/>
  <c r="P1585" i="1"/>
  <c r="P1587" i="1"/>
  <c r="P1592" i="1"/>
  <c r="P1593" i="1"/>
  <c r="P1598" i="1"/>
  <c r="P1625" i="1"/>
  <c r="P1648" i="1"/>
  <c r="P1661" i="1"/>
  <c r="P1662" i="1"/>
  <c r="P1663" i="1"/>
  <c r="P1679" i="1"/>
  <c r="P1685" i="1"/>
  <c r="P1688" i="1"/>
  <c r="P1695" i="1"/>
  <c r="P1729" i="1"/>
  <c r="P1743" i="1"/>
  <c r="P1746" i="1"/>
  <c r="P1749" i="1"/>
  <c r="P1750" i="1"/>
  <c r="P1751" i="1"/>
  <c r="P1754" i="1"/>
  <c r="P1755" i="1"/>
  <c r="P1756" i="1"/>
  <c r="P1763" i="1"/>
  <c r="P1766" i="1"/>
  <c r="P1773" i="1"/>
  <c r="P1774" i="1"/>
  <c r="P1778" i="1"/>
  <c r="P1779" i="1"/>
  <c r="P1788" i="1"/>
  <c r="P1790" i="1"/>
  <c r="P1793" i="1"/>
  <c r="P1795" i="1"/>
  <c r="P1797" i="1"/>
  <c r="P1798" i="1"/>
  <c r="P1801" i="1"/>
  <c r="P1802" i="1"/>
  <c r="P1803" i="1"/>
  <c r="P1804" i="1"/>
  <c r="P1807" i="1"/>
  <c r="P1808" i="1"/>
  <c r="P1811" i="1"/>
  <c r="P1814" i="1"/>
  <c r="P1816" i="1"/>
  <c r="P1818" i="1"/>
  <c r="P1824" i="1"/>
  <c r="P1837" i="1"/>
  <c r="P1857" i="1"/>
  <c r="P1867" i="1"/>
  <c r="P1875" i="1"/>
  <c r="P1881" i="1"/>
  <c r="P1882" i="1"/>
  <c r="P1889" i="1"/>
  <c r="P1903" i="1"/>
  <c r="P1904" i="1"/>
  <c r="P1912" i="1"/>
  <c r="P1913" i="1"/>
  <c r="P1915" i="1"/>
  <c r="P1919" i="1"/>
  <c r="P1922" i="1"/>
  <c r="P1947" i="1"/>
  <c r="P1951" i="1"/>
  <c r="P1954" i="1"/>
  <c r="P1962" i="1"/>
  <c r="P1965" i="1"/>
  <c r="P1966" i="1"/>
  <c r="P1971" i="1"/>
  <c r="P1976" i="1"/>
  <c r="P1978" i="1"/>
  <c r="P1982" i="1"/>
  <c r="P1983" i="1"/>
  <c r="P1987" i="1"/>
  <c r="P1988" i="1"/>
  <c r="P1989" i="1"/>
  <c r="P1997" i="1"/>
  <c r="P2001" i="1"/>
  <c r="P2002" i="1"/>
  <c r="P2003" i="1"/>
  <c r="P2011" i="1"/>
  <c r="P2013" i="1"/>
  <c r="P2020" i="1"/>
  <c r="P2027" i="1"/>
  <c r="P2032" i="1"/>
  <c r="P2033" i="1"/>
  <c r="P2040" i="1"/>
  <c r="P2049" i="1"/>
  <c r="P2051" i="1"/>
  <c r="P2056" i="1"/>
  <c r="P2059" i="1"/>
  <c r="P2060" i="1"/>
  <c r="P2064" i="1"/>
  <c r="P2065" i="1"/>
  <c r="P2067" i="1"/>
  <c r="P2069" i="1"/>
  <c r="P2072" i="1"/>
  <c r="P2078" i="1"/>
  <c r="P2080" i="1"/>
  <c r="P2081" i="1"/>
  <c r="P2123" i="1"/>
  <c r="P2124" i="1"/>
  <c r="P2129" i="1"/>
  <c r="P2130" i="1"/>
  <c r="P2139" i="1"/>
  <c r="P2140" i="1"/>
  <c r="P2144" i="1"/>
  <c r="P2150" i="1"/>
  <c r="P2152" i="1"/>
  <c r="P2157" i="1"/>
  <c r="P2167" i="1"/>
  <c r="P2176" i="1"/>
  <c r="P2184" i="1"/>
  <c r="P2187" i="1"/>
  <c r="P2190" i="1"/>
  <c r="P2191" i="1"/>
  <c r="P2193" i="1"/>
  <c r="P2194" i="1"/>
  <c r="P2201" i="1"/>
  <c r="P2202" i="1"/>
  <c r="P2203" i="1"/>
  <c r="P2205" i="1"/>
  <c r="P2211" i="1"/>
  <c r="P2225" i="1"/>
  <c r="P2227" i="1"/>
  <c r="P2229" i="1"/>
  <c r="P2230" i="1"/>
  <c r="P2235" i="1"/>
  <c r="P2237" i="1"/>
  <c r="P2240" i="1"/>
  <c r="P2243" i="1"/>
  <c r="P2248" i="1"/>
  <c r="P2250" i="1"/>
  <c r="P2254" i="1"/>
  <c r="P2258" i="1"/>
  <c r="P2259" i="1"/>
  <c r="P2261" i="1"/>
  <c r="P2263" i="1"/>
  <c r="P2265" i="1"/>
  <c r="P2267" i="1"/>
  <c r="P2275" i="1"/>
  <c r="P2277" i="1"/>
  <c r="P2280" i="1"/>
  <c r="P2323" i="1"/>
  <c r="P2326" i="1"/>
  <c r="P2346" i="1"/>
  <c r="P2353" i="1"/>
  <c r="P2357" i="1"/>
  <c r="P2362" i="1"/>
  <c r="P2368" i="1"/>
  <c r="P2374" i="1"/>
  <c r="P2375" i="1"/>
  <c r="P2385" i="1"/>
  <c r="P2391" i="1"/>
  <c r="P2396" i="1"/>
  <c r="P2398" i="1"/>
  <c r="P2405" i="1"/>
  <c r="P2431" i="1"/>
  <c r="P2437" i="1"/>
  <c r="P2438" i="1"/>
  <c r="P2442" i="1"/>
  <c r="P2466" i="1"/>
  <c r="P2503" i="1"/>
  <c r="P2508" i="1"/>
  <c r="P2511" i="1"/>
  <c r="P2519" i="1"/>
  <c r="P2530" i="1"/>
  <c r="P2543" i="1"/>
  <c r="P2550" i="1"/>
  <c r="P2551" i="1"/>
  <c r="P2559" i="1"/>
  <c r="P2560" i="1"/>
  <c r="P2562" i="1"/>
  <c r="P2564" i="1"/>
  <c r="P2570" i="1"/>
  <c r="P2573" i="1"/>
  <c r="P2588" i="1"/>
  <c r="P2591" i="1"/>
  <c r="P2598" i="1"/>
  <c r="P2599" i="1"/>
  <c r="P2613" i="1"/>
  <c r="P2617" i="1"/>
  <c r="P2622" i="1"/>
  <c r="P2624" i="1"/>
  <c r="P2627" i="1"/>
  <c r="P2631" i="1"/>
  <c r="P2632" i="1"/>
  <c r="P2637" i="1"/>
  <c r="P2641" i="1"/>
  <c r="P2647" i="1"/>
  <c r="P2649" i="1"/>
  <c r="P2654" i="1"/>
  <c r="P2665" i="1"/>
  <c r="P2670" i="1"/>
  <c r="P2672" i="1"/>
  <c r="P2678" i="1"/>
  <c r="P2680" i="1"/>
  <c r="P2682" i="1"/>
  <c r="P2693" i="1"/>
  <c r="P2703" i="1"/>
  <c r="P2705" i="1"/>
  <c r="P2710" i="1"/>
  <c r="P2713" i="1"/>
  <c r="P2718" i="1"/>
  <c r="P2723" i="1"/>
  <c r="P2726" i="1"/>
  <c r="P2727" i="1"/>
  <c r="P2737" i="1"/>
  <c r="P2738" i="1"/>
  <c r="P2741" i="1"/>
  <c r="P2757" i="1"/>
  <c r="P2760" i="1"/>
  <c r="P2761" i="1"/>
  <c r="P2769" i="1"/>
  <c r="P2771" i="1"/>
  <c r="P2775" i="1"/>
  <c r="P2785" i="1"/>
  <c r="P2788" i="1"/>
  <c r="P2795" i="1"/>
  <c r="P2796" i="1"/>
  <c r="P2798" i="1"/>
  <c r="P2799" i="1"/>
  <c r="P2800" i="1"/>
  <c r="P2801" i="1"/>
  <c r="P2802" i="1"/>
  <c r="P2803" i="1"/>
  <c r="P2804" i="1"/>
  <c r="P2806" i="1"/>
  <c r="P2807" i="1"/>
  <c r="P2808" i="1"/>
  <c r="P2813" i="1"/>
  <c r="P2814" i="1"/>
  <c r="P2816" i="1"/>
  <c r="P2817" i="1"/>
  <c r="P2818" i="1"/>
  <c r="P2819" i="1"/>
  <c r="P2821" i="1"/>
  <c r="P2822" i="1"/>
  <c r="P2823" i="1"/>
  <c r="P2825" i="1"/>
  <c r="P2827" i="1"/>
  <c r="P2830" i="1"/>
  <c r="P2831" i="1"/>
  <c r="P2834" i="1"/>
  <c r="P2836" i="1"/>
  <c r="P2837" i="1"/>
  <c r="P2839" i="1"/>
  <c r="P2842" i="1"/>
  <c r="P2843" i="1"/>
  <c r="P2846" i="1"/>
  <c r="P2851" i="1"/>
  <c r="P2856" i="1"/>
  <c r="P2859" i="1"/>
  <c r="P2861" i="1"/>
  <c r="P2863" i="1"/>
  <c r="P2866" i="1"/>
  <c r="P2880" i="1"/>
  <c r="P2906" i="1"/>
  <c r="P2912" i="1"/>
  <c r="P2916" i="1"/>
  <c r="P2917" i="1"/>
  <c r="P2918" i="1"/>
  <c r="P2922" i="1"/>
  <c r="P2924" i="1"/>
  <c r="P2932" i="1"/>
  <c r="P2933" i="1"/>
  <c r="P2934" i="1"/>
  <c r="P2936" i="1"/>
  <c r="P2939" i="1"/>
  <c r="P2944" i="1"/>
  <c r="P2948" i="1"/>
  <c r="P2971" i="1"/>
  <c r="P2978" i="1"/>
  <c r="P2983" i="1"/>
  <c r="P2984" i="1"/>
  <c r="P2987" i="1"/>
  <c r="P2988" i="1"/>
  <c r="P2990" i="1"/>
  <c r="P2996" i="1"/>
  <c r="P3008" i="1"/>
  <c r="P3013" i="1"/>
  <c r="P3020" i="1"/>
  <c r="P3025" i="1"/>
  <c r="P3027" i="1"/>
  <c r="P3028" i="1"/>
  <c r="P3044" i="1"/>
  <c r="P3045" i="1"/>
  <c r="P3053" i="1"/>
  <c r="P3060" i="1"/>
  <c r="P3068" i="1"/>
  <c r="P3069" i="1"/>
  <c r="P3072" i="1"/>
  <c r="P3076" i="1"/>
  <c r="P3079" i="1"/>
  <c r="P3088" i="1"/>
  <c r="P3095" i="1"/>
  <c r="P3099" i="1"/>
  <c r="P3103" i="1"/>
  <c r="P3104" i="1"/>
  <c r="P3106" i="1"/>
  <c r="P3108" i="1"/>
  <c r="P3117" i="1"/>
  <c r="P3119" i="1"/>
  <c r="P3120" i="1"/>
  <c r="P3122" i="1"/>
  <c r="P3123" i="1"/>
  <c r="P3135" i="1"/>
  <c r="P3136" i="1"/>
  <c r="P3138" i="1"/>
  <c r="P3141" i="1"/>
  <c r="P3142" i="1"/>
  <c r="P3143" i="1"/>
  <c r="P3144" i="1"/>
  <c r="P3148" i="1"/>
  <c r="P3154" i="1"/>
  <c r="P3157" i="1"/>
  <c r="P3163" i="1"/>
  <c r="P3173" i="1"/>
  <c r="P3180" i="1"/>
  <c r="P3182" i="1"/>
  <c r="P3183" i="1"/>
  <c r="P3187" i="1"/>
  <c r="P3188" i="1"/>
  <c r="P3190" i="1"/>
  <c r="P3191" i="1"/>
  <c r="P3194" i="1"/>
  <c r="P3195" i="1"/>
  <c r="P3199" i="1"/>
  <c r="P3200" i="1"/>
  <c r="P3203" i="1"/>
  <c r="P3207" i="1"/>
  <c r="P3215" i="1"/>
  <c r="P3216" i="1"/>
  <c r="P3218" i="1"/>
  <c r="P3220" i="1"/>
  <c r="P3223" i="1"/>
  <c r="P3228" i="1"/>
  <c r="P3229" i="1"/>
  <c r="P3236" i="1"/>
  <c r="P3240" i="1"/>
  <c r="P3241" i="1"/>
  <c r="P3242" i="1"/>
  <c r="P3246" i="1"/>
  <c r="P3249" i="1"/>
  <c r="P3254" i="1"/>
  <c r="P3256" i="1"/>
  <c r="P3257" i="1"/>
  <c r="P3259" i="1"/>
  <c r="P3267" i="1"/>
  <c r="P3271" i="1"/>
  <c r="P3272" i="1"/>
  <c r="P3273" i="1"/>
  <c r="P3278" i="1"/>
  <c r="P3279" i="1"/>
  <c r="P3280" i="1"/>
  <c r="P3285" i="1"/>
  <c r="P3289" i="1"/>
  <c r="P3290" i="1"/>
  <c r="P3291" i="1"/>
  <c r="P3292" i="1"/>
  <c r="P3294" i="1"/>
  <c r="P3295" i="1"/>
  <c r="P3296" i="1"/>
  <c r="P3297" i="1"/>
  <c r="P3298" i="1"/>
  <c r="P3299" i="1"/>
  <c r="P3304" i="1"/>
  <c r="P3311" i="1"/>
  <c r="P3316" i="1"/>
  <c r="P3317" i="1"/>
  <c r="P3320" i="1"/>
  <c r="P3321" i="1"/>
  <c r="P3325" i="1"/>
  <c r="P3326" i="1"/>
  <c r="P3327" i="1"/>
  <c r="P3329" i="1"/>
  <c r="P3331" i="1"/>
  <c r="P3332" i="1"/>
  <c r="P3337" i="1"/>
  <c r="P3338" i="1"/>
  <c r="P3339" i="1"/>
  <c r="P3343" i="1"/>
  <c r="P3345" i="1"/>
  <c r="P3349" i="1"/>
  <c r="P3352" i="1"/>
  <c r="P3353" i="1"/>
  <c r="P3354" i="1"/>
  <c r="P3355" i="1"/>
  <c r="P3357" i="1"/>
  <c r="P3358" i="1"/>
  <c r="P3359" i="1"/>
  <c r="P3362" i="1"/>
  <c r="P3366" i="1"/>
  <c r="P3369" i="1"/>
  <c r="P3371" i="1"/>
  <c r="P3375" i="1"/>
  <c r="P3376" i="1"/>
  <c r="P3377" i="1"/>
  <c r="P3379" i="1"/>
  <c r="P3380" i="1"/>
  <c r="P3381" i="1"/>
  <c r="P3384" i="1"/>
  <c r="P3390" i="1"/>
  <c r="P3394" i="1"/>
  <c r="P3396" i="1"/>
  <c r="P3397" i="1"/>
  <c r="P3399" i="1"/>
  <c r="P3401" i="1"/>
  <c r="P3403" i="1"/>
  <c r="P3405" i="1"/>
  <c r="P3407" i="1"/>
  <c r="P3409" i="1"/>
  <c r="P3411" i="1"/>
  <c r="P3414" i="1"/>
  <c r="P3418" i="1"/>
  <c r="P3421" i="1"/>
  <c r="P3422" i="1"/>
  <c r="P3424" i="1"/>
  <c r="P3429" i="1"/>
  <c r="P3430" i="1"/>
  <c r="P3431" i="1"/>
  <c r="P3432" i="1"/>
  <c r="P3440" i="1"/>
  <c r="P3446" i="1"/>
  <c r="P3447" i="1"/>
  <c r="P3448" i="1"/>
  <c r="P3452" i="1"/>
  <c r="P3455" i="1"/>
  <c r="P3456" i="1"/>
  <c r="P3461" i="1"/>
  <c r="P3462" i="1"/>
  <c r="P3465" i="1"/>
  <c r="P3467" i="1"/>
  <c r="P3473" i="1"/>
  <c r="P3476" i="1"/>
  <c r="P3477" i="1"/>
  <c r="P3481" i="1"/>
  <c r="P3483" i="1"/>
  <c r="P3484" i="1"/>
  <c r="P3489" i="1"/>
  <c r="P3491" i="1"/>
  <c r="P3497" i="1"/>
  <c r="P3500" i="1"/>
  <c r="P3503" i="1"/>
  <c r="P3505" i="1"/>
  <c r="P3510" i="1"/>
  <c r="P3513" i="1"/>
  <c r="P3514" i="1"/>
  <c r="P3519" i="1"/>
  <c r="P3521" i="1"/>
  <c r="P3522" i="1"/>
  <c r="P3524" i="1"/>
  <c r="P3525" i="1"/>
  <c r="P3530" i="1"/>
  <c r="P3532" i="1"/>
  <c r="P3537" i="1"/>
  <c r="P3538" i="1"/>
  <c r="P3539" i="1"/>
  <c r="P3540" i="1"/>
  <c r="P3542" i="1"/>
  <c r="P3543" i="1"/>
  <c r="P3545" i="1"/>
  <c r="P3551" i="1"/>
  <c r="P3552" i="1"/>
  <c r="P3554" i="1"/>
  <c r="P3557" i="1"/>
  <c r="P3558" i="1"/>
  <c r="P3560" i="1"/>
  <c r="P3561" i="1"/>
  <c r="P3562" i="1"/>
  <c r="P3564" i="1"/>
  <c r="P3565" i="1"/>
  <c r="P3566" i="1"/>
  <c r="P3568" i="1"/>
  <c r="P3569" i="1"/>
  <c r="P3573" i="1"/>
  <c r="P3574" i="1"/>
  <c r="P3575" i="1"/>
  <c r="P3580" i="1"/>
  <c r="P3581" i="1"/>
  <c r="P3583" i="1"/>
  <c r="P3586" i="1"/>
  <c r="P3589" i="1"/>
  <c r="P3590" i="1"/>
  <c r="P3592" i="1"/>
  <c r="P3598" i="1"/>
  <c r="P3603" i="1"/>
  <c r="P3607" i="1"/>
  <c r="P3608" i="1"/>
  <c r="P3609" i="1"/>
  <c r="P3610" i="1"/>
  <c r="P3611" i="1"/>
  <c r="P3612" i="1"/>
  <c r="P3613" i="1"/>
  <c r="P3614" i="1"/>
  <c r="P3617" i="1"/>
  <c r="P3618" i="1"/>
  <c r="P3619" i="1"/>
  <c r="P3620" i="1"/>
  <c r="P3627" i="1"/>
  <c r="P3628" i="1"/>
  <c r="P3632" i="1"/>
  <c r="P3634" i="1"/>
  <c r="P3636" i="1"/>
  <c r="P3640" i="1"/>
  <c r="P3644" i="1"/>
  <c r="P3647" i="1"/>
  <c r="P3649" i="1"/>
  <c r="P3651" i="1"/>
  <c r="P3652" i="1"/>
  <c r="P3654" i="1"/>
  <c r="P3655" i="1"/>
  <c r="P3656" i="1"/>
  <c r="P3658" i="1"/>
  <c r="P3659" i="1"/>
  <c r="P3662" i="1"/>
  <c r="P3664" i="1"/>
  <c r="P3665" i="1"/>
  <c r="P3667" i="1"/>
  <c r="P3669" i="1"/>
  <c r="P3671" i="1"/>
  <c r="P3672" i="1"/>
  <c r="P3674" i="1"/>
  <c r="P3675" i="1"/>
  <c r="P3676" i="1"/>
  <c r="P3677" i="1"/>
  <c r="P3680" i="1"/>
  <c r="P3690" i="1"/>
  <c r="P3695" i="1"/>
  <c r="P3698" i="1"/>
  <c r="P3699" i="1"/>
  <c r="P3703" i="1"/>
  <c r="P3704" i="1"/>
  <c r="P3706" i="1"/>
  <c r="P3711" i="1"/>
  <c r="P3717" i="1"/>
  <c r="P3719" i="1"/>
  <c r="P3720" i="1"/>
  <c r="P3721" i="1"/>
  <c r="P3724" i="1"/>
  <c r="P3725" i="1"/>
  <c r="P3726" i="1"/>
  <c r="P3727" i="1"/>
  <c r="P3734" i="1"/>
  <c r="P3737" i="1"/>
  <c r="P3738" i="1"/>
  <c r="P3740" i="1"/>
  <c r="P3741" i="1"/>
  <c r="P3749" i="1"/>
  <c r="P3754" i="1"/>
  <c r="P3757" i="1"/>
  <c r="P3763" i="1"/>
  <c r="P3764" i="1"/>
  <c r="P3772" i="1"/>
  <c r="P3776" i="1"/>
  <c r="P3784" i="1"/>
  <c r="P3786" i="1"/>
  <c r="P3787" i="1"/>
  <c r="P3791" i="1"/>
  <c r="P3796" i="1"/>
  <c r="P3797" i="1"/>
  <c r="P3808" i="1"/>
  <c r="P3810" i="1"/>
  <c r="P3811" i="1"/>
  <c r="P3813" i="1"/>
  <c r="P3814" i="1"/>
  <c r="P3817" i="1"/>
  <c r="P3822" i="1"/>
  <c r="P3824" i="1"/>
  <c r="P3826" i="1"/>
  <c r="P3828" i="1"/>
  <c r="P3829" i="1"/>
  <c r="P3835" i="1"/>
  <c r="P3836" i="1"/>
  <c r="P3837" i="1"/>
  <c r="P3839" i="1"/>
  <c r="P3840" i="1"/>
  <c r="P3842" i="1"/>
  <c r="P3844" i="1"/>
  <c r="P3851" i="1"/>
  <c r="P3853" i="1"/>
  <c r="P3860" i="1"/>
  <c r="P3867" i="1"/>
  <c r="P3870" i="1"/>
  <c r="P3878" i="1"/>
  <c r="P3882" i="1"/>
  <c r="P3890" i="1"/>
  <c r="P3899" i="1"/>
  <c r="P3900" i="1"/>
  <c r="P3904" i="1"/>
  <c r="P3907" i="1"/>
  <c r="P3908" i="1"/>
  <c r="P3916" i="1"/>
  <c r="P3917" i="1"/>
  <c r="P3919" i="1"/>
  <c r="P3920" i="1"/>
  <c r="P3921" i="1"/>
  <c r="P3925" i="1"/>
  <c r="P3928" i="1"/>
  <c r="P3929" i="1"/>
  <c r="P3937" i="1"/>
  <c r="P3941" i="1"/>
  <c r="P3951" i="1"/>
  <c r="P3953" i="1"/>
  <c r="P3963" i="1"/>
  <c r="P3964" i="1"/>
  <c r="P3976" i="1"/>
  <c r="P3981" i="1"/>
  <c r="P3984" i="1"/>
  <c r="P3986" i="1"/>
  <c r="P3988" i="1"/>
  <c r="P3989" i="1"/>
  <c r="P3992" i="1"/>
  <c r="P3997" i="1"/>
  <c r="P4003" i="1"/>
  <c r="P4010" i="1"/>
  <c r="P4011" i="1"/>
  <c r="P4013" i="1"/>
  <c r="P4018" i="1"/>
  <c r="P4020" i="1"/>
  <c r="P4027" i="1"/>
  <c r="P4035" i="1"/>
  <c r="P4043" i="1"/>
  <c r="P4047" i="1"/>
  <c r="P4050" i="1"/>
  <c r="P4055" i="1"/>
  <c r="P4057" i="1"/>
  <c r="P4059" i="1"/>
  <c r="P4061" i="1"/>
  <c r="P4062" i="1"/>
  <c r="P4065" i="1"/>
  <c r="P4066" i="1"/>
  <c r="P4071" i="1"/>
  <c r="P4074" i="1"/>
  <c r="P4076" i="1"/>
  <c r="P4077" i="1"/>
  <c r="P4086" i="1"/>
  <c r="P4090" i="1"/>
  <c r="P4095" i="1"/>
  <c r="P4097" i="1"/>
  <c r="P4098" i="1"/>
  <c r="P4106" i="1"/>
  <c r="P4107" i="1"/>
  <c r="P4112" i="1"/>
  <c r="P411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5" l="1"/>
  <c r="G8" i="5"/>
  <c r="G12" i="5"/>
  <c r="H4" i="5"/>
  <c r="H8" i="5"/>
  <c r="H12" i="5"/>
  <c r="E2" i="5"/>
  <c r="F2" i="5" s="1"/>
  <c r="E10" i="5"/>
  <c r="H10" i="5" s="1"/>
  <c r="E6" i="5"/>
  <c r="G6" i="5" s="1"/>
  <c r="F4" i="5"/>
  <c r="F8" i="5"/>
  <c r="F12" i="5"/>
  <c r="E13" i="5"/>
  <c r="H13" i="5" s="1"/>
  <c r="E9" i="5"/>
  <c r="G9" i="5" s="1"/>
  <c r="E5" i="5"/>
  <c r="F5" i="5" s="1"/>
  <c r="E11" i="5"/>
  <c r="H11" i="5" s="1"/>
  <c r="E7" i="5"/>
  <c r="H7" i="5" s="1"/>
  <c r="E3" i="5"/>
  <c r="G3" i="5" s="1"/>
  <c r="F9" i="5" l="1"/>
  <c r="H3" i="5"/>
  <c r="G5" i="5"/>
  <c r="F11" i="5"/>
  <c r="H9" i="5"/>
  <c r="H2" i="5"/>
  <c r="H5" i="5"/>
  <c r="G2" i="5"/>
  <c r="H6" i="5"/>
  <c r="F13" i="5"/>
  <c r="G11" i="5"/>
  <c r="G7" i="5"/>
  <c r="F3" i="5"/>
  <c r="G10" i="5"/>
  <c r="F6" i="5"/>
  <c r="F7" i="5"/>
  <c r="F10" i="5"/>
  <c r="G1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<sst xmlns="http://schemas.openxmlformats.org/spreadsheetml/2006/main" count="24832" uniqueCount="8409">
  <si>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</si>
  <si>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</si>
  <si>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</si>
  <si>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</si>
  <si>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</si>
  <si>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</si>
  <si>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</si>
  <si>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</si>
  <si>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</si>
  <si>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</si>
  <si>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</si>
  <si>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</si>
  <si>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</si>
  <si>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</si>
  <si>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</si>
  <si>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</si>
  <si>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</si>
  <si>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</si>
  <si>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</si>
  <si>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</si>
  <si>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</si>
  <si>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</si>
  <si>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</si>
  <si>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</si>
  <si>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</si>
  <si>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</si>
  <si>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</si>
  <si>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</si>
  <si>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</si>
  <si>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</si>
  <si>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</si>
  <si>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</si>
  <si>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</si>
  <si>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</si>
  <si>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</si>
  <si>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</si>
  <si>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</si>
  <si>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</si>
  <si>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</si>
  <si>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</si>
  <si>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</si>
  <si>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</si>
  <si>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</si>
  <si>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</si>
  <si>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</si>
  <si>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</si>
  <si>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</si>
  <si>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</si>
  <si>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</si>
  <si>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</si>
  <si>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</si>
  <si>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</si>
  <si>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</si>
  <si>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</si>
  <si>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</si>
  <si>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</si>
  <si>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</si>
  <si>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</si>
  <si>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</si>
  <si>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</si>
  <si>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</si>
  <si>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</si>
  <si>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</si>
  <si>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</si>
  <si>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</si>
  <si>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</si>
  <si>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</si>
  <si>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</si>
  <si>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</si>
  <si>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</si>
  <si>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</si>
  <si>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</si>
  <si>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</si>
  <si>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</si>
  <si>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</si>
  <si>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</si>
  <si>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</si>
  <si>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</si>
  <si>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</si>
  <si>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</si>
  <si>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</si>
  <si>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</si>
  <si>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</si>
  <si>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</si>
  <si>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</si>
  <si>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</si>
  <si>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</si>
  <si>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</si>
  <si>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</si>
  <si>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</si>
  <si>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</si>
  <si>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</si>
  <si>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</si>
  <si>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</si>
  <si>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</si>
  <si>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</si>
  <si>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</si>
  <si>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</si>
  <si>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</si>
  <si>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</si>
  <si>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</si>
  <si>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</si>
  <si>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</si>
  <si>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</si>
  <si>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</si>
  <si>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</si>
  <si>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</si>
  <si>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</si>
  <si>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</si>
  <si>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</si>
  <si>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</si>
  <si>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</si>
  <si>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</si>
  <si>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</si>
  <si>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</si>
  <si>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</si>
  <si>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</si>
  <si>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</si>
  <si>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</si>
  <si>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</si>
  <si>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</si>
  <si>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</si>
  <si>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</si>
  <si>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</si>
  <si>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</si>
  <si>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</si>
  <si>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</si>
  <si>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</si>
  <si>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</si>
  <si>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</si>
  <si>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</si>
  <si>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</si>
  <si>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</si>
  <si>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</si>
  <si>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</si>
  <si>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</si>
  <si>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</si>
  <si>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</si>
  <si>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</si>
  <si>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</si>
  <si>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</si>
  <si>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</si>
  <si>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</si>
  <si>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</si>
  <si>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</si>
  <si>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</si>
  <si>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</si>
  <si>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</si>
  <si>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</si>
  <si>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</si>
  <si>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</si>
  <si>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</si>
  <si>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</si>
  <si>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</si>
  <si>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</si>
  <si>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</si>
  <si>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</si>
  <si>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</si>
  <si>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</si>
  <si>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</si>
  <si>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</si>
  <si>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</si>
  <si>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</si>
  <si>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</si>
  <si>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</si>
  <si>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</si>
  <si>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</si>
  <si>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</si>
  <si>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</si>
  <si>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</si>
  <si>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</si>
  <si>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</si>
  <si>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</si>
  <si>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</si>
  <si>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</si>
  <si>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</si>
  <si>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</si>
  <si>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</si>
  <si>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</si>
  <si>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</si>
  <si>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</si>
  <si>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</si>
  <si>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</si>
  <si>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</si>
  <si>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</si>
  <si>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</si>
  <si>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</si>
  <si>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</si>
  <si>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</si>
  <si>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</si>
  <si>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</si>
  <si>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</si>
  <si>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</si>
  <si>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</si>
  <si>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</si>
  <si>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</si>
  <si>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</si>
  <si>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</si>
  <si>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</si>
  <si>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</si>
  <si>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</si>
  <si>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</si>
  <si>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</si>
  <si>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</si>
  <si>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</si>
  <si>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</si>
  <si>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</si>
  <si>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</si>
  <si>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</si>
  <si>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</si>
  <si>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</si>
  <si>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</si>
  <si>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</si>
  <si>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</si>
  <si>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</si>
  <si>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</si>
  <si>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</si>
  <si>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</si>
  <si>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</si>
  <si>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</si>
  <si>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</si>
  <si>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</si>
  <si>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</si>
  <si>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</si>
  <si>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</si>
  <si>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</si>
  <si>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</si>
  <si>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</si>
  <si>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</si>
  <si>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</si>
  <si>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</si>
  <si>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</si>
  <si>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</si>
  <si>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</si>
  <si>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</si>
  <si>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</si>
  <si>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</si>
  <si>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</si>
  <si>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</si>
  <si>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</si>
  <si>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</si>
  <si>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</si>
  <si>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</si>
  <si>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</si>
  <si>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</si>
  <si>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</si>
  <si>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</si>
  <si>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</si>
  <si>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</si>
  <si>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</si>
  <si>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</si>
  <si>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</si>
  <si>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</si>
  <si>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</si>
  <si>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</si>
  <si>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</si>
  <si>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</si>
  <si>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</si>
  <si>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</si>
  <si>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</si>
  <si>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</si>
  <si>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</si>
  <si>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</si>
  <si>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</si>
  <si>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</si>
  <si>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</si>
  <si>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</si>
  <si>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</si>
  <si>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</si>
  <si>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</si>
  <si>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</si>
  <si>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</si>
  <si>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</si>
  <si>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</si>
  <si>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</si>
  <si>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</si>
  <si>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</si>
  <si>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</si>
  <si>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</si>
  <si>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</si>
  <si>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</si>
  <si>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</si>
  <si>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</si>
  <si>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</si>
  <si>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</si>
  <si>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</si>
  <si>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</si>
  <si>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</si>
  <si>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</si>
  <si>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</si>
  <si>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</si>
  <si>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</si>
  <si>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</si>
  <si>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</si>
  <si>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</si>
  <si>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</si>
  <si>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</si>
  <si>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</si>
  <si>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</si>
  <si>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</si>
  <si>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</si>
  <si>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</si>
  <si>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</si>
  <si>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</si>
  <si>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</si>
  <si>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</si>
  <si>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</si>
  <si>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</si>
  <si>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</si>
  <si>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</si>
  <si>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</si>
  <si>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</si>
  <si>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</si>
  <si>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</si>
  <si>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</si>
  <si>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</si>
  <si>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</si>
  <si>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</si>
  <si>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</si>
  <si>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</si>
  <si>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</si>
  <si>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</si>
  <si>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</si>
  <si>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</si>
  <si>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</si>
  <si>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</si>
  <si>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</si>
  <si>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</si>
  <si>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</si>
  <si>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</si>
  <si>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</si>
  <si>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</si>
  <si>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</si>
  <si>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</si>
  <si>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</si>
  <si>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</si>
  <si>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</si>
  <si>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</si>
  <si>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</si>
  <si>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</si>
  <si>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</si>
  <si>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</si>
  <si>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</si>
  <si>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</si>
  <si>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</si>
  <si>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</si>
  <si>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</si>
  <si>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</si>
  <si>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</si>
  <si>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</si>
  <si>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</si>
  <si>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</si>
  <si>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</si>
  <si>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</si>
  <si>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</si>
  <si>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</si>
  <si>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</si>
  <si>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</si>
  <si>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</si>
  <si>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</si>
  <si>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</si>
  <si>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</si>
  <si>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</si>
  <si>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</si>
  <si>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</si>
  <si>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</si>
  <si>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</si>
  <si>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</si>
  <si>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</si>
  <si>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</si>
  <si>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</si>
  <si>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</si>
  <si>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</si>
  <si>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</si>
  <si>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</si>
  <si>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</si>
  <si>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</si>
  <si>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</si>
  <si>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</si>
  <si>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</si>
  <si>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</si>
  <si>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</si>
  <si>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</si>
  <si>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</si>
  <si>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</si>
  <si>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</si>
  <si>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</si>
  <si>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</si>
  <si>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</si>
  <si>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</si>
  <si>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</si>
  <si>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</si>
  <si>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</si>
  <si>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</si>
  <si>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</si>
  <si>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</si>
  <si>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</si>
  <si>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</si>
  <si>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</si>
  <si>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</si>
  <si>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</si>
  <si>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</si>
  <si>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</si>
  <si>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</si>
  <si>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</si>
  <si>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</si>
  <si>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</si>
  <si>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</si>
  <si>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</si>
  <si>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</si>
  <si>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</si>
  <si>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</si>
  <si>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</si>
  <si>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</si>
  <si>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</si>
  <si>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</si>
  <si>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</si>
  <si>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</si>
  <si>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</si>
  <si>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</si>
  <si>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</si>
  <si>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</si>
  <si>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</si>
  <si>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</si>
  <si>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</si>
  <si>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</si>
  <si>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</si>
  <si>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</si>
  <si>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</si>
  <si>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</si>
  <si>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</si>
  <si>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</si>
  <si>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</si>
  <si>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</si>
  <si>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</si>
  <si>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</si>
  <si>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</si>
  <si>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</si>
  <si>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</si>
  <si>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</si>
  <si>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</si>
  <si>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</si>
  <si>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</si>
  <si>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</si>
  <si>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</si>
  <si>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</si>
  <si>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</si>
  <si>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</si>
  <si>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</si>
  <si>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</si>
  <si>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</si>
  <si>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</si>
  <si>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</si>
  <si>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</si>
  <si>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</si>
  <si>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</si>
  <si>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</si>
  <si>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</si>
  <si>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</si>
  <si>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</si>
  <si>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</si>
  <si>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</si>
  <si>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</si>
  <si>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</si>
  <si>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</si>
  <si>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</si>
  <si>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</si>
  <si>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</si>
  <si>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</si>
  <si>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</si>
  <si>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</si>
  <si>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</si>
  <si>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</si>
  <si>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</si>
  <si>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</si>
  <si>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</si>
  <si>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</si>
  <si>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</si>
  <si>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</si>
  <si>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</si>
  <si>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</si>
  <si>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</si>
  <si>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</si>
  <si>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</si>
  <si>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</si>
  <si>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</si>
  <si>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</si>
  <si>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</si>
  <si>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</si>
  <si>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</si>
  <si>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</si>
  <si>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</si>
  <si>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</si>
  <si>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</si>
  <si>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</si>
  <si>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</si>
  <si>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</si>
  <si>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</si>
  <si>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</si>
  <si>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</si>
  <si>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</si>
  <si>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</si>
  <si>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</si>
  <si>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</si>
  <si>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</si>
  <si>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</si>
  <si>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</si>
  <si>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</si>
  <si>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</si>
  <si>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</si>
  <si>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</si>
  <si>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</si>
  <si>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</si>
  <si>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</si>
  <si>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</si>
  <si>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</si>
  <si>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</si>
  <si>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</si>
  <si>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</si>
  <si>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</si>
  <si>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</si>
  <si>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</si>
  <si>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</si>
  <si>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</si>
  <si>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</si>
  <si>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</si>
  <si>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</si>
  <si>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</si>
  <si>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</si>
  <si>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</si>
  <si>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</si>
  <si>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</si>
  <si>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</si>
  <si>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</si>
  <si>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</si>
  <si>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</si>
  <si>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</si>
  <si>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</si>
  <si>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</si>
  <si>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</si>
  <si>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</si>
  <si>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</si>
  <si>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</si>
  <si>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</si>
  <si>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</si>
  <si>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</si>
  <si>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</si>
  <si>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</si>
  <si>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</si>
  <si>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</si>
  <si>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</si>
  <si>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</si>
  <si>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</si>
  <si>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</si>
  <si>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</si>
  <si>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</si>
  <si>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</si>
  <si>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</si>
  <si>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</si>
  <si>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</si>
  <si>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</si>
  <si>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</si>
  <si>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</si>
  <si>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</si>
  <si>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</si>
  <si>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</si>
  <si>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</si>
  <si>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</si>
  <si>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</si>
  <si>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</si>
  <si>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</si>
  <si>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</si>
  <si>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</si>
  <si>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</si>
  <si>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</si>
  <si>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</si>
  <si>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</si>
  <si>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</si>
  <si>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</si>
  <si>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</si>
  <si>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</si>
  <si>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</si>
  <si>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</si>
  <si>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</si>
  <si>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</si>
  <si>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</si>
  <si>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</si>
  <si>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</si>
  <si>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</si>
  <si>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</si>
  <si>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</si>
  <si>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</si>
  <si>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</si>
  <si>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</si>
  <si>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</si>
  <si>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</si>
  <si>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</si>
  <si>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</si>
  <si>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</si>
  <si>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</si>
  <si>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</si>
  <si>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</si>
  <si>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</si>
  <si>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</si>
  <si>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</si>
  <si>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</si>
  <si>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</si>
  <si>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</si>
  <si>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</si>
  <si>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</si>
  <si>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</si>
  <si>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</si>
  <si>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</si>
  <si>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</si>
  <si>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</si>
  <si>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</si>
  <si>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</si>
  <si>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</si>
  <si>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</si>
  <si>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</si>
  <si>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</si>
  <si>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</si>
  <si>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</si>
  <si>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</si>
  <si>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</si>
  <si>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</si>
  <si>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</si>
  <si>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</si>
  <si>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</si>
  <si>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</si>
  <si>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</si>
  <si>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</si>
  <si>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</si>
  <si>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</si>
  <si>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</si>
  <si>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</si>
  <si>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</si>
  <si>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</si>
  <si>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</si>
  <si>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</si>
  <si>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</si>
  <si>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</si>
  <si>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</si>
  <si>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</si>
  <si>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</si>
  <si>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</si>
  <si>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</si>
  <si>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</si>
  <si>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</si>
  <si>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</si>
  <si>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</si>
  <si>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</si>
  <si>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</si>
  <si>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</si>
  <si>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</si>
  <si>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</si>
  <si>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</si>
  <si>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</si>
  <si>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</si>
  <si>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</si>
  <si>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</si>
  <si>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</si>
  <si>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</si>
  <si>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</si>
  <si>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</si>
  <si>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</si>
  <si>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</si>
  <si>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</si>
  <si>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</si>
  <si>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</si>
  <si>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</si>
  <si>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</si>
  <si>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</si>
  <si>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</si>
  <si>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</si>
  <si>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</si>
  <si>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</si>
  <si>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</si>
  <si>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</si>
  <si>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</si>
  <si>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</si>
  <si>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</si>
  <si>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</si>
  <si>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</si>
  <si>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</si>
  <si>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</si>
  <si>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</si>
  <si>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</si>
  <si>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</si>
  <si>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</si>
  <si>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</si>
  <si>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</si>
  <si>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</si>
  <si>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</si>
  <si>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</si>
  <si>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</si>
  <si>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</si>
  <si>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</si>
  <si>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</si>
  <si>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</si>
  <si>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</si>
  <si>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</si>
  <si>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</si>
  <si>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</si>
  <si>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</si>
  <si>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</si>
  <si>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</si>
  <si>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</si>
  <si>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</si>
  <si>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</si>
  <si>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</si>
  <si>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</si>
  <si>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</si>
  <si>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</si>
  <si>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</si>
  <si>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</si>
  <si>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</si>
  <si>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</si>
  <si>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</si>
  <si>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</si>
  <si>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</si>
  <si>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</si>
  <si>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</si>
  <si>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</si>
  <si>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</si>
  <si>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</si>
  <si>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</si>
  <si>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</si>
  <si>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</si>
  <si>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</si>
  <si>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</si>
  <si>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</si>
  <si>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</si>
  <si>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</si>
  <si>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</si>
  <si>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</si>
  <si>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</si>
  <si>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</si>
  <si>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</si>
  <si>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</si>
  <si>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</si>
  <si>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</si>
  <si>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</si>
  <si>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</si>
  <si>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</si>
  <si>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</si>
  <si>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</si>
  <si>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</si>
  <si>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</si>
  <si>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</si>
  <si>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</si>
  <si>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</si>
  <si>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</si>
  <si>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</si>
  <si>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</si>
  <si>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</si>
  <si>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</si>
  <si>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</si>
  <si>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</si>
  <si>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</si>
  <si>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</si>
  <si>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</si>
  <si>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</si>
  <si>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</si>
  <si>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</si>
  <si>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</si>
  <si>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</si>
  <si>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</si>
  <si>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</si>
  <si>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</si>
  <si>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</si>
  <si>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</si>
  <si>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</si>
  <si>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</si>
  <si>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</si>
  <si>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</si>
  <si>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</si>
  <si>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</si>
  <si>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</si>
  <si>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</si>
  <si>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</si>
  <si>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</si>
  <si>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</si>
  <si>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</si>
  <si>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</si>
  <si>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</si>
  <si>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</si>
  <si>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</si>
  <si>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</si>
  <si>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</si>
  <si>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</si>
  <si>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</si>
  <si>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</si>
  <si>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</si>
  <si>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</si>
  <si>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</si>
  <si>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</si>
  <si>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</si>
  <si>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</si>
  <si>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</si>
  <si>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</si>
  <si>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</si>
  <si>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</si>
  <si>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</si>
  <si>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</si>
  <si>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</si>
  <si>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</si>
  <si>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</si>
  <si>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</si>
  <si>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</si>
  <si>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</si>
  <si>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</si>
  <si>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</si>
  <si>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</si>
  <si>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</si>
  <si>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</si>
  <si>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</si>
  <si>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</si>
  <si>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</si>
  <si>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</si>
  <si>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</si>
  <si>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</si>
  <si>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</si>
  <si>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</si>
  <si>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</si>
  <si>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</si>
  <si>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</si>
  <si>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</si>
  <si>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</si>
  <si>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</si>
  <si>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</si>
  <si>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</si>
  <si>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</si>
  <si>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</si>
  <si>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</si>
  <si>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</si>
  <si>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</si>
  <si>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</si>
  <si>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</si>
  <si>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</si>
  <si>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</si>
  <si>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</si>
  <si>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</si>
  <si>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</si>
  <si>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</si>
  <si>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</si>
  <si>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</si>
  <si>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</si>
  <si>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</si>
  <si>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</si>
  <si>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</si>
  <si>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</si>
  <si>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</si>
  <si>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</si>
  <si>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</si>
  <si>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</si>
  <si>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</si>
  <si>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</si>
  <si>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</si>
  <si>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</si>
  <si>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</si>
  <si>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</si>
  <si>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</si>
  <si>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</si>
  <si>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</si>
  <si>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</si>
  <si>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</si>
  <si>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</si>
  <si>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</si>
  <si>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</si>
  <si>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</si>
  <si>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</si>
  <si>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</si>
  <si>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</si>
  <si>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</si>
  <si>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</si>
  <si>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</si>
  <si>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</si>
  <si>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</si>
  <si>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</si>
  <si>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</si>
  <si>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</si>
  <si>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</si>
  <si>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</si>
  <si>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</si>
  <si>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</si>
  <si>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</si>
  <si>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</si>
  <si>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</si>
  <si>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</si>
  <si>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</si>
  <si>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</si>
  <si>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</si>
  <si>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</si>
  <si>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</si>
  <si>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</si>
  <si>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</si>
  <si>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</si>
  <si>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</si>
  <si>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</si>
  <si>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</si>
  <si>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</si>
  <si>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</si>
  <si>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</si>
  <si>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</si>
  <si>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</si>
  <si>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</si>
  <si>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</si>
  <si>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</si>
  <si>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</si>
  <si>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</si>
  <si>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</si>
  <si>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</si>
  <si>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</si>
  <si>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</si>
  <si>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</si>
  <si>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</si>
  <si>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</si>
  <si>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</si>
  <si>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</si>
  <si>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</si>
  <si>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</si>
  <si>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</si>
  <si>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</si>
  <si>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</si>
  <si>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</si>
  <si>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</si>
  <si>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</si>
  <si>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</si>
  <si>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</si>
  <si>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</si>
  <si>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</si>
  <si>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</si>
  <si>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</si>
  <si>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</si>
  <si>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</si>
  <si>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</si>
  <si>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</si>
  <si>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</si>
  <si>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</si>
  <si>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</si>
  <si>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</si>
  <si>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</si>
  <si>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</si>
  <si>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</si>
  <si>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</si>
  <si>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</si>
  <si>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</si>
  <si>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</si>
  <si>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</si>
  <si>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</si>
  <si>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</si>
  <si>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</si>
  <si>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</si>
  <si>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</si>
  <si>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</si>
  <si>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</si>
  <si>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</si>
  <si>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</si>
  <si>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</si>
  <si>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</si>
  <si>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</si>
  <si>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</si>
  <si>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</si>
  <si>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</si>
  <si>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</si>
  <si>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</si>
  <si>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</si>
  <si>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</si>
  <si>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</si>
  <si>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</si>
  <si>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</si>
  <si>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</si>
  <si>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</si>
  <si>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</si>
  <si>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</si>
  <si>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</si>
  <si>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</si>
  <si>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</si>
  <si>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</si>
  <si>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</si>
  <si>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</si>
  <si>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</si>
  <si>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</si>
  <si>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</si>
  <si>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</si>
  <si>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</si>
  <si>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</si>
  <si>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</si>
  <si>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</si>
  <si>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</si>
  <si>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</si>
  <si>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</si>
  <si>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</si>
  <si>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</si>
  <si>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</si>
  <si>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</si>
  <si>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</si>
  <si>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</si>
  <si>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</si>
  <si>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</si>
  <si>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</si>
  <si>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</si>
  <si>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</si>
  <si>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</si>
  <si>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</si>
  <si>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</si>
  <si>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</si>
  <si>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</si>
  <si>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</si>
  <si>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</si>
  <si>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</si>
  <si>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</si>
  <si>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</si>
  <si>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</si>
  <si>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</si>
  <si>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</si>
  <si>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</si>
  <si>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</si>
  <si>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</si>
  <si>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</si>
  <si>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</si>
  <si>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</si>
  <si>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</si>
  <si>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</si>
  <si>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</si>
  <si>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</si>
  <si>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</si>
  <si>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</si>
  <si>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</si>
  <si>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</si>
  <si>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</si>
  <si>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</si>
  <si>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</si>
  <si>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</si>
  <si>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</si>
  <si>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</si>
  <si>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</si>
  <si>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</si>
  <si>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</si>
  <si>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</si>
  <si>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</si>
  <si>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</si>
  <si>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</si>
  <si>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</si>
  <si>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</si>
  <si>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</si>
  <si>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</si>
  <si>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</si>
  <si>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</si>
  <si>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</si>
  <si>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</si>
  <si>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</si>
  <si>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</si>
  <si>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</si>
  <si>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</si>
  <si>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</si>
  <si>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</si>
  <si>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</si>
  <si>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</si>
  <si>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</si>
  <si>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</si>
  <si>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</si>
  <si>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</si>
  <si>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</si>
  <si>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</si>
  <si>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</si>
  <si>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</si>
  <si>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</si>
  <si>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</si>
  <si>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</si>
  <si>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</si>
  <si>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</si>
  <si>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</si>
  <si>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</si>
  <si>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</si>
  <si>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</si>
  <si>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</si>
  <si>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</si>
  <si>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</si>
  <si>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</si>
  <si>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</si>
  <si>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</si>
  <si>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</si>
  <si>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</si>
  <si>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</si>
  <si>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</si>
  <si>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</si>
  <si>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</si>
  <si>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</si>
  <si>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</si>
  <si>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</si>
  <si>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</si>
  <si>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</si>
  <si>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</si>
  <si>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</si>
  <si>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</si>
  <si>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</si>
  <si>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</si>
  <si>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</si>
  <si>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</si>
  <si>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</si>
  <si>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</si>
  <si>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</si>
  <si>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</si>
  <si>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</si>
  <si>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</si>
  <si>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</si>
  <si>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</si>
  <si>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</si>
  <si>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</si>
  <si>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</si>
  <si>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</si>
  <si>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</si>
  <si>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</si>
  <si>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</si>
  <si>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</si>
  <si>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</si>
  <si>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</si>
  <si>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</si>
  <si>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</si>
  <si>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</si>
  <si>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</si>
  <si>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</si>
  <si>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</si>
  <si>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</si>
  <si>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</si>
  <si>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</si>
  <si>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</si>
  <si>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</si>
  <si>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</si>
  <si>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</si>
  <si>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</si>
  <si>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</si>
  <si>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</si>
  <si>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</si>
  <si>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</si>
  <si>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</si>
  <si>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</si>
  <si>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</si>
  <si>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</si>
  <si>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</si>
  <si>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</si>
  <si>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</si>
  <si>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</si>
  <si>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</si>
  <si>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</si>
  <si>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</si>
  <si>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</si>
  <si>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</si>
  <si>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</si>
  <si>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</si>
  <si>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</si>
  <si>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</si>
  <si>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</si>
  <si>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</si>
  <si>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</si>
  <si>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</si>
  <si>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</si>
  <si>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</si>
  <si>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</si>
  <si>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</si>
  <si>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</si>
  <si>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</si>
  <si>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</si>
  <si>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</si>
  <si>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</si>
  <si>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</si>
  <si>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</si>
  <si>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</si>
  <si>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</si>
  <si>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</si>
  <si>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</si>
  <si>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</si>
  <si>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</si>
  <si>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</si>
  <si>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</si>
  <si>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</si>
  <si>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</si>
  <si>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</si>
  <si>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</si>
  <si>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</si>
  <si>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</si>
  <si>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</si>
  <si>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</si>
  <si>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</si>
  <si>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</si>
  <si>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</si>
  <si>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</si>
  <si>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</si>
  <si>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</si>
  <si>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</si>
  <si>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</si>
  <si>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</si>
  <si>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</si>
  <si>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</si>
  <si>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</si>
  <si>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</si>
  <si>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</si>
  <si>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</si>
  <si>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</si>
  <si>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</si>
  <si>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</si>
  <si>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</si>
  <si>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</si>
  <si>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</si>
  <si>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</si>
  <si>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</si>
  <si>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</si>
  <si>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</si>
  <si>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</si>
  <si>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</si>
  <si>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</si>
  <si>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</si>
  <si>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</si>
  <si>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</si>
  <si>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</si>
  <si>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</si>
  <si>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</si>
  <si>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</si>
  <si>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</si>
  <si>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</si>
  <si>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</si>
  <si>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</si>
  <si>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</si>
  <si>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</si>
  <si>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</si>
  <si>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</si>
  <si>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</si>
  <si>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</si>
  <si>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</si>
  <si>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</si>
  <si>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</si>
  <si>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</si>
  <si>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</si>
  <si>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</si>
  <si>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</si>
  <si>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</si>
  <si>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</si>
  <si>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</si>
  <si>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</si>
  <si>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</si>
  <si>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</si>
  <si>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</si>
  <si>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</si>
  <si>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</si>
  <si>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</si>
  <si>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</si>
  <si>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</si>
  <si>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</si>
  <si>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</si>
  <si>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</si>
  <si>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</si>
  <si>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</si>
  <si>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</si>
  <si>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</si>
  <si>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</si>
  <si>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</si>
  <si>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</si>
  <si>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</si>
  <si>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</si>
  <si>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</si>
  <si>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</si>
  <si>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</si>
  <si>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</si>
  <si>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</si>
  <si>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</si>
  <si>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</si>
  <si>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</si>
  <si>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</si>
  <si>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</si>
  <si>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</si>
  <si>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</si>
  <si>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</si>
  <si>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</si>
  <si>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</si>
  <si>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</si>
  <si>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</si>
  <si>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</si>
  <si>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</si>
  <si>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</si>
  <si>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</si>
  <si>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</si>
  <si>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</si>
  <si>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</si>
  <si>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</si>
  <si>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</si>
  <si>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</si>
  <si>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</si>
  <si>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</si>
  <si>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</si>
  <si>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</si>
  <si>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</si>
  <si>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</si>
  <si>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</si>
  <si>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</si>
  <si>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</si>
  <si>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</si>
  <si>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</si>
  <si>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</si>
  <si>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</si>
  <si>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</si>
  <si>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</si>
  <si>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</si>
  <si>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</si>
  <si>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</si>
  <si>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</si>
  <si>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</si>
  <si>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</si>
  <si>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</si>
  <si>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</si>
  <si>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</si>
  <si>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</si>
  <si>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</si>
  <si>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</si>
  <si>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</si>
  <si>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</si>
  <si>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</si>
  <si>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</si>
  <si>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</si>
  <si>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</si>
  <si>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</si>
  <si>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</si>
  <si>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</si>
  <si>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</si>
  <si>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</si>
  <si>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</si>
  <si>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</si>
  <si>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</si>
  <si>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</si>
  <si>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</si>
  <si>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</si>
  <si>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</si>
  <si>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</si>
  <si>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</si>
  <si>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</si>
  <si>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</si>
  <si>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</si>
  <si>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</si>
  <si>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</si>
  <si>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</si>
  <si>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</si>
  <si>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</si>
  <si>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</si>
  <si>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</si>
  <si>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</si>
  <si>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</si>
  <si>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</si>
  <si>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</si>
  <si>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</si>
  <si>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</si>
  <si>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</si>
  <si>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</si>
  <si>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</si>
  <si>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</si>
  <si>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</si>
  <si>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</si>
  <si>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</si>
  <si>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</si>
  <si>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</si>
  <si>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</si>
  <si>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</si>
  <si>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</si>
  <si>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</si>
  <si>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</si>
  <si>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</si>
  <si>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</si>
  <si>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</si>
  <si>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</si>
  <si>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</si>
  <si>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</si>
  <si>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</si>
  <si>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</si>
  <si>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</si>
  <si>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</si>
  <si>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</si>
  <si>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</si>
  <si>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</si>
  <si>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</si>
  <si>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</si>
  <si>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</si>
  <si>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</si>
  <si>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</si>
  <si>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</si>
  <si>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</si>
  <si>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</si>
  <si>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</si>
  <si>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</si>
  <si>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</si>
  <si>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</si>
  <si>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</si>
  <si>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</si>
  <si>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</si>
  <si>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</si>
  <si>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</si>
  <si>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</si>
  <si>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</si>
  <si>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</si>
  <si>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</si>
  <si>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</si>
  <si>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</si>
  <si>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</si>
  <si>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</si>
  <si>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</si>
  <si>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</si>
  <si>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</si>
  <si>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</si>
  <si>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</si>
  <si>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</si>
  <si>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</si>
  <si>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</si>
  <si>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</si>
  <si>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</si>
  <si>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</si>
  <si>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</si>
  <si>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</si>
  <si>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</si>
  <si>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</si>
  <si>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</si>
  <si>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</si>
  <si>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</si>
  <si>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</si>
  <si>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</si>
  <si>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</si>
  <si>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</si>
  <si>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</si>
  <si>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</si>
  <si>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</si>
  <si>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</si>
  <si>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</si>
  <si>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</si>
  <si>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</si>
  <si>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</si>
  <si>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</si>
  <si>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</si>
  <si>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</si>
  <si>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</si>
  <si>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</si>
  <si>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</si>
  <si>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</si>
  <si>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</si>
  <si>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</si>
  <si>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</si>
  <si>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</si>
  <si>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</si>
  <si>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</si>
  <si>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</si>
  <si>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</si>
  <si>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</si>
  <si>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</si>
  <si>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</si>
  <si>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</si>
  <si>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</si>
  <si>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</si>
  <si>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</si>
  <si>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</si>
  <si>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</si>
  <si>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</si>
  <si>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</si>
  <si>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</si>
  <si>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</si>
  <si>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</si>
  <si>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</si>
  <si>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</si>
  <si>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</si>
  <si>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</si>
  <si>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</si>
  <si>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</si>
  <si>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</si>
  <si>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</si>
  <si>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</si>
  <si>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</si>
  <si>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</si>
  <si>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</si>
  <si>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</si>
  <si>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</si>
  <si>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</si>
  <si>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</si>
  <si>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</si>
  <si>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</si>
  <si>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</si>
  <si>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</si>
  <si>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</si>
  <si>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</si>
  <si>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</si>
  <si>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</si>
  <si>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</si>
  <si>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</si>
  <si>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</si>
  <si>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</si>
  <si>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</si>
  <si>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</si>
  <si>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</si>
  <si>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</si>
  <si>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</si>
  <si>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</si>
  <si>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</si>
  <si>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</si>
  <si>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</si>
  <si>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</si>
  <si>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</si>
  <si>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</si>
  <si>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</si>
  <si>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</si>
  <si>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</si>
  <si>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</si>
  <si>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</si>
  <si>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</si>
  <si>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</si>
  <si>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</si>
  <si>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</si>
  <si>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</si>
  <si>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</si>
  <si>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</si>
  <si>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</si>
  <si>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</si>
  <si>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</si>
  <si>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</si>
  <si>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</si>
  <si>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</si>
  <si>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</si>
  <si>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</si>
  <si>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</si>
  <si>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</si>
  <si>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</si>
  <si>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</si>
  <si>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</si>
  <si>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</si>
  <si>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</si>
  <si>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</si>
  <si>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</si>
  <si>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</si>
  <si>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</si>
  <si>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</si>
  <si>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</si>
  <si>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</si>
  <si>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</si>
  <si>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</si>
  <si>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</si>
  <si>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</si>
  <si>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</si>
  <si>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</si>
  <si>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</si>
  <si>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</si>
  <si>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</si>
  <si>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</si>
  <si>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</si>
  <si>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</si>
  <si>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</si>
  <si>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</si>
  <si>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</si>
  <si>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</si>
  <si>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</si>
  <si>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</si>
  <si>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</si>
  <si>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</si>
  <si>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</si>
  <si>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</si>
  <si>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</si>
  <si>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</si>
  <si>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</si>
  <si>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</si>
  <si>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</si>
  <si>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</si>
  <si>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</si>
  <si>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</si>
  <si>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</si>
  <si>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</si>
  <si>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</si>
  <si>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</si>
  <si>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</si>
  <si>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</si>
  <si>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</si>
  <si>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</si>
  <si>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</si>
  <si>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</si>
  <si>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</si>
  <si>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</si>
  <si>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</si>
  <si>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</si>
  <si>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</si>
  <si>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</si>
  <si>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</si>
  <si>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</si>
  <si>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</si>
  <si>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</si>
  <si>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</si>
  <si>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</si>
  <si>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</si>
  <si>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</si>
  <si>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</si>
  <si>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</si>
  <si>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</si>
  <si>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</si>
  <si>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</si>
  <si>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</si>
  <si>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</si>
  <si>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</si>
  <si>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</si>
  <si>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</si>
  <si>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</si>
  <si>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</si>
  <si>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</si>
  <si>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</si>
  <si>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</si>
  <si>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</si>
  <si>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</si>
  <si>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</si>
  <si>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</si>
  <si>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</si>
  <si>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</si>
  <si>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</si>
  <si>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</si>
  <si>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</si>
  <si>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</si>
  <si>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</si>
  <si>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</si>
  <si>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</si>
  <si>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</si>
  <si>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</si>
  <si>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</si>
  <si>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</si>
  <si>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</si>
  <si>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</si>
  <si>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</si>
  <si>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</si>
  <si>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</si>
  <si>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</si>
  <si>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</si>
  <si>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</si>
  <si>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</si>
  <si>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</si>
  <si>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</si>
  <si>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</si>
  <si>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</si>
  <si>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</si>
  <si>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</si>
  <si>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</si>
  <si>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</si>
  <si>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</si>
  <si>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</si>
  <si>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</si>
  <si>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</si>
  <si>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</si>
  <si>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</si>
  <si>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</si>
  <si>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</si>
  <si>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</si>
  <si>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</si>
  <si>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</si>
  <si>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</si>
  <si>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</si>
  <si>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</si>
  <si>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</si>
  <si>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</si>
  <si>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</si>
  <si>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</si>
  <si>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</si>
  <si>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</si>
  <si>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</si>
  <si>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</si>
  <si>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</si>
  <si>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</si>
  <si>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</si>
  <si>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</si>
  <si>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</si>
  <si>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</si>
  <si>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</si>
  <si>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</si>
  <si>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</si>
  <si>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</si>
  <si>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</si>
  <si>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</si>
  <si>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</si>
  <si>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</si>
  <si>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</si>
  <si>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</si>
  <si>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</si>
  <si>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</si>
  <si>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</si>
  <si>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</si>
  <si>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</si>
  <si>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</si>
  <si>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</si>
  <si>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</si>
  <si>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</si>
  <si>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</si>
  <si>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</si>
  <si>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</si>
  <si>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</si>
  <si>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</si>
  <si>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</si>
  <si>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</si>
  <si>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</si>
  <si>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</si>
  <si>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</si>
  <si>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</si>
  <si>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</si>
  <si>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</si>
  <si>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</si>
  <si>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</si>
  <si>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</si>
  <si>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</si>
  <si>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</si>
  <si>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</si>
  <si>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</si>
  <si>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</si>
  <si>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</si>
  <si>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</si>
  <si>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</si>
  <si>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</si>
  <si>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</si>
  <si>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</si>
  <si>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</si>
  <si>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</si>
  <si>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</si>
  <si>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</si>
  <si>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</si>
  <si>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</si>
  <si>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</si>
  <si>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</si>
  <si>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</si>
  <si>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</si>
  <si>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</si>
  <si>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</si>
  <si>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</si>
  <si>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</si>
  <si>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</si>
  <si>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</si>
  <si>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</si>
  <si>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</si>
  <si>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</si>
  <si>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</si>
  <si>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</si>
  <si>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</si>
  <si>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</si>
  <si>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</si>
  <si>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</si>
  <si>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</si>
  <si>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</si>
  <si>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</si>
  <si>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</si>
  <si>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</si>
  <si>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</si>
  <si>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</si>
  <si>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</si>
  <si>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</si>
  <si>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</si>
  <si>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</si>
  <si>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</si>
  <si>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</si>
  <si>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</si>
  <si>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</si>
  <si>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</si>
  <si>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</si>
  <si>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</si>
  <si>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</si>
  <si>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</si>
  <si>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</si>
  <si>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</si>
  <si>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</si>
  <si>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</si>
  <si>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</si>
  <si>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</si>
  <si>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</si>
  <si>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</si>
  <si>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</si>
  <si>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</si>
  <si>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</si>
  <si>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</si>
  <si>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</si>
  <si>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</si>
  <si>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</si>
  <si>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</si>
  <si>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</si>
  <si>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</si>
  <si>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</si>
  <si>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</si>
  <si>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</si>
  <si>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</si>
  <si>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</si>
  <si>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</si>
  <si>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</si>
  <si>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</si>
  <si>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</si>
  <si>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</si>
  <si>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</si>
  <si>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</si>
  <si>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</si>
  <si>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</si>
  <si>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</si>
  <si>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</si>
  <si>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</si>
  <si>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</si>
  <si>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</si>
  <si>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</si>
  <si>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</si>
  <si>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</si>
  <si>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</si>
  <si>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</si>
  <si>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</si>
  <si>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</si>
  <si>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</si>
  <si>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</si>
  <si>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</si>
  <si>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</si>
  <si>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</si>
  <si>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</si>
  <si>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</si>
  <si>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</si>
  <si>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</si>
  <si>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</si>
  <si>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</si>
  <si>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</si>
  <si>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</si>
  <si>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</si>
  <si>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</si>
  <si>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</si>
  <si>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</si>
  <si>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</si>
  <si>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</si>
  <si>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</si>
  <si>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</si>
  <si>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</si>
  <si>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</si>
  <si>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</si>
  <si>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</si>
  <si>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</si>
  <si>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</si>
  <si>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</si>
  <si>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</si>
  <si>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</si>
  <si>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</si>
  <si>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</si>
  <si>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</si>
  <si>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</si>
  <si>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</si>
  <si>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</si>
  <si>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</si>
  <si>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</si>
  <si>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</si>
  <si>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</si>
  <si>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</si>
  <si>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</si>
  <si>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</si>
  <si>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</si>
  <si>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</si>
  <si>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</si>
  <si>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</si>
  <si>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</si>
  <si>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</si>
  <si>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</si>
  <si>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</si>
  <si>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</si>
  <si>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</si>
  <si>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</si>
  <si>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</si>
  <si>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</si>
  <si>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</si>
  <si>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</si>
  <si>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</si>
  <si>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</si>
  <si>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</si>
  <si>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</si>
  <si>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</si>
  <si>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</si>
  <si>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</si>
  <si>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</si>
  <si>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</si>
  <si>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</si>
  <si>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</si>
  <si>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</si>
  <si>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</si>
  <si>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</si>
  <si>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</si>
  <si>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</si>
  <si>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</si>
  <si>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</si>
  <si>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</si>
  <si>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</si>
  <si>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</si>
  <si>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</si>
  <si>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</si>
  <si>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</si>
  <si>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</si>
  <si>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</si>
  <si>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</si>
  <si>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</si>
  <si>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</si>
  <si>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</si>
  <si>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</si>
  <si>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</si>
  <si>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</si>
  <si>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</si>
  <si>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</si>
  <si>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</si>
  <si>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</si>
  <si>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</si>
  <si>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</si>
  <si>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</si>
  <si>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</si>
  <si>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</si>
  <si>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</si>
  <si>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</si>
  <si>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</si>
  <si>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</si>
  <si>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</si>
  <si>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</si>
  <si>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</si>
  <si>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</si>
  <si>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</si>
  <si>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</si>
  <si>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</si>
  <si>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</si>
  <si>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</si>
  <si>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</si>
  <si>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</si>
  <si>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</si>
  <si>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</si>
  <si>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</si>
  <si>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</si>
  <si>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</si>
  <si>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</si>
  <si>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</si>
  <si>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</si>
  <si>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</si>
  <si>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</si>
  <si>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</si>
  <si>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</si>
  <si>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</si>
  <si>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</si>
  <si>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</si>
  <si>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</si>
  <si>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</si>
  <si>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</si>
  <si>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</si>
  <si>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</si>
  <si>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</si>
  <si>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</si>
  <si>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</si>
  <si>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</si>
  <si>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</si>
  <si>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</si>
  <si>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</si>
  <si>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</si>
  <si>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</si>
  <si>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</si>
  <si>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</si>
  <si>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</si>
  <si>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</si>
  <si>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</si>
  <si>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</si>
  <si>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</si>
  <si>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</si>
  <si>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</si>
  <si>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</si>
  <si>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</si>
  <si>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</si>
  <si>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</si>
  <si>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</si>
  <si>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</si>
  <si>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</si>
  <si>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</si>
  <si>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</si>
  <si>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</si>
  <si>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</si>
  <si>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</si>
  <si>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</si>
  <si>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</si>
  <si>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</si>
  <si>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</si>
  <si>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</si>
  <si>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</si>
  <si>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</si>
  <si>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</si>
  <si>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</si>
  <si>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</si>
  <si>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</si>
  <si>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</si>
  <si>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</si>
  <si>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</si>
  <si>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</si>
  <si>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</si>
  <si>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</si>
  <si>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</si>
  <si>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</si>
  <si>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</si>
  <si>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</si>
  <si>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</si>
  <si>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</si>
  <si>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</si>
  <si>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</si>
  <si>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</si>
  <si>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</si>
  <si>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</si>
  <si>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</si>
  <si>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</si>
  <si>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</si>
  <si>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</si>
  <si>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</si>
  <si>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</si>
  <si>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</si>
  <si>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</si>
  <si>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</si>
  <si>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</si>
  <si>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</si>
  <si>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</si>
  <si>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</si>
  <si>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</si>
  <si>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</si>
  <si>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</si>
  <si>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</si>
  <si>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</si>
  <si>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</si>
  <si>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</si>
  <si>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</si>
  <si>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</si>
  <si>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</si>
  <si>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</si>
  <si>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</si>
  <si>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</si>
  <si>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</si>
  <si>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</si>
  <si>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</si>
  <si>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</si>
  <si>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</si>
  <si>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</si>
  <si>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</si>
  <si>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</si>
  <si>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</si>
  <si>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</si>
  <si>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</si>
  <si>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</si>
  <si>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</si>
  <si>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</si>
  <si>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</si>
  <si>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</si>
  <si>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</si>
  <si>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</si>
  <si>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</si>
  <si>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</si>
  <si>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</si>
  <si>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</si>
  <si>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</si>
  <si>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</si>
  <si>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</si>
  <si>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</si>
  <si>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</si>
  <si>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</si>
  <si>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</si>
  <si>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</si>
  <si>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</si>
  <si>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</si>
  <si>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</si>
  <si>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</si>
  <si>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</si>
  <si>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</si>
  <si>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</si>
  <si>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</si>
  <si>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</si>
  <si>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</si>
  <si>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</si>
  <si>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</si>
  <si>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</si>
  <si>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</si>
  <si>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</si>
  <si>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</si>
  <si>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</si>
  <si>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</si>
  <si>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</si>
  <si>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</si>
  <si>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</si>
  <si>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</si>
  <si>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</si>
  <si>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</si>
  <si>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</si>
  <si>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</si>
  <si>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</si>
  <si>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</si>
  <si>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</si>
  <si>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</si>
  <si>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</si>
  <si>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</si>
  <si>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</si>
  <si>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</si>
  <si>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</si>
  <si>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</si>
  <si>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</si>
  <si>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</si>
  <si>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</si>
  <si>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</si>
  <si>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</si>
  <si>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</si>
  <si>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</si>
  <si>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</si>
  <si>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</si>
  <si>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</si>
  <si>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</si>
  <si>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</si>
  <si>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</si>
  <si>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</si>
  <si>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</si>
  <si>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</si>
  <si>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</si>
  <si>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</si>
  <si>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</si>
  <si>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</si>
  <si>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</si>
  <si>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</si>
  <si>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</si>
  <si>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</si>
  <si>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</si>
  <si>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</si>
  <si>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</si>
  <si>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</si>
  <si>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</si>
  <si>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</si>
  <si>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</si>
  <si>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</si>
  <si>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</si>
  <si>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</si>
  <si>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</si>
  <si>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</si>
  <si>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</si>
  <si>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</si>
  <si>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</si>
  <si>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</si>
  <si>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</si>
  <si>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</si>
  <si>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</si>
  <si>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</si>
  <si>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</si>
  <si>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</si>
  <si>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</si>
  <si>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</si>
  <si>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</si>
  <si>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</si>
  <si>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</si>
  <si>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</si>
  <si>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</si>
  <si>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</si>
  <si>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</si>
  <si>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</si>
  <si>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</si>
  <si>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</si>
  <si>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</si>
  <si>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</si>
  <si>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</si>
  <si>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</si>
  <si>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</si>
  <si>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</si>
  <si>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</si>
  <si>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</si>
  <si>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</si>
  <si>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</si>
  <si>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</si>
  <si>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</si>
  <si>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</si>
  <si>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</si>
  <si>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</si>
  <si>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</si>
  <si>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</si>
  <si>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</si>
  <si>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</si>
  <si>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</si>
  <si>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</si>
  <si>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</si>
  <si>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</si>
  <si>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</si>
  <si>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</si>
  <si>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</si>
  <si>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</si>
  <si>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</si>
  <si>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</si>
  <si>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</si>
  <si>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</si>
  <si>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</si>
  <si>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</si>
  <si>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</si>
  <si>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</si>
  <si>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</si>
  <si>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</si>
  <si>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</si>
  <si>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</si>
  <si>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</si>
  <si>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</si>
  <si>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</si>
  <si>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</si>
  <si>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</si>
  <si>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</si>
  <si>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</si>
  <si>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</si>
  <si>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</si>
  <si>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</si>
  <si>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</si>
  <si>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</si>
  <si>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</si>
  <si>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</si>
  <si>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</si>
  <si>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</si>
  <si>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</si>
  <si>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</si>
  <si>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</si>
  <si>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</si>
  <si>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</si>
  <si>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</si>
  <si>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</si>
  <si>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</si>
  <si>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</si>
  <si>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</si>
  <si>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</si>
  <si>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</si>
  <si>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</si>
  <si>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</si>
  <si>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</si>
  <si>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</si>
  <si>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</si>
  <si>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</si>
  <si>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</si>
  <si>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</si>
  <si>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</si>
  <si>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</si>
  <si>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</si>
  <si>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</si>
  <si>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</si>
  <si>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</si>
  <si>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</si>
  <si>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</si>
  <si>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</si>
  <si>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</si>
  <si>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</si>
  <si>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</si>
  <si>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</si>
  <si>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</si>
  <si>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</si>
  <si>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</si>
  <si>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</si>
  <si>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</si>
  <si>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</si>
  <si>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</si>
  <si>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</si>
  <si>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</si>
  <si>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</si>
  <si>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</si>
  <si>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</si>
  <si>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</si>
  <si>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</si>
  <si>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</si>
  <si>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</si>
  <si>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</si>
  <si>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</si>
  <si>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</si>
  <si>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</si>
  <si>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</si>
  <si>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</si>
  <si>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</si>
  <si>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</si>
  <si>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</si>
  <si>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</si>
  <si>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</si>
  <si>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</si>
  <si>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</si>
  <si>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</si>
  <si>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</si>
  <si>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</si>
  <si>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</si>
  <si>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</si>
  <si>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</si>
  <si>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</si>
  <si>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</si>
  <si>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</si>
  <si>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</si>
  <si>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</si>
  <si>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</si>
  <si>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</si>
  <si>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</si>
  <si>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</si>
  <si>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</si>
  <si>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</si>
  <si>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</si>
  <si>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</si>
  <si>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</si>
  <si>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</si>
  <si>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</si>
  <si>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</si>
  <si>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</si>
  <si>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</si>
  <si>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</si>
  <si>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</si>
  <si>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</si>
  <si>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</si>
  <si>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</si>
  <si>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</si>
  <si>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</si>
  <si>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</si>
  <si>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</si>
  <si>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</si>
  <si>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</si>
  <si>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</si>
  <si>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</si>
  <si>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</si>
  <si>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</si>
  <si>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</si>
  <si>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</si>
  <si>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</si>
  <si>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</si>
  <si>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</si>
  <si>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</si>
  <si>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</si>
  <si>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</si>
  <si>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</si>
  <si>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</si>
  <si>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</si>
  <si>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</si>
  <si>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</si>
  <si>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</si>
  <si>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</si>
  <si>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</si>
  <si>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</si>
  <si>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</si>
  <si>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</si>
  <si>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</si>
  <si>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</si>
  <si>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</si>
  <si>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</si>
  <si>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</si>
  <si>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</si>
  <si>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</si>
  <si>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</si>
  <si>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</si>
  <si>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</si>
  <si>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</si>
  <si>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</si>
  <si>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</si>
  <si>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</si>
  <si>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</si>
  <si>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</si>
  <si>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</si>
  <si>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</si>
  <si>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</si>
  <si>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</si>
  <si>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</si>
  <si>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</si>
  <si>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</si>
  <si>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</si>
  <si>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</si>
  <si>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</si>
  <si>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</si>
  <si>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</si>
  <si>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</si>
  <si>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</si>
  <si>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</si>
  <si>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</si>
  <si>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</si>
  <si>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</si>
  <si>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</si>
  <si>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</si>
  <si>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</si>
  <si>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</si>
  <si>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</si>
  <si>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</si>
  <si>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</si>
  <si>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</si>
  <si>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</si>
  <si>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</si>
  <si>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</si>
  <si>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</si>
  <si>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</si>
  <si>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</si>
  <si>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</si>
  <si>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</si>
  <si>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</si>
  <si>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</si>
  <si>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</si>
  <si>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</si>
  <si>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</si>
  <si>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</si>
  <si>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</si>
  <si>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</si>
  <si>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</si>
  <si>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</si>
  <si>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</si>
  <si>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</si>
  <si>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</si>
  <si>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</si>
  <si>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</si>
  <si>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</si>
  <si>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</si>
  <si>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</si>
  <si>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</si>
  <si>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</si>
  <si>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</si>
  <si>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</si>
  <si>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</si>
  <si>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</si>
  <si>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</si>
  <si>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</si>
  <si>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</si>
  <si>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</si>
  <si>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</si>
  <si>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</si>
  <si>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</si>
  <si>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</si>
  <si>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</si>
  <si>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</si>
  <si>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</si>
  <si>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</si>
  <si>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</si>
  <si>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</si>
  <si>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</si>
  <si>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</si>
  <si>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</si>
  <si>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</si>
  <si>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</si>
  <si>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</si>
  <si>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</si>
  <si>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</si>
  <si>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</si>
  <si>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</si>
  <si>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</si>
  <si>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</si>
  <si>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</si>
  <si>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</si>
  <si>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</si>
  <si>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</si>
  <si>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</si>
  <si>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</si>
  <si>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</si>
  <si>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</si>
  <si>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</si>
  <si>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</si>
  <si>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</si>
  <si>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</si>
  <si>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</si>
  <si>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</si>
  <si>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</si>
  <si>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</si>
  <si>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</si>
  <si>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</si>
  <si>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</si>
  <si>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</si>
  <si>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</si>
  <si>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</si>
  <si>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</si>
  <si>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</si>
  <si>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</si>
  <si>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</si>
  <si>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</si>
  <si>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</si>
  <si>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</si>
  <si>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</si>
  <si>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</si>
  <si>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</si>
  <si>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</si>
  <si>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</si>
  <si>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</si>
  <si>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</si>
  <si>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</si>
  <si>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</si>
  <si>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</si>
  <si>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</si>
  <si>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</si>
  <si>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</si>
  <si>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</si>
  <si>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</si>
  <si>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</si>
  <si>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</si>
  <si>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</si>
  <si>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</si>
  <si>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</si>
  <si>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</si>
  <si>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</si>
  <si>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</si>
  <si>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</si>
  <si>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</si>
  <si>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</si>
  <si>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</si>
  <si>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</si>
  <si>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</si>
  <si>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</si>
  <si>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</si>
  <si>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</si>
  <si>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</si>
  <si>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</si>
  <si>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</si>
  <si>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</si>
  <si>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</si>
  <si>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</si>
  <si>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</si>
  <si>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</si>
  <si>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</si>
  <si>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</si>
  <si>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</si>
  <si>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</si>
  <si>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</si>
  <si>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</si>
  <si>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</si>
  <si>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</si>
  <si>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</si>
  <si>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</si>
  <si>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</si>
  <si>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</si>
  <si>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</si>
  <si>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</si>
  <si>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</si>
  <si>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</si>
  <si>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</si>
  <si>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</si>
  <si>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</si>
  <si>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</si>
  <si>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</si>
  <si>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</si>
  <si>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</si>
  <si>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</si>
  <si>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</si>
  <si>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</si>
  <si>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</si>
  <si>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</si>
  <si>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</si>
  <si>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</si>
  <si>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</si>
  <si>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</si>
  <si>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</si>
  <si>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</si>
  <si>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</si>
  <si>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</si>
  <si>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</si>
  <si>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</si>
  <si>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</si>
  <si>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</si>
  <si>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</si>
  <si>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</si>
  <si>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</si>
  <si>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</si>
  <si>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</si>
  <si>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</si>
  <si>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</si>
  <si>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</si>
  <si>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</si>
  <si>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</si>
  <si>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</si>
  <si>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</si>
  <si>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</si>
  <si>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</si>
  <si>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</si>
  <si>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</si>
  <si>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</si>
  <si>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</si>
  <si>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</si>
  <si>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</si>
  <si>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</si>
  <si>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</si>
  <si>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</si>
  <si>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</si>
  <si>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</si>
  <si>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</si>
  <si>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</si>
  <si>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</si>
  <si>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</si>
  <si>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</si>
  <si>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</si>
  <si>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</si>
  <si>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</si>
  <si>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</si>
  <si>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</si>
  <si>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</si>
  <si>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</si>
  <si>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</si>
  <si>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</si>
  <si>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</si>
  <si>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</si>
  <si>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</si>
  <si>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</si>
  <si>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</si>
  <si>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</si>
  <si>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</si>
  <si>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</si>
  <si>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</si>
  <si>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</si>
  <si>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</si>
  <si>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</si>
  <si>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</si>
  <si>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</si>
  <si>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</si>
  <si>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</si>
  <si>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</si>
  <si>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</si>
  <si>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</si>
  <si>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</si>
  <si>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</si>
  <si>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</si>
  <si>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</si>
  <si>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</si>
  <si>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</si>
  <si>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</si>
  <si>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</si>
  <si>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</si>
  <si>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</si>
  <si>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</si>
  <si>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</si>
  <si>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</si>
  <si>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</si>
  <si>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</si>
  <si>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</si>
  <si>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</si>
  <si>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</si>
  <si>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</si>
  <si>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</si>
  <si>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</si>
  <si>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</si>
  <si>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</si>
  <si>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</si>
  <si>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</si>
  <si>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</si>
  <si>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</si>
  <si>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</si>
  <si>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</si>
  <si>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</si>
  <si>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</si>
  <si>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</si>
  <si>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</si>
  <si>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</si>
  <si>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</si>
  <si>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</si>
  <si>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</si>
  <si>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</si>
  <si>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</si>
  <si>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</si>
  <si>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</si>
  <si>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</si>
  <si>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</si>
  <si>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</si>
  <si>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</si>
  <si>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</si>
  <si>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</si>
  <si>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</si>
  <si>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</si>
  <si>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</si>
  <si>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</si>
  <si>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</si>
  <si>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</si>
  <si>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</si>
  <si>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</si>
  <si>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</si>
  <si>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</si>
  <si>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</si>
  <si>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</si>
  <si>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</si>
  <si>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</si>
  <si>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</si>
  <si>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</si>
  <si>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</si>
  <si>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</si>
  <si>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</si>
  <si>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</si>
  <si>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</si>
  <si>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</si>
  <si>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</si>
  <si>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</si>
  <si>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</si>
  <si>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</si>
  <si>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</si>
  <si>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</si>
  <si>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</si>
  <si>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</si>
  <si>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</si>
  <si>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</si>
  <si>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</si>
  <si>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</si>
  <si>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</si>
  <si>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</si>
  <si>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</si>
  <si>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</si>
  <si>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</si>
  <si>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</si>
  <si>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</si>
  <si>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</si>
  <si>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</si>
  <si>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</si>
  <si>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</si>
  <si>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</si>
  <si>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</si>
  <si>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</si>
  <si>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</si>
  <si>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</si>
  <si>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</si>
  <si>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</si>
  <si>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</si>
  <si>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</si>
  <si>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</si>
  <si>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</si>
  <si>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</si>
  <si>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</si>
  <si>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</si>
  <si>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</si>
  <si>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</si>
  <si>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</si>
  <si>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</si>
  <si>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</si>
  <si>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</si>
  <si>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</si>
  <si>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</si>
  <si>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</si>
  <si>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</si>
  <si>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</si>
  <si>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</si>
  <si>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</si>
  <si>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</si>
  <si>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</si>
  <si>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</si>
  <si>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</si>
  <si>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</si>
  <si>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</si>
  <si>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</si>
  <si>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</si>
  <si>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</si>
  <si>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</si>
  <si>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</si>
  <si>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</si>
  <si>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</si>
  <si>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</si>
  <si>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</si>
  <si>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</si>
  <si>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</si>
  <si>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</si>
  <si>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</si>
  <si>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</si>
  <si>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</si>
  <si>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</si>
  <si>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</si>
  <si>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</si>
  <si>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</si>
  <si>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</si>
  <si>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</si>
  <si>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</si>
  <si>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</si>
  <si>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</si>
  <si>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</si>
  <si>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</si>
  <si>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</si>
  <si>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</si>
  <si>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</si>
  <si>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</si>
  <si>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</si>
  <si>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</si>
  <si>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</si>
  <si>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</si>
  <si>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</si>
  <si>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</si>
  <si>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</si>
  <si>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</si>
  <si>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</si>
  <si>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</si>
  <si>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</si>
  <si>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</si>
  <si>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</si>
  <si>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</si>
  <si>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</si>
  <si>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</si>
  <si>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</si>
  <si>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</si>
  <si>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</si>
  <si>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</si>
  <si>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</si>
  <si>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</si>
  <si>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</si>
  <si>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</si>
  <si>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</si>
  <si>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</si>
  <si>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</si>
  <si>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</si>
  <si>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</si>
  <si>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</si>
  <si>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</si>
  <si>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</si>
  <si>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</si>
  <si>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</si>
  <si>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</si>
  <si>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</si>
  <si>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</si>
  <si>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</si>
  <si>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</si>
  <si>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</si>
  <si>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</si>
  <si>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</si>
  <si>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</si>
  <si>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</si>
  <si>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</si>
  <si>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</si>
  <si>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</si>
  <si>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</si>
  <si>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</si>
  <si>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</si>
  <si>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</si>
  <si>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</si>
  <si>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</si>
  <si>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</si>
  <si>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</si>
  <si>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</si>
  <si>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</si>
  <si>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</si>
  <si>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</si>
  <si>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</si>
  <si>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</si>
  <si>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</si>
  <si>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</si>
  <si>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</si>
  <si>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</si>
  <si>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</si>
  <si>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</si>
  <si>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</si>
  <si>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</si>
  <si>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</si>
  <si>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</si>
  <si>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</si>
  <si>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</si>
  <si>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</si>
  <si>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</si>
  <si>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</si>
  <si>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</si>
  <si>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</si>
  <si>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</si>
  <si>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</si>
  <si>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</si>
  <si>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</si>
  <si>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</si>
  <si>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</si>
  <si>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</si>
  <si>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</si>
  <si>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</si>
  <si>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</si>
  <si>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</si>
  <si>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</si>
  <si>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</si>
  <si>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</si>
  <si>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</si>
  <si>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</si>
  <si>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</si>
  <si>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</si>
  <si>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</si>
  <si>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</si>
  <si>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</si>
  <si>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</si>
  <si>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</si>
  <si>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</si>
  <si>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</si>
  <si>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</si>
  <si>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</si>
  <si>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</si>
  <si>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</si>
  <si>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</si>
  <si>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</si>
  <si>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</si>
  <si>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</si>
  <si>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</si>
  <si>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</si>
  <si>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</si>
  <si>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</si>
  <si>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</si>
  <si>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</si>
  <si>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</si>
  <si>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</si>
  <si>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</si>
  <si>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</si>
  <si>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</si>
  <si>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</si>
  <si>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</si>
  <si>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</si>
  <si>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</si>
  <si>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</si>
  <si>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</si>
  <si>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</si>
  <si>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</si>
  <si>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</si>
  <si>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</si>
  <si>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</si>
  <si>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</si>
  <si>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</si>
  <si>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</si>
  <si>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</si>
  <si>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</si>
  <si>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</si>
  <si>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</si>
  <si>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</si>
  <si>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</si>
  <si>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</si>
  <si>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</si>
  <si>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</si>
  <si>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</si>
  <si>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</si>
  <si>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</si>
  <si>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</si>
  <si>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</si>
  <si>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</si>
  <si>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</si>
  <si>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</si>
  <si>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</si>
  <si>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</si>
  <si>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</si>
  <si>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</si>
  <si>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</si>
  <si>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</si>
  <si>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</si>
  <si>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</si>
  <si>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</si>
  <si>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</si>
  <si>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</si>
  <si>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</si>
  <si>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</si>
  <si>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</si>
  <si>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</si>
  <si>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</si>
  <si>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</si>
  <si>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</si>
  <si>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</si>
  <si>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</si>
  <si>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</si>
  <si>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</si>
  <si>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</si>
  <si>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</si>
  <si>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</si>
  <si>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</si>
  <si>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</si>
  <si>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</si>
  <si>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</si>
  <si>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</si>
  <si>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</si>
  <si>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</si>
  <si>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</si>
  <si>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</si>
  <si>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</si>
  <si>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</si>
  <si>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</si>
  <si>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</si>
  <si>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</si>
  <si>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</si>
  <si>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</si>
  <si>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</si>
  <si>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</si>
  <si>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</si>
  <si>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</si>
  <si>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</si>
  <si>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</si>
  <si>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</si>
  <si>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</si>
  <si>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</si>
  <si>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</si>
  <si>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</si>
  <si>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</si>
  <si>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</si>
  <si>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</si>
  <si>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</si>
  <si>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</si>
  <si>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</si>
  <si>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</si>
  <si>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</si>
  <si>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</si>
  <si>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</si>
  <si>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</si>
  <si>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</si>
  <si>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</si>
  <si>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</si>
  <si>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</si>
  <si>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</si>
  <si>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</si>
  <si>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</si>
  <si>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</si>
  <si>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</si>
  <si>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</si>
  <si>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</si>
  <si>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</si>
  <si>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</si>
  <si>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</si>
  <si>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</si>
  <si>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</si>
  <si>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</si>
  <si>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</si>
  <si>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</si>
  <si>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</si>
  <si>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</si>
  <si>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</si>
  <si>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</si>
  <si>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</si>
  <si>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</si>
  <si>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</si>
  <si>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</si>
  <si>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</si>
  <si>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</si>
  <si>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</si>
  <si>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</si>
  <si>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</si>
  <si>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</si>
  <si>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</si>
  <si>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</si>
  <si>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</si>
  <si>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</si>
  <si>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</si>
  <si>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</si>
  <si>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</si>
  <si>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</si>
  <si>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</si>
  <si>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</si>
  <si>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</si>
  <si>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</si>
  <si>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</si>
  <si>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</si>
  <si>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</si>
  <si>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</si>
  <si>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</si>
  <si>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</si>
  <si>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</si>
  <si>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</si>
  <si>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</si>
  <si>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</si>
  <si>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</si>
  <si>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</si>
  <si>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</si>
  <si>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</si>
  <si>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</si>
  <si>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</si>
  <si>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</si>
  <si>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</si>
  <si>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</si>
  <si>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</si>
  <si>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</si>
  <si>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</si>
  <si>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</si>
  <si>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</si>
  <si>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</si>
  <si>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</si>
  <si>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</si>
  <si>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</si>
  <si>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</si>
  <si>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</si>
  <si>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</si>
  <si>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</si>
  <si>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</si>
  <si>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</si>
  <si>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</si>
  <si>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</si>
  <si>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</si>
  <si>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</si>
  <si>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</si>
  <si>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</si>
  <si>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</si>
  <si>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</si>
  <si>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</si>
  <si>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</si>
  <si>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</si>
  <si>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</si>
  <si>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</si>
  <si>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</si>
  <si>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</si>
  <si>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</si>
  <si>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</si>
  <si>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</si>
  <si>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</si>
  <si>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</si>
  <si>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</si>
  <si>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</si>
  <si>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</si>
  <si>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</si>
  <si>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</si>
  <si>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</si>
  <si>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</si>
  <si>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</si>
  <si>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</si>
  <si>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</si>
  <si>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</si>
  <si>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</si>
  <si>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</si>
  <si>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</si>
  <si>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</si>
  <si>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</si>
  <si>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</si>
  <si>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</si>
  <si>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</si>
  <si>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</si>
  <si>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</si>
  <si>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</si>
  <si>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</si>
  <si>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</si>
  <si>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</si>
  <si>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</si>
  <si>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</si>
  <si>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</si>
  <si>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</si>
  <si>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</si>
  <si>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</si>
  <si>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</si>
  <si>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</si>
  <si>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</si>
  <si>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</si>
  <si>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</si>
  <si>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</si>
  <si>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</si>
  <si>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</si>
  <si>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</si>
  <si>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</si>
  <si>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</si>
  <si>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</si>
  <si>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</si>
  <si>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</si>
  <si>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</si>
  <si>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</si>
  <si>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</si>
  <si>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</si>
  <si>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</si>
  <si>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</si>
  <si>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</si>
  <si>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</si>
  <si>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</si>
  <si>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</si>
  <si>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</si>
  <si>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</si>
  <si>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</si>
  <si>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</si>
  <si>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</si>
  <si>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</si>
  <si>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</si>
  <si>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</si>
  <si>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</si>
  <si>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</si>
  <si>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</si>
  <si>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</si>
  <si>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</si>
  <si>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</si>
  <si>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</si>
  <si>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</si>
  <si>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</si>
  <si>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</si>
  <si>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</si>
  <si>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</si>
  <si>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</si>
  <si>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</si>
  <si>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</si>
  <si>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</si>
  <si>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</si>
  <si>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</si>
  <si>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</si>
  <si>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</si>
  <si>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</si>
  <si>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</si>
  <si>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</si>
  <si>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</si>
  <si>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</si>
  <si>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</si>
  <si>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</si>
  <si>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</si>
  <si>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</si>
  <si>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</si>
  <si>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</si>
  <si>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</si>
  <si>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</si>
  <si>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</si>
  <si>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</si>
  <si>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</si>
  <si>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</si>
  <si>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</si>
  <si>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</si>
  <si>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</si>
  <si>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</si>
  <si>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</si>
  <si>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</si>
  <si>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</si>
  <si>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</si>
  <si>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</si>
  <si>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</si>
  <si>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</si>
  <si>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</si>
  <si>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</si>
  <si>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</si>
  <si>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</si>
  <si>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</si>
  <si>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</si>
  <si>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</si>
  <si>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</si>
  <si>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</si>
  <si>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</si>
  <si>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</si>
  <si>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</si>
  <si>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</si>
  <si>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</si>
  <si>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</si>
  <si>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</si>
  <si>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</si>
  <si>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</si>
  <si>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</si>
  <si>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</si>
  <si>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</si>
  <si>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</si>
  <si>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</si>
  <si>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</si>
  <si>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</si>
  <si>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</si>
  <si>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</si>
  <si>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</si>
  <si>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</si>
  <si>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</si>
  <si>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</si>
  <si>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</si>
  <si>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</si>
  <si>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</si>
  <si>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</si>
  <si>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</si>
  <si>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</si>
  <si>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</si>
  <si>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</si>
  <si>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</si>
  <si>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</si>
  <si>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</si>
  <si>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</si>
  <si>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</si>
  <si>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</si>
  <si>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</si>
  <si>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</si>
  <si>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</si>
  <si>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</si>
  <si>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</si>
  <si>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</si>
  <si>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</si>
  <si>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</si>
  <si>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</si>
  <si>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</si>
  <si>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</si>
  <si>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</si>
  <si>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</si>
  <si>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</si>
  <si>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</si>
  <si>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</si>
  <si>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</si>
  <si>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</si>
  <si>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</si>
  <si>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</si>
  <si>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</si>
  <si>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</si>
  <si>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</si>
  <si>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</si>
  <si>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</si>
  <si>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</si>
  <si>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</si>
  <si>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</si>
  <si>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</si>
  <si>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</si>
  <si>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</si>
  <si>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</si>
  <si>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</si>
  <si>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</si>
  <si>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</si>
  <si>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</si>
  <si>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</si>
  <si>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</si>
  <si>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</si>
  <si>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</si>
  <si>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</si>
  <si>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</si>
  <si>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</si>
  <si>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</si>
  <si>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</si>
  <si>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</si>
  <si>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</si>
  <si>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</si>
  <si>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</si>
  <si>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</si>
  <si>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</si>
  <si>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</si>
  <si>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</si>
  <si>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</si>
  <si>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</si>
  <si>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</si>
  <si>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</si>
  <si>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</si>
  <si>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</si>
  <si>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</si>
  <si>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</si>
  <si>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</si>
  <si>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</si>
  <si>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</si>
  <si>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</si>
  <si>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</si>
  <si>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</si>
  <si>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</si>
  <si>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</si>
  <si>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</si>
  <si>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</si>
  <si>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</si>
  <si>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</si>
  <si>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</si>
  <si>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</si>
  <si>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</si>
  <si>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</si>
  <si>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</si>
  <si>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</si>
  <si>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</si>
  <si>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</si>
  <si>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</si>
  <si>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</si>
  <si>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</si>
  <si>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</si>
  <si>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</si>
  <si>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</si>
  <si>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</si>
  <si>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</si>
  <si>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</si>
  <si>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</si>
  <si>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</si>
  <si>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</si>
  <si>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</si>
  <si>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</si>
  <si>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</si>
  <si>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</si>
  <si>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</si>
  <si>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</si>
  <si>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</si>
  <si>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</si>
  <si>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</si>
  <si>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</si>
  <si>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</si>
  <si>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</si>
  <si>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</si>
  <si>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</si>
  <si>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</si>
  <si>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</si>
  <si>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</si>
  <si>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</si>
  <si>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</si>
  <si>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</si>
  <si>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</si>
  <si>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</si>
  <si>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</si>
  <si>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</si>
  <si>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</si>
  <si>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</si>
  <si>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</si>
  <si>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</si>
  <si>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</si>
  <si>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</si>
  <si>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</si>
  <si>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</si>
  <si>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</si>
  <si>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</si>
  <si>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</si>
  <si>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</si>
  <si>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</si>
  <si>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</si>
  <si>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</si>
  <si>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</si>
  <si>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</si>
  <si>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</si>
  <si>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</si>
  <si>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</si>
  <si>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</si>
  <si>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</si>
  <si>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</si>
  <si>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</si>
  <si>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</si>
  <si>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</si>
  <si>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</si>
  <si>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</si>
  <si>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</si>
  <si>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</si>
  <si>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</si>
  <si>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</si>
  <si>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</si>
  <si>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</si>
  <si>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</si>
  <si>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</si>
  <si>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</si>
  <si>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</si>
  <si>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</si>
  <si>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</si>
  <si>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</si>
  <si>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</si>
  <si>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</si>
  <si>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</si>
  <si>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</si>
  <si>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</si>
  <si>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</si>
  <si>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</si>
  <si>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</si>
  <si>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</si>
  <si>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</si>
  <si>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</si>
  <si>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</si>
  <si>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</si>
  <si>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</si>
  <si>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</si>
  <si>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</si>
  <si>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</si>
  <si>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</si>
  <si>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</si>
  <si>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</si>
  <si>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</si>
  <si>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</si>
  <si>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</si>
  <si>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</si>
  <si>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</si>
  <si>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</si>
  <si>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</si>
  <si>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</si>
  <si>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</si>
  <si>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</si>
  <si>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</si>
  <si>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</si>
  <si>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</si>
  <si>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</si>
  <si>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</si>
  <si>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</si>
  <si>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</si>
  <si>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</si>
  <si>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</si>
  <si>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</si>
  <si>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</si>
  <si>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</si>
  <si>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</si>
  <si>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</si>
  <si>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</si>
  <si>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</si>
  <si>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</si>
  <si>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</si>
  <si>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</si>
  <si>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</si>
  <si>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</si>
  <si>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</si>
  <si>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</si>
  <si>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</si>
  <si>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</si>
  <si>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</si>
  <si>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</si>
  <si>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</si>
  <si>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</si>
  <si>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</si>
  <si>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</si>
  <si>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</si>
  <si>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</si>
  <si>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</si>
  <si>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</si>
  <si>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</si>
  <si>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</si>
  <si>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</si>
  <si>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</si>
  <si>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</si>
  <si>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</si>
  <si>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</si>
  <si>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</si>
  <si>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</si>
  <si>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</si>
  <si>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</si>
  <si>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</si>
  <si>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</si>
  <si>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</si>
  <si>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</si>
  <si>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</si>
  <si>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</si>
  <si>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</si>
  <si>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</si>
  <si>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</si>
  <si>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</si>
  <si>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</si>
  <si>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</si>
  <si>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</si>
  <si>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</si>
  <si>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</si>
  <si>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</si>
  <si>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</si>
  <si>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</si>
  <si>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</si>
  <si>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</si>
  <si>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</si>
  <si>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</si>
  <si>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</si>
  <si>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</si>
  <si>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</si>
  <si>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</si>
  <si>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</si>
  <si>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</si>
  <si>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</si>
  <si>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</si>
  <si>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</si>
  <si>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</si>
  <si>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</si>
  <si>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</si>
  <si>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</si>
  <si>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</si>
  <si>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</si>
  <si>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</si>
  <si>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</si>
  <si>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</si>
  <si>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</si>
  <si>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</si>
  <si>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</si>
  <si>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</si>
  <si>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</si>
  <si>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</si>
  <si>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</si>
  <si>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</si>
  <si>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</si>
  <si>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</si>
  <si>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</si>
  <si>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</si>
  <si>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</si>
  <si>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</si>
  <si>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</si>
  <si>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</si>
  <si>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</si>
  <si>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</si>
  <si>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</si>
  <si>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</si>
  <si>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</si>
  <si>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</si>
  <si>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</si>
  <si>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</si>
  <si>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</si>
  <si>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</si>
  <si>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</si>
  <si>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</si>
  <si>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</si>
  <si>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</si>
  <si>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</si>
  <si>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</si>
  <si>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</si>
  <si>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</si>
  <si>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</si>
  <si>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</si>
  <si>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</si>
  <si>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</si>
  <si>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</si>
  <si>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</si>
  <si>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</si>
  <si>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</si>
  <si>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</si>
  <si>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</si>
  <si>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</si>
  <si>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</si>
  <si>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</si>
  <si>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</si>
  <si>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</si>
  <si>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</si>
  <si>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</si>
  <si>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</si>
  <si>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</si>
  <si>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</si>
  <si>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</si>
  <si>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</si>
  <si>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</si>
  <si>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</si>
  <si>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</si>
  <si>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</si>
  <si>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</si>
  <si>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</si>
  <si>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</si>
  <si>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</si>
  <si>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</si>
  <si>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</si>
  <si>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</si>
  <si>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</si>
  <si>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</si>
  <si>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</si>
  <si>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</si>
  <si>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</si>
  <si>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</si>
  <si>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</si>
  <si>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</si>
  <si>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</si>
  <si>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</si>
  <si>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</si>
  <si>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</si>
  <si>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</si>
  <si>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</si>
  <si>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</si>
  <si>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</si>
  <si>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</si>
  <si>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</si>
  <si>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</si>
  <si>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</si>
  <si>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</si>
  <si>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</si>
  <si>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</si>
  <si>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</si>
  <si>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</si>
  <si>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</si>
  <si>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</si>
  <si>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</si>
  <si>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</si>
  <si>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</si>
  <si>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</si>
  <si>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</si>
  <si>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</si>
  <si>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</si>
  <si>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</si>
  <si>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</si>
  <si>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</si>
  <si>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</si>
  <si>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</si>
  <si>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</si>
  <si>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</si>
  <si>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</si>
  <si>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</si>
  <si>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</si>
  <si>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</si>
  <si>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</si>
  <si>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</si>
  <si>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</si>
  <si>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</si>
  <si>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</si>
  <si>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</si>
  <si>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</si>
  <si>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</si>
  <si>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</si>
  <si>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</si>
  <si>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</si>
  <si>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</si>
  <si>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</si>
  <si>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</si>
  <si>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</si>
  <si>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</si>
  <si>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</si>
  <si>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</si>
  <si>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</si>
  <si>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</si>
  <si>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</si>
  <si>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</si>
  <si>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</si>
  <si>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</si>
  <si>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</si>
  <si>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</si>
  <si>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</si>
  <si>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</si>
  <si>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</si>
  <si>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</si>
  <si>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</si>
  <si>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</si>
  <si>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</si>
  <si>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</si>
  <si>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</si>
  <si>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</si>
  <si>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</si>
  <si>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</si>
  <si>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</si>
  <si>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</si>
  <si>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</si>
  <si>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</si>
  <si>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</si>
  <si>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</si>
  <si>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</si>
  <si>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</si>
  <si>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</si>
  <si>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</si>
  <si>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</si>
  <si>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</si>
  <si>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</si>
  <si>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</si>
  <si>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</si>
  <si>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</si>
  <si>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</si>
  <si>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</si>
  <si>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</si>
  <si>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</si>
  <si>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</si>
  <si>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</si>
  <si>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</si>
  <si>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</si>
  <si>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</si>
  <si>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</si>
  <si>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</si>
  <si>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</si>
  <si>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</si>
  <si>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</si>
  <si>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</si>
  <si>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</si>
  <si>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</si>
  <si>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</si>
  <si>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</si>
  <si>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</si>
  <si>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</si>
  <si>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</si>
  <si>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</si>
  <si>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</si>
  <si>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</si>
  <si>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</si>
  <si>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</si>
  <si>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</si>
  <si>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</si>
  <si>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</si>
  <si>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</si>
  <si>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</si>
  <si>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</si>
  <si>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</si>
  <si>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</si>
  <si>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</si>
  <si>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</si>
  <si>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</si>
  <si>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</si>
  <si>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</si>
  <si>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</si>
  <si>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</si>
  <si>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</si>
  <si>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</si>
  <si>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</si>
  <si>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</si>
  <si>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</si>
  <si>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</si>
  <si>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</si>
  <si>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</si>
  <si>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</si>
  <si>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</si>
  <si>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</si>
  <si>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</si>
  <si>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</si>
  <si>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</si>
  <si>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</si>
  <si>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</si>
  <si>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</si>
  <si>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</si>
  <si>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</si>
  <si>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</si>
  <si>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</si>
  <si>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</si>
  <si>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</si>
  <si>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</si>
  <si>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</si>
  <si>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</si>
  <si>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</si>
  <si>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</si>
  <si>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</si>
  <si>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</si>
  <si>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</si>
  <si>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</si>
  <si>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</si>
  <si>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</si>
  <si>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</si>
  <si>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</si>
  <si>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</si>
  <si>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</si>
  <si>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</si>
  <si>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</si>
  <si>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</si>
  <si>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</si>
  <si>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</si>
  <si>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</si>
  <si>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</si>
  <si>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</si>
  <si>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</si>
  <si>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</si>
  <si>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</si>
  <si>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</si>
  <si>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</si>
  <si>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</si>
  <si>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</si>
  <si>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</si>
  <si>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</si>
  <si>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</si>
  <si>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</si>
  <si>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</si>
  <si>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</si>
  <si>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</si>
  <si>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</si>
  <si>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</si>
  <si>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</si>
  <si>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</si>
  <si>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</si>
  <si>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</si>
  <si>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</si>
  <si>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</si>
  <si>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</si>
  <si>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</si>
  <si>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</si>
  <si>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</si>
  <si>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</si>
  <si>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</si>
  <si>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</si>
  <si>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</si>
  <si>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</si>
  <si>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</si>
  <si>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</si>
  <si>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</si>
  <si>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</si>
  <si>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</si>
  <si>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</si>
  <si>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</si>
  <si>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</si>
  <si>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</si>
  <si>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</si>
  <si>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</si>
  <si>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</si>
  <si>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</si>
  <si>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</si>
  <si>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</si>
  <si>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</si>
  <si>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</si>
  <si>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</si>
  <si>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</si>
  <si>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</si>
  <si>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</si>
  <si>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</si>
  <si>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</si>
  <si>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</si>
  <si>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</si>
  <si>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</si>
  <si>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</si>
  <si>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</si>
  <si>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</si>
  <si>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</si>
  <si>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</si>
  <si>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</si>
  <si>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</si>
  <si>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</si>
  <si>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</si>
  <si>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</si>
  <si>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</si>
  <si>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</si>
  <si>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</si>
  <si>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</si>
  <si>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</si>
  <si>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</si>
  <si>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</si>
  <si>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</si>
  <si>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</si>
  <si>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</si>
  <si>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</si>
  <si>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</si>
  <si>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</si>
  <si>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</si>
  <si>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</si>
  <si>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</si>
  <si>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</si>
  <si>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</si>
  <si>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</si>
  <si>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</si>
  <si>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</si>
  <si>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</si>
  <si>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</si>
  <si>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</si>
  <si>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</si>
  <si>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</si>
  <si>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</si>
  <si>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</si>
  <si>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</si>
  <si>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</si>
  <si>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</si>
  <si>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</si>
  <si>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</si>
  <si>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</si>
  <si>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</si>
  <si>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</si>
  <si>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</si>
  <si>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</si>
  <si>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</si>
  <si>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</si>
  <si>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</si>
  <si>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</si>
  <si>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</si>
  <si>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</si>
  <si>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</si>
  <si>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</si>
  <si>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</si>
  <si>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</si>
  <si>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</si>
  <si>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</si>
  <si>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</si>
  <si>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</si>
  <si>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</si>
  <si>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</si>
  <si>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</si>
  <si>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</si>
  <si>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</si>
  <si>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</si>
  <si>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</si>
  <si>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</si>
  <si>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</si>
  <si>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</si>
  <si>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</si>
  <si>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</si>
  <si>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</si>
  <si>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</si>
  <si>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</si>
  <si>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</si>
  <si>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</si>
  <si>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</si>
  <si>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</si>
  <si>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</si>
  <si>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</si>
  <si>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</si>
  <si>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</si>
  <si>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</si>
  <si>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</si>
  <si>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</si>
  <si>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</si>
  <si>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</si>
  <si>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</si>
  <si>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</si>
  <si>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</si>
  <si>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</si>
  <si>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</si>
  <si>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</si>
  <si>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</si>
  <si>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</si>
  <si>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</si>
  <si>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</si>
  <si>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</si>
  <si>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</si>
  <si>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</si>
  <si>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</si>
  <si>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</si>
  <si>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</si>
  <si>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</si>
  <si>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</si>
  <si>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</si>
  <si>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</si>
  <si>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</si>
  <si>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</si>
  <si>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</si>
  <si>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</si>
  <si>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</si>
  <si>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</si>
  <si>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</si>
  <si>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</si>
  <si>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</si>
  <si>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</si>
  <si>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</si>
  <si>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</si>
  <si>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</si>
  <si>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</si>
  <si>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</si>
  <si>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</si>
  <si>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</si>
  <si>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</si>
  <si>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</si>
  <si>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</si>
  <si>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</si>
  <si>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</si>
  <si>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</si>
  <si>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</si>
  <si>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</si>
  <si>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</si>
  <si>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</si>
  <si>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</si>
  <si>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</si>
  <si>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</si>
  <si>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</si>
  <si>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</si>
  <si>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</si>
  <si>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</si>
  <si>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</si>
  <si>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</si>
  <si>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</si>
  <si>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</si>
  <si>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</si>
  <si>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</si>
  <si>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</si>
  <si>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</si>
  <si>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</si>
  <si>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</si>
  <si>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</si>
  <si>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</si>
  <si>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</si>
  <si>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</si>
  <si>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</si>
  <si>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</si>
  <si>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</si>
  <si>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</si>
  <si>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</si>
  <si>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</si>
  <si>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</si>
  <si>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</si>
  <si>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</si>
  <si>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</si>
  <si>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</si>
  <si>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</si>
  <si>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</si>
  <si>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</si>
  <si>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</si>
  <si>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</si>
  <si>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</si>
  <si>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</si>
  <si>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</si>
  <si>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</si>
  <si>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</si>
  <si>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</si>
  <si>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</si>
  <si>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</si>
  <si>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</si>
  <si>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</si>
  <si>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</si>
  <si>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</si>
  <si>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</si>
  <si>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</si>
  <si>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</si>
  <si>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</si>
  <si>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</si>
  <si>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</si>
  <si>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</si>
  <si>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</si>
  <si>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</si>
  <si>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</si>
  <si>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</si>
  <si>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</si>
  <si>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</si>
  <si>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</si>
  <si>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</si>
  <si>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</si>
  <si>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</si>
  <si>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</si>
  <si>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</si>
  <si>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</si>
  <si>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</si>
  <si>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</si>
  <si>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</si>
  <si>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</si>
  <si>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</si>
  <si>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</si>
  <si>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</si>
  <si>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</si>
  <si>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</si>
  <si>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</si>
  <si>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</si>
  <si>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</si>
  <si>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</si>
  <si>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</si>
  <si>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</si>
  <si>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</si>
  <si>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</si>
  <si>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</si>
  <si>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</si>
  <si>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</si>
  <si>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</si>
  <si>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</si>
  <si>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</si>
  <si>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</si>
  <si>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</si>
  <si>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</si>
  <si>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</si>
  <si>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</si>
  <si>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</si>
  <si>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</si>
  <si>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</si>
  <si>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</si>
  <si>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</si>
  <si>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</si>
  <si>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</si>
  <si>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</si>
  <si>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</si>
  <si>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</si>
  <si>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</si>
  <si>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</si>
  <si>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</si>
  <si>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</si>
  <si>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</si>
  <si>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</si>
  <si>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</si>
  <si>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</si>
  <si>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</si>
  <si>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</si>
  <si>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</si>
  <si>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</si>
  <si>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</si>
  <si>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</si>
  <si>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</si>
  <si>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</si>
  <si>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</si>
  <si>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</si>
  <si>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</si>
  <si>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</si>
  <si>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</si>
  <si>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</si>
  <si>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</si>
  <si>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</si>
  <si>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</si>
  <si>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</si>
  <si>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</si>
  <si>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</si>
  <si>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</si>
  <si>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</si>
  <si>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</si>
  <si>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</si>
  <si>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</si>
  <si>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</si>
  <si>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</si>
  <si>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</si>
  <si>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</si>
  <si>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</si>
  <si>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</si>
  <si>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</si>
  <si>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</si>
  <si>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</si>
  <si>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</si>
  <si>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</si>
  <si>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</si>
  <si>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</si>
  <si>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</si>
  <si>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</si>
  <si>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</si>
  <si>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</si>
  <si>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</si>
  <si>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</si>
  <si>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</si>
  <si>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</si>
  <si>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</si>
  <si>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</si>
  <si>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</si>
  <si>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</si>
  <si>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</si>
  <si>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</si>
  <si>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</si>
  <si>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</si>
  <si>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</si>
  <si>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</si>
  <si>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</si>
  <si>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</si>
  <si>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</si>
  <si>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</si>
  <si>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</si>
  <si>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</si>
  <si>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</si>
  <si>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</si>
  <si>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</si>
  <si>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</si>
  <si>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</si>
  <si>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</si>
  <si>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</si>
  <si>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</si>
  <si>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</si>
  <si>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</si>
  <si>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</si>
  <si>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</si>
  <si>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</si>
  <si>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</si>
  <si>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</si>
  <si>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</si>
  <si>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</si>
  <si>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</si>
  <si>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</si>
  <si>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</si>
  <si>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</si>
  <si>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</si>
  <si>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</si>
  <si>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</si>
  <si>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</si>
  <si>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</si>
  <si>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</si>
  <si>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</si>
  <si>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</si>
  <si>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</si>
  <si>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</si>
  <si>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</si>
  <si>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</si>
  <si>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</si>
  <si>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</si>
  <si>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</si>
  <si>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</si>
  <si>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</si>
  <si>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</si>
  <si>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</si>
  <si>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</si>
  <si>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</si>
  <si>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</si>
  <si>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</si>
  <si>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</si>
  <si>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</si>
  <si>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</si>
  <si>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</si>
  <si>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</si>
  <si>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</si>
  <si>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</si>
  <si>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</si>
  <si>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</si>
  <si>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</si>
  <si>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</si>
  <si>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</si>
  <si>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</si>
  <si>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</si>
  <si>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</si>
  <si>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</si>
  <si>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</si>
  <si>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</si>
  <si>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</si>
  <si>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</si>
  <si>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</si>
  <si>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</si>
  <si>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</si>
  <si>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</si>
  <si>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</si>
  <si>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</si>
  <si>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</si>
  <si>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</si>
  <si>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</si>
  <si>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</si>
  <si>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</si>
  <si>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</si>
  <si>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</si>
  <si>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</si>
  <si>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</si>
  <si>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</si>
  <si>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</si>
  <si>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</si>
  <si>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</si>
  <si>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</si>
  <si>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</si>
  <si>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</si>
  <si>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</si>
  <si>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</si>
  <si>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</si>
  <si>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</si>
  <si>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</si>
  <si>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</si>
  <si>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</si>
  <si>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</si>
  <si>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</si>
  <si>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</si>
  <si>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</si>
  <si>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</si>
  <si>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</si>
  <si>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</si>
  <si>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</si>
  <si>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</si>
  <si>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</si>
  <si>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</si>
  <si>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</si>
  <si>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</si>
  <si>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</si>
  <si>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</si>
  <si>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</si>
  <si>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</si>
  <si>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</si>
  <si>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</si>
  <si>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</si>
  <si>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</si>
  <si>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</si>
  <si>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</si>
  <si>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</si>
  <si>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</si>
  <si>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</si>
  <si>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</si>
  <si>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</si>
  <si>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</si>
  <si>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</si>
  <si>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</si>
  <si>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</si>
  <si>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</si>
  <si>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</si>
  <si>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</si>
  <si>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</si>
  <si>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</si>
  <si>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</si>
  <si>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</si>
  <si>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</si>
  <si>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</si>
  <si>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</si>
  <si>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</si>
  <si>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</si>
  <si>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</si>
  <si>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</si>
  <si>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</si>
  <si>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</si>
  <si>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</si>
  <si>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</si>
  <si>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</si>
  <si>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</si>
  <si>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</si>
  <si>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</si>
  <si>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</si>
  <si>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</si>
  <si>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</si>
  <si>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</si>
  <si>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</si>
  <si>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</si>
  <si>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</si>
  <si>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</si>
  <si>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</si>
  <si>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</si>
  <si>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</si>
  <si>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</si>
  <si>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</si>
  <si>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</si>
  <si>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</si>
  <si>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</si>
  <si>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</si>
  <si>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</si>
  <si>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</si>
  <si>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</si>
  <si>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</si>
  <si>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</si>
  <si>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</si>
  <si>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</si>
  <si>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</si>
  <si>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</si>
  <si>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</si>
  <si>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</si>
  <si>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</si>
  <si>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</si>
  <si>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</si>
  <si>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</si>
  <si>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</si>
  <si>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</si>
  <si>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</si>
  <si>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</si>
  <si>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</si>
  <si>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</si>
  <si>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</si>
  <si>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</si>
  <si>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</si>
  <si>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</si>
  <si>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</si>
  <si>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</si>
  <si>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</si>
  <si>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</si>
  <si>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</si>
  <si>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</si>
  <si>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</si>
  <si>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</si>
  <si>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</si>
  <si>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</si>
  <si>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</si>
  <si>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</si>
  <si>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</si>
  <si>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</si>
  <si>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</si>
  <si>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</si>
  <si>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</si>
  <si>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</si>
  <si>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</si>
  <si>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</si>
  <si>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</si>
  <si>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</si>
  <si>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</si>
  <si>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</si>
  <si>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</si>
  <si>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</si>
  <si>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</si>
  <si>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</si>
  <si>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</si>
  <si>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</si>
  <si>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</si>
  <si>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</si>
  <si>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</si>
  <si>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</si>
  <si>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</si>
  <si>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</si>
  <si>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</si>
  <si>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</si>
  <si>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</si>
  <si>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</si>
  <si>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</si>
  <si>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</si>
  <si>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</si>
  <si>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</si>
  <si>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</si>
  <si>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</si>
  <si>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</si>
  <si>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</si>
  <si>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</si>
  <si>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</si>
  <si>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</si>
  <si>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</si>
  <si>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</si>
  <si>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</si>
  <si>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</si>
  <si>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</si>
  <si>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</si>
  <si>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</si>
  <si>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</si>
  <si>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</si>
  <si>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</si>
  <si>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</si>
  <si>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</si>
  <si>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</si>
  <si>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</si>
  <si>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</si>
  <si>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</si>
  <si>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</si>
  <si>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</si>
  <si>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</si>
  <si>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</si>
  <si>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</si>
  <si>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</si>
  <si>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</si>
  <si>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</si>
  <si>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</si>
  <si>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</si>
  <si>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</si>
  <si>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</si>
  <si>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</si>
  <si>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</si>
  <si>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</si>
  <si>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</si>
  <si>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</si>
  <si>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</si>
  <si>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</si>
  <si>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</si>
  <si>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</si>
  <si>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</si>
  <si>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</si>
  <si>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</si>
  <si>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</si>
  <si>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</si>
  <si>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</si>
  <si>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</si>
  <si>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</si>
  <si>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</si>
  <si>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</si>
  <si>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</si>
  <si>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</si>
  <si>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</si>
  <si>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</si>
  <si>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</si>
  <si>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</si>
  <si>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</si>
  <si>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</si>
  <si>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</si>
  <si>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</si>
  <si>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</si>
  <si>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</si>
  <si>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</si>
  <si>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</si>
  <si>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</si>
  <si>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</si>
  <si>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</si>
  <si>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</si>
  <si>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</si>
  <si>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</si>
  <si>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</si>
  <si>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</si>
  <si>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</si>
  <si>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</si>
  <si>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</si>
  <si>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</si>
  <si>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</si>
  <si>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</si>
  <si>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</si>
  <si>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</si>
  <si>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</si>
  <si>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</si>
  <si>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</si>
  <si>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</si>
  <si>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</si>
  <si>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</si>
  <si>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</si>
  <si>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</si>
  <si>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</si>
  <si>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</si>
  <si>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</si>
  <si>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</si>
  <si>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</si>
  <si>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</si>
  <si>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</si>
  <si>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</si>
  <si>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</si>
  <si>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</si>
  <si>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</si>
  <si>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</si>
  <si>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</si>
  <si>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</si>
  <si>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</si>
  <si>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</si>
  <si>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</si>
  <si>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</si>
  <si>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</si>
  <si>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</si>
  <si>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</si>
  <si>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</si>
  <si>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</si>
  <si>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</si>
  <si>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</si>
  <si>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</si>
  <si>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</si>
  <si>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</si>
  <si>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</si>
  <si>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</si>
  <si>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</si>
  <si>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</si>
  <si>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</si>
  <si>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</si>
  <si>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</si>
  <si>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</si>
  <si>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</si>
  <si>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</si>
  <si>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</si>
  <si>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</si>
  <si>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</si>
  <si>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</si>
  <si>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</si>
  <si>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</si>
  <si>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</si>
  <si>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</si>
  <si>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</si>
  <si>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</si>
  <si>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</si>
  <si>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</si>
  <si>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</si>
  <si>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</si>
  <si>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</si>
  <si>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</si>
  <si>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</si>
  <si>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</si>
  <si>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</si>
  <si>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</si>
  <si>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</si>
  <si>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</si>
  <si>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</si>
  <si>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</si>
  <si>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</si>
  <si>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</si>
  <si>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</si>
  <si>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</si>
  <si>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</si>
  <si>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</si>
  <si>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</si>
  <si>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</si>
  <si>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</si>
  <si>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</si>
  <si>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</si>
  <si>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</si>
  <si>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</si>
  <si>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</si>
  <si>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</si>
  <si>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</si>
  <si>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</si>
  <si>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</si>
  <si>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</si>
  <si>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</si>
  <si>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</si>
  <si>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</si>
  <si>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</si>
  <si>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</si>
  <si>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</si>
  <si>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</si>
  <si>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</si>
  <si>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</si>
  <si>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</si>
  <si>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</si>
  <si>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</si>
  <si>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</si>
  <si>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</si>
  <si>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</si>
  <si>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</si>
  <si>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</si>
  <si>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</si>
  <si>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</si>
  <si>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</si>
  <si>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</si>
  <si>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</si>
  <si>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</si>
  <si>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</si>
  <si>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</si>
  <si>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</si>
  <si>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</si>
  <si>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</si>
  <si>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</si>
  <si>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</si>
  <si>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</si>
  <si>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</si>
  <si>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</si>
  <si>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</si>
  <si>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</si>
  <si>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</si>
  <si>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</si>
  <si>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</si>
  <si>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</si>
  <si>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</si>
  <si>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</si>
  <si>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</si>
  <si>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</si>
  <si>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</si>
  <si>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</si>
  <si>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</si>
  <si>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</si>
  <si>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</si>
  <si>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</si>
  <si>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</si>
  <si>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</si>
  <si>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</si>
  <si>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</si>
  <si>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</si>
  <si>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</si>
  <si>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</si>
  <si>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</si>
  <si>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</si>
  <si>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</si>
  <si>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</si>
  <si>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</si>
  <si>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</si>
  <si>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</si>
  <si>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</si>
  <si>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</si>
  <si>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</si>
  <si>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</si>
  <si>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</si>
  <si>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</si>
  <si>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</si>
  <si>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</si>
  <si>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</si>
  <si>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</si>
  <si>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</si>
  <si>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</si>
  <si>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</si>
  <si>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</si>
  <si>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</si>
  <si>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</si>
  <si>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</si>
  <si>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</si>
  <si>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</si>
  <si>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</si>
  <si>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</si>
  <si>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</si>
  <si>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</si>
  <si>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</si>
  <si>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</si>
  <si>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</si>
  <si>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</si>
  <si>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</si>
  <si>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</si>
  <si>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</si>
  <si>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</si>
  <si>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</si>
  <si>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</si>
  <si>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</si>
  <si>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</si>
  <si>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</si>
  <si>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</si>
  <si>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</si>
  <si>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</si>
  <si>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</si>
  <si>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</si>
  <si>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</si>
  <si>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</si>
  <si>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</si>
  <si>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</si>
  <si>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</si>
  <si>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</si>
  <si>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</si>
  <si>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</si>
  <si>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</si>
  <si>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</si>
  <si>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</si>
  <si>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</si>
  <si>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</si>
  <si>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</si>
  <si>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</si>
  <si>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</si>
  <si>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</si>
  <si>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</si>
  <si>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</si>
  <si>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</si>
  <si>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</si>
  <si>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</si>
  <si>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</si>
  <si>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</si>
  <si>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</si>
  <si>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</si>
  <si>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</si>
  <si>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</si>
  <si>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</si>
  <si>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</si>
  <si>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</si>
  <si>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</si>
  <si>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</si>
  <si>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</si>
  <si>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</si>
  <si>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</si>
  <si>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</si>
  <si>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</si>
  <si>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</si>
  <si>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</si>
  <si>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</si>
  <si>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</si>
  <si>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</si>
  <si>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</si>
  <si>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</si>
  <si>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</si>
  <si>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</si>
  <si>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</si>
  <si>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</si>
  <si>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</si>
  <si>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</si>
  <si>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</si>
  <si>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</si>
  <si>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</si>
  <si>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</si>
  <si>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</si>
  <si>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</si>
  <si>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</si>
  <si>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</si>
  <si>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</si>
  <si>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</si>
  <si>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</si>
  <si>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</si>
  <si>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</si>
  <si>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</si>
  <si>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</si>
  <si>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</si>
  <si>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</si>
  <si>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</si>
  <si>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</si>
  <si>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</si>
  <si>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</si>
  <si>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</si>
  <si>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</si>
  <si>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</si>
  <si>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</si>
  <si>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</si>
  <si>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</si>
  <si>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</si>
  <si>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</si>
  <si>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</si>
  <si>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</si>
  <si>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</si>
  <si>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</si>
  <si>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</si>
  <si>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</si>
  <si>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</si>
  <si>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</si>
  <si>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</si>
  <si>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</si>
  <si>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</si>
  <si>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</si>
  <si>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</si>
  <si>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</si>
  <si>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</si>
  <si>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</si>
  <si>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</si>
  <si>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</si>
  <si>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</si>
  <si>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</si>
  <si>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</si>
  <si>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</si>
  <si>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</si>
  <si>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</si>
  <si>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</si>
  <si>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</si>
  <si>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</si>
  <si>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</si>
  <si>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</si>
  <si>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</si>
  <si>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</si>
  <si>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</si>
  <si>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</si>
  <si>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</si>
  <si>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</si>
  <si>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</si>
  <si>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</si>
  <si>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</si>
  <si>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</si>
  <si>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</si>
  <si>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</si>
  <si>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</si>
  <si>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</si>
  <si>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</si>
  <si>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</si>
  <si>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</si>
  <si>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</si>
  <si>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</si>
  <si>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</si>
  <si>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</si>
  <si>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</si>
  <si>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</si>
  <si>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</si>
  <si>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</si>
  <si>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</si>
  <si>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</si>
  <si>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</si>
  <si>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</si>
  <si>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</si>
  <si>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</si>
  <si>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</si>
  <si>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</si>
  <si>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</si>
  <si>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</si>
  <si>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</si>
  <si>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</si>
  <si>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</si>
  <si>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</si>
  <si>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</si>
  <si>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</si>
  <si>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</si>
  <si>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</si>
  <si>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</si>
  <si>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</si>
  <si>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</si>
  <si>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</si>
  <si>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</si>
  <si>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</si>
  <si>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</si>
  <si>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</si>
  <si>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</si>
  <si>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</si>
  <si>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</si>
  <si>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</si>
  <si>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</si>
  <si>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</si>
  <si>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</si>
  <si>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</si>
  <si>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</si>
  <si>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</si>
  <si>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</si>
  <si>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</si>
  <si>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</si>
  <si>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</si>
  <si>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</si>
  <si>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</si>
  <si>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</si>
  <si>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</si>
  <si>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</si>
  <si>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</si>
  <si>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</si>
  <si>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</si>
  <si>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</si>
  <si>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</si>
  <si>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</si>
  <si>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</si>
  <si>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</si>
  <si>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</si>
  <si>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</si>
  <si>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</si>
  <si>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</si>
  <si>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</si>
  <si>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</si>
  <si>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</si>
  <si>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</si>
  <si>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</si>
  <si>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</si>
  <si>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</si>
  <si>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</si>
  <si>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</si>
  <si>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</si>
  <si>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</si>
  <si>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</si>
  <si>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</si>
  <si>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</si>
  <si>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</si>
  <si>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</si>
  <si>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</si>
  <si>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</si>
  <si>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</si>
  <si>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</si>
  <si>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</si>
  <si>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</si>
  <si>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</si>
  <si>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</si>
  <si>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</si>
  <si>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</si>
  <si>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</si>
  <si>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</si>
  <si>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</si>
  <si>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</si>
  <si>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</si>
  <si>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</si>
  <si>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</si>
  <si>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</si>
  <si>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</si>
  <si>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</si>
  <si>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</si>
  <si>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</si>
  <si>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</si>
  <si>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</si>
  <si>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</si>
  <si>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</si>
  <si>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</si>
  <si>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</si>
  <si>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</si>
  <si>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</si>
  <si>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</si>
  <si>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</si>
  <si>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</si>
  <si>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</si>
  <si>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</si>
  <si>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</si>
  <si>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</si>
  <si>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</si>
  <si>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</si>
  <si>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</si>
  <si>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</si>
  <si>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</si>
  <si>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</si>
  <si>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</si>
  <si>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</si>
  <si>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</si>
  <si>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</si>
  <si>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</si>
  <si>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</si>
  <si>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</si>
  <si>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</si>
  <si>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</si>
  <si>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</si>
  <si>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</si>
  <si>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</si>
  <si>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</si>
  <si>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</si>
  <si>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</si>
  <si>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</si>
  <si>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</si>
  <si>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</si>
  <si>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</si>
  <si>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</si>
  <si>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</si>
  <si>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</si>
  <si>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</si>
  <si>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</si>
  <si>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</si>
  <si>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</si>
  <si>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</si>
  <si>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</si>
  <si>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</si>
  <si>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</si>
  <si>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</si>
  <si>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</si>
  <si>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</si>
  <si>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</si>
  <si>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</si>
  <si>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</si>
  <si>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</si>
  <si>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</si>
  <si>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</si>
  <si>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</si>
  <si>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</si>
  <si>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</si>
  <si>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</si>
  <si>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</si>
  <si>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</si>
  <si>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</si>
  <si>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</si>
  <si>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</si>
  <si>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</si>
  <si>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</si>
  <si>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</si>
  <si>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</si>
  <si>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</si>
  <si>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</si>
  <si>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</si>
  <si>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</si>
  <si>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</si>
  <si>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</si>
  <si>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</si>
  <si>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</si>
  <si>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</si>
  <si>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</si>
  <si>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</si>
  <si>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</si>
  <si>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</si>
  <si>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</si>
  <si>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</si>
  <si>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</si>
  <si>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</si>
  <si>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</si>
  <si>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</si>
  <si>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</si>
  <si>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</si>
  <si>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</si>
  <si>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</si>
  <si>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</si>
  <si>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</si>
  <si>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</si>
  <si>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</si>
  <si>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</si>
  <si>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</si>
  <si>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</si>
  <si>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</si>
  <si>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</si>
  <si>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</si>
  <si>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</si>
  <si>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</si>
  <si>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</si>
  <si>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</si>
  <si>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</si>
  <si>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</si>
  <si>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</si>
  <si>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</si>
  <si>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</si>
  <si>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</si>
  <si>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</si>
  <si>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</si>
  <si>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</si>
  <si>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</si>
  <si>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</si>
  <si>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</si>
  <si>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</si>
  <si>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</si>
  <si>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</si>
  <si>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</si>
  <si>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</si>
  <si>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</si>
  <si>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</si>
  <si>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</si>
  <si>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</si>
  <si>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</si>
  <si>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</si>
  <si>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</si>
  <si>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</si>
  <si>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</si>
  <si>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</si>
  <si>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</si>
  <si>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</si>
  <si>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</si>
  <si>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</si>
  <si>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</si>
  <si>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</si>
  <si>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</si>
  <si>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</si>
  <si>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</si>
  <si>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</si>
  <si>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</si>
  <si>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</si>
  <si>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</si>
  <si>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</si>
  <si>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</si>
  <si>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</si>
  <si>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</si>
  <si>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</si>
  <si>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</si>
  <si>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</si>
  <si>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</si>
  <si>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</si>
  <si>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</si>
  <si>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</si>
  <si>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</si>
  <si>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</si>
  <si>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</si>
  <si>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</si>
  <si>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</si>
  <si>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</si>
  <si>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</si>
  <si>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</si>
  <si>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</si>
  <si>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</si>
  <si>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</si>
  <si>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</si>
  <si>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</si>
  <si>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</si>
  <si>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</si>
  <si>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</si>
  <si>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</si>
  <si>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</si>
  <si>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</si>
  <si>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</si>
  <si>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</si>
  <si>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</si>
  <si>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</si>
  <si>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</si>
  <si>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</si>
  <si>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</si>
  <si>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</si>
  <si>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</si>
  <si>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</si>
  <si>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</si>
  <si>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</si>
  <si>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</si>
  <si>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</si>
  <si>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</si>
  <si>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</si>
  <si>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</si>
  <si>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</si>
  <si>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</si>
  <si>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</si>
  <si>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</si>
  <si>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</si>
  <si>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</si>
  <si>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</si>
  <si>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</si>
  <si>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</si>
  <si>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</si>
  <si>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</si>
  <si>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</si>
  <si>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</si>
  <si>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</si>
  <si>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</si>
  <si>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</si>
  <si>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</si>
  <si>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</si>
  <si>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</si>
  <si>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</si>
  <si>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</si>
  <si>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</si>
  <si>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</si>
  <si>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</si>
  <si>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</si>
  <si>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</si>
  <si>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</si>
  <si>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</si>
  <si>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</si>
  <si>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</si>
  <si>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</si>
  <si>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</si>
  <si>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</si>
  <si>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</si>
  <si>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</si>
  <si>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</si>
  <si>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</si>
  <si>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</si>
  <si>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</si>
  <si>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</si>
  <si>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</si>
  <si>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</si>
  <si>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</si>
  <si>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</si>
  <si>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</si>
  <si>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</si>
  <si>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</si>
  <si>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</si>
  <si>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</si>
  <si>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</si>
  <si>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</si>
  <si>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</si>
  <si>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</si>
  <si>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</si>
  <si>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</si>
  <si>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</si>
  <si>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</si>
  <si>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</si>
  <si>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</si>
  <si>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</si>
  <si>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</si>
  <si>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</si>
  <si>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</si>
  <si>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</si>
  <si>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</si>
  <si>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</si>
  <si>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</si>
  <si>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</si>
  <si>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</si>
  <si>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</si>
  <si>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</si>
  <si>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</si>
  <si>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</si>
  <si>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</si>
  <si>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</si>
  <si>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</si>
  <si>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</si>
  <si>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</si>
  <si>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</si>
  <si>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</si>
  <si>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</si>
  <si>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</si>
  <si>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</si>
  <si>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</si>
  <si>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</si>
  <si>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</si>
  <si>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</si>
  <si>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</si>
  <si>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</si>
  <si>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</si>
  <si>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</si>
  <si>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</si>
  <si>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</si>
  <si>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</si>
  <si>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</si>
  <si>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</si>
  <si>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</si>
  <si>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</si>
  <si>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</si>
  <si>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</si>
  <si>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</si>
  <si>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</si>
  <si>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</si>
  <si>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</si>
  <si>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</si>
  <si>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</si>
  <si>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</si>
  <si>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</si>
  <si>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</si>
  <si>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</si>
  <si>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</si>
  <si>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</si>
  <si>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</si>
  <si>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</si>
  <si>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</si>
  <si>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</si>
  <si>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</si>
  <si>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</si>
  <si>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</si>
  <si>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</si>
  <si>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</si>
  <si>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</si>
  <si>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</si>
  <si>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</si>
  <si>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</si>
  <si>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</si>
  <si>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</si>
  <si>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</si>
  <si>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</si>
  <si>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</si>
  <si>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</si>
  <si>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</si>
  <si>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</si>
  <si>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</si>
  <si>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</si>
  <si>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</si>
  <si>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</si>
  <si>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</si>
  <si>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</si>
  <si>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</si>
  <si>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</si>
  <si>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</si>
  <si>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</si>
  <si>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</si>
  <si>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</si>
  <si>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</si>
  <si>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</si>
  <si>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</si>
  <si>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</si>
  <si>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</si>
  <si>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</si>
  <si>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</si>
  <si>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</si>
  <si>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</si>
  <si>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</si>
  <si>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</si>
  <si>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</si>
  <si>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</si>
  <si>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</si>
  <si>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</si>
  <si>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</si>
  <si>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</si>
  <si>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</si>
  <si>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</si>
  <si>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</si>
  <si>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</si>
  <si>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</si>
  <si>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</si>
  <si>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</si>
  <si>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</si>
  <si>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</si>
  <si>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</si>
  <si>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</si>
  <si>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</si>
  <si>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</si>
  <si>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</si>
  <si>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</si>
  <si>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</si>
  <si>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</si>
  <si>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</si>
  <si>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</si>
  <si>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</si>
  <si>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</si>
  <si>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</si>
  <si>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</si>
  <si>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</si>
  <si>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</si>
  <si>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</si>
  <si>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</si>
  <si>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</si>
  <si>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</si>
  <si>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</si>
  <si>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</si>
  <si>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</si>
  <si>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</si>
  <si>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</si>
  <si>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</si>
  <si>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</si>
  <si>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</si>
  <si>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</si>
  <si>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</si>
  <si>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</si>
  <si>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</si>
  <si>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</si>
  <si>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</si>
  <si>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</si>
  <si>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</si>
  <si>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</si>
  <si>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</si>
  <si>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</si>
  <si>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</si>
  <si>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</si>
  <si>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</si>
  <si>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</si>
  <si>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</si>
  <si>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</si>
  <si>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</si>
  <si>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</si>
  <si>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</si>
  <si>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</si>
  <si>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</si>
  <si>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</si>
  <si>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</si>
  <si>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</si>
  <si>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</si>
  <si>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</si>
  <si>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</si>
  <si>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</si>
  <si>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</si>
  <si>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</si>
  <si>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</si>
  <si>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</si>
  <si>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</si>
  <si>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</si>
  <si>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</si>
  <si>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</si>
  <si>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</si>
  <si>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</si>
  <si>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</si>
  <si>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</si>
  <si>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</si>
  <si>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</si>
  <si>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</si>
  <si>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</si>
  <si>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</si>
  <si>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</si>
  <si>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</si>
  <si>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</si>
  <si>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</si>
  <si>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</si>
  <si>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</si>
  <si>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</si>
  <si>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</si>
  <si>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</si>
  <si>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</si>
  <si>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</si>
  <si>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</si>
  <si>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</si>
  <si>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</si>
  <si>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</si>
  <si>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</si>
  <si>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</si>
  <si>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</si>
  <si>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</si>
  <si>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</si>
  <si>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</si>
  <si>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</si>
  <si>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</si>
  <si>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</si>
  <si>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</si>
  <si>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</si>
  <si>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</si>
  <si>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</si>
  <si>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</si>
  <si>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</si>
  <si>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</si>
  <si>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</si>
  <si>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</si>
  <si>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</si>
  <si>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</si>
  <si>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</si>
  <si>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</si>
  <si>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</si>
  <si>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</si>
  <si>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</si>
  <si>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</si>
  <si>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</si>
  <si>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</si>
  <si>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</si>
  <si>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</si>
  <si>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</si>
  <si>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</si>
  <si>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</si>
  <si>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</si>
  <si>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</si>
  <si>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</si>
  <si>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</si>
  <si>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</si>
  <si>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</si>
  <si>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</si>
  <si>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</si>
  <si>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</si>
  <si>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</si>
  <si>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</si>
  <si>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</si>
  <si>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</si>
  <si>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</si>
  <si>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</si>
  <si>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</si>
  <si>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</si>
  <si>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</si>
  <si>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</si>
  <si>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</si>
  <si>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</si>
  <si>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</si>
  <si>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</si>
  <si>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</si>
  <si>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</si>
  <si>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</si>
  <si>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</si>
  <si>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</si>
  <si>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</si>
  <si>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</si>
  <si>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</si>
  <si>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</si>
  <si>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</si>
  <si>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</si>
  <si>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</si>
  <si>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</si>
  <si>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</si>
  <si>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</si>
  <si>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</si>
  <si>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</si>
  <si>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</si>
  <si>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</si>
  <si>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</si>
  <si>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</si>
  <si>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</si>
  <si>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</si>
  <si>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</si>
  <si>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</si>
  <si>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</si>
  <si>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</si>
  <si>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</si>
  <si>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</si>
  <si>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</si>
  <si>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</si>
  <si>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</si>
  <si>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</si>
  <si>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</si>
  <si>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</si>
  <si>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</si>
  <si>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</si>
  <si>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</si>
  <si>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</si>
  <si>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</si>
  <si>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</si>
  <si>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</si>
  <si>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</si>
  <si>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</si>
  <si>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</si>
  <si>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</si>
  <si>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</si>
  <si>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</si>
  <si>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</si>
  <si>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</si>
  <si>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</si>
  <si>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</si>
  <si>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</si>
  <si>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</si>
  <si>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</si>
  <si>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</si>
  <si>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</si>
  <si>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</si>
  <si>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</si>
  <si>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</si>
  <si>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</si>
  <si>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</si>
  <si>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</si>
  <si>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</si>
  <si>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</si>
  <si>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</si>
  <si>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</si>
  <si>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</si>
  <si>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</si>
  <si>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</si>
  <si>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</si>
  <si>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</si>
  <si>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</si>
  <si>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</si>
  <si>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</si>
  <si>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</si>
  <si>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</si>
  <si>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</si>
  <si>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</si>
  <si>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</si>
  <si>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</si>
  <si>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</si>
  <si>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</si>
  <si>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</si>
  <si>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</si>
  <si>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</si>
  <si>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</si>
  <si>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</si>
  <si>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</si>
  <si>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</si>
  <si>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</si>
  <si>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</si>
  <si>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</si>
  <si>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</si>
  <si>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</si>
  <si>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</si>
  <si>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</si>
  <si>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</si>
  <si>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</si>
  <si>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</si>
  <si>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</si>
  <si>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</si>
  <si>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</si>
  <si>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</si>
  <si>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</si>
  <si>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</si>
  <si>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</si>
  <si>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</si>
  <si>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</si>
  <si>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</si>
  <si>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</si>
  <si>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</si>
  <si>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</si>
  <si>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</si>
  <si>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</si>
  <si>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</si>
  <si>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</si>
  <si>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</si>
  <si>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</si>
  <si>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</si>
  <si>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</si>
  <si>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</si>
  <si>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</si>
  <si>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</si>
  <si>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</si>
  <si>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</si>
  <si>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</si>
  <si>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</si>
  <si>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</si>
  <si>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</si>
  <si>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</si>
  <si>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</si>
  <si>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</si>
  <si>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</si>
  <si>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</si>
  <si>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</si>
  <si>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</si>
  <si>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</si>
  <si>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</si>
  <si>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</si>
  <si>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</si>
  <si>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</si>
  <si>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</si>
  <si>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</si>
  <si>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</si>
  <si>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</si>
  <si>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</si>
  <si>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</si>
  <si>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</si>
  <si>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</si>
  <si>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</si>
  <si>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</si>
  <si>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</si>
  <si>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</si>
  <si>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</si>
  <si>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</si>
  <si>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</si>
  <si>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</si>
  <si>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</si>
  <si>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</si>
  <si>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</si>
  <si>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</si>
  <si>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</si>
  <si>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</si>
  <si>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</si>
  <si>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</si>
  <si>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</si>
  <si>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</si>
  <si>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</si>
  <si>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</si>
  <si>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</si>
  <si>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</si>
  <si>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</si>
  <si>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</si>
  <si>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</si>
  <si>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</si>
  <si>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</si>
  <si>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</si>
  <si>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</si>
  <si>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</si>
  <si>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</si>
  <si>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</si>
  <si>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</si>
  <si>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</si>
  <si>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</si>
  <si>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</si>
  <si>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</si>
  <si>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</si>
  <si>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</si>
  <si>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</si>
  <si>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</si>
  <si>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</si>
  <si>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</si>
  <si>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</si>
  <si>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</si>
  <si>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</si>
  <si>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</si>
  <si>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</si>
  <si>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</si>
  <si>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</si>
  <si>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</si>
  <si>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</si>
  <si>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</si>
  <si>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</si>
  <si>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</si>
  <si>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</si>
  <si>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</si>
  <si>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</si>
  <si>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</si>
  <si>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</si>
  <si>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</si>
  <si>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</si>
  <si>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</si>
  <si>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</si>
  <si>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</si>
  <si>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</si>
  <si>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</si>
  <si>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</si>
  <si>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</si>
  <si>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</si>
  <si>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</si>
  <si>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</si>
  <si>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</si>
  <si>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</si>
  <si>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</si>
  <si>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</si>
  <si>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</si>
  <si>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</si>
  <si>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</si>
  <si>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</si>
  <si>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</si>
  <si>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</si>
  <si>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</si>
  <si>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</si>
  <si>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</si>
  <si>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</si>
  <si>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</si>
  <si>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</si>
  <si>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</si>
  <si>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</si>
  <si>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</si>
  <si>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</si>
  <si>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</si>
  <si>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</si>
  <si>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</si>
  <si>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</si>
  <si>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</si>
  <si>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</si>
  <si>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</si>
  <si>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</si>
  <si>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</si>
  <si>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</si>
  <si>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</si>
  <si>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</si>
  <si>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</si>
  <si>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</si>
  <si>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</si>
  <si>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</si>
  <si>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</si>
  <si>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</si>
  <si>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</si>
  <si>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</si>
  <si>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</si>
  <si>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</si>
  <si>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</si>
  <si>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</si>
  <si>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</si>
  <si>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</si>
  <si>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</si>
  <si>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</si>
  <si>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</si>
  <si>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</si>
  <si>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</si>
  <si>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</si>
  <si>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</si>
  <si>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</si>
  <si>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</si>
  <si>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</si>
  <si>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</si>
  <si>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</si>
  <si>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</si>
  <si>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</si>
  <si>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</si>
  <si>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</si>
  <si>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</si>
  <si>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</si>
  <si>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</si>
  <si>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</si>
  <si>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</si>
  <si>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</si>
  <si>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</si>
  <si>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</si>
  <si>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</si>
  <si>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</si>
  <si>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</si>
  <si>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</si>
  <si>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</si>
  <si>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</si>
  <si>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</si>
  <si>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</si>
  <si>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</si>
  <si>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</si>
  <si>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</si>
  <si>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</si>
  <si>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</si>
  <si>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</si>
  <si>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</si>
  <si>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</si>
  <si>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</si>
  <si>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</si>
  <si>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</si>
  <si>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</si>
  <si>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</si>
  <si>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</si>
  <si>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</si>
  <si>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</si>
  <si>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</si>
  <si>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</si>
  <si>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</si>
  <si>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</si>
  <si>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</si>
  <si>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</si>
  <si>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</si>
  <si>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</si>
  <si>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</si>
  <si>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</si>
  <si>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</si>
  <si>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</si>
  <si>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</si>
  <si>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</si>
  <si>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</si>
  <si>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</si>
  <si>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</si>
  <si>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</si>
  <si>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</si>
  <si>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</si>
  <si>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</si>
  <si>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</si>
  <si>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</si>
  <si>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</si>
  <si>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</si>
  <si>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</si>
  <si>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</si>
  <si>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</si>
  <si>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</si>
  <si>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</si>
  <si>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</si>
  <si>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</si>
  <si>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</si>
  <si>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</si>
  <si>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</si>
  <si>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</si>
  <si>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</si>
  <si>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</si>
  <si>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</si>
  <si>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</si>
  <si>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</si>
  <si>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</si>
  <si>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</si>
  <si>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</si>
  <si>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</si>
  <si>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</si>
  <si>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</si>
  <si>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</si>
  <si>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</si>
  <si>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</si>
  <si>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</si>
  <si>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</si>
  <si>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</si>
  <si>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</si>
  <si>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</si>
  <si>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</si>
  <si>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</si>
  <si>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</si>
  <si>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</si>
  <si>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</si>
  <si>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</si>
  <si>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</si>
  <si>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</si>
  <si>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</si>
  <si>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</si>
  <si>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</si>
  <si>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</si>
  <si>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</si>
  <si>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</si>
  <si>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</si>
  <si>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</si>
  <si>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</si>
  <si>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</si>
  <si>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</si>
  <si>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</si>
  <si>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</si>
  <si>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</si>
  <si>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</si>
  <si>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</si>
  <si>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</si>
  <si>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</si>
  <si>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</si>
  <si>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</si>
  <si>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</si>
  <si>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</si>
  <si>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</si>
  <si>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</si>
  <si>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</si>
  <si>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</si>
  <si>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</si>
  <si>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</si>
  <si>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</si>
  <si>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</si>
  <si>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</si>
  <si>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</si>
  <si>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</si>
  <si>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</si>
  <si>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</si>
  <si>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</si>
  <si>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</si>
  <si>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</si>
  <si>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</si>
  <si>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</si>
  <si>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</si>
  <si>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</si>
  <si>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</si>
  <si>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</si>
  <si>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</si>
  <si>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</si>
  <si>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</si>
  <si>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</si>
  <si>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</si>
  <si>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</si>
  <si>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</si>
  <si>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</si>
  <si>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</si>
  <si>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</si>
  <si>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</si>
  <si>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</si>
  <si>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</si>
  <si>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</si>
  <si>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</si>
  <si>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</si>
  <si>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</si>
  <si>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</si>
  <si>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</si>
  <si>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</si>
  <si>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</si>
  <si>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</si>
  <si>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</si>
  <si>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</si>
  <si>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</si>
  <si>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</si>
  <si>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</si>
  <si>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</si>
  <si>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</si>
  <si>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</si>
  <si>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</si>
  <si>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</si>
  <si>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</si>
  <si>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</si>
  <si>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</si>
  <si>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</si>
  <si>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</si>
  <si>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</si>
  <si>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</si>
  <si>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</si>
  <si>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</si>
  <si>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</si>
  <si>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</si>
  <si>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</si>
  <si>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</si>
  <si>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</si>
  <si>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</si>
  <si>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</si>
  <si>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</si>
  <si>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</si>
  <si>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</si>
  <si>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</si>
  <si>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</si>
  <si>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</si>
  <si>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</si>
  <si>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</si>
  <si>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</si>
  <si>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</si>
  <si>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</si>
  <si>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</si>
  <si>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</si>
  <si>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</si>
  <si>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</si>
  <si>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</si>
  <si>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</si>
  <si>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</si>
  <si>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</si>
  <si>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</si>
  <si>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</si>
  <si>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</si>
  <si>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</si>
  <si>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</si>
  <si>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</si>
  <si>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</si>
  <si>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</si>
  <si>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</si>
  <si>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</si>
  <si>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</si>
  <si>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</si>
  <si>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</si>
  <si>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</si>
  <si>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</si>
  <si>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</si>
  <si>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</si>
  <si>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</si>
  <si>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</si>
  <si>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</si>
  <si>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</si>
  <si>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</si>
  <si>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</si>
  <si>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</si>
  <si>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</si>
  <si>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</si>
  <si>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</si>
  <si>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</si>
  <si>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</si>
  <si>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</si>
  <si>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</si>
  <si>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</si>
  <si>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</si>
  <si>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</si>
  <si>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</si>
  <si>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</si>
  <si>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</si>
  <si>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</si>
  <si>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</si>
  <si>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</si>
  <si>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</si>
  <si>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</si>
  <si>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</si>
  <si>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</si>
  <si>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</si>
  <si>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</si>
  <si>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</si>
  <si>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</si>
  <si>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</si>
  <si>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</si>
  <si>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</si>
  <si>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</si>
  <si>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</si>
  <si>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</si>
  <si>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</si>
  <si>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</si>
  <si>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</si>
  <si>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</si>
  <si>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</si>
  <si>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</si>
  <si>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</si>
  <si>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</si>
  <si>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</si>
  <si>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</si>
  <si>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</si>
  <si>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</si>
  <si>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</si>
  <si>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</si>
  <si>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</si>
  <si>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</si>
  <si>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</si>
  <si>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</si>
  <si>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</si>
  <si>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</si>
  <si>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</si>
  <si>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</si>
  <si>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</si>
  <si>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</si>
  <si>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</si>
  <si>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</si>
  <si>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</si>
  <si>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</si>
  <si>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</si>
  <si>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</si>
  <si>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</si>
  <si>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</si>
  <si>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</si>
  <si>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</si>
  <si>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</si>
  <si>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</si>
  <si>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</si>
  <si>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</si>
  <si>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</si>
  <si>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</si>
  <si>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</si>
  <si>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</si>
  <si>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</si>
  <si>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</si>
  <si>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</si>
  <si>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</si>
  <si>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</si>
  <si>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</si>
  <si>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</si>
  <si>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</si>
  <si>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</si>
  <si>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</si>
  <si>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</si>
  <si>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</si>
  <si>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</si>
  <si>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</si>
  <si>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</si>
  <si>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</si>
  <si>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</si>
  <si>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</si>
  <si>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</si>
  <si>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</si>
  <si>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</si>
  <si>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</si>
  <si>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</si>
  <si>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</si>
  <si>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</si>
  <si>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</si>
  <si>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</si>
  <si>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</si>
  <si>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</si>
  <si>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</si>
  <si>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</si>
  <si>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</si>
  <si>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</si>
  <si>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</si>
  <si>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</si>
  <si>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</si>
  <si>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</si>
  <si>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</si>
  <si>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</si>
  <si>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</si>
  <si>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</si>
  <si>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</si>
  <si>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</si>
  <si>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</si>
  <si>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</si>
  <si>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</si>
  <si>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</si>
  <si>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</si>
  <si>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</si>
  <si>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</si>
  <si>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</si>
  <si>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</si>
  <si>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</si>
  <si>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</si>
  <si>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</si>
  <si>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</si>
  <si>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</si>
  <si>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</si>
  <si>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</si>
  <si>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</si>
  <si>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</si>
  <si>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</si>
  <si>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</si>
  <si>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</si>
  <si>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</si>
  <si>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</si>
  <si>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</si>
  <si>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</si>
  <si>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</si>
  <si>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</si>
  <si>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</si>
  <si>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</si>
  <si>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</si>
  <si>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</si>
  <si>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</si>
  <si>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</si>
  <si>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</si>
  <si>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</si>
  <si>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</si>
  <si>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</si>
  <si>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</si>
  <si>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</si>
  <si>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</si>
  <si>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</si>
  <si>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</si>
  <si>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</si>
  <si>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</si>
  <si>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</si>
  <si>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</si>
  <si>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</si>
  <si>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</si>
  <si>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</si>
  <si>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</si>
  <si>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</si>
  <si>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</si>
  <si>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</si>
  <si>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</si>
  <si>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</si>
  <si>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</si>
  <si>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</si>
  <si>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</si>
  <si>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</si>
  <si>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</si>
  <si>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</si>
  <si>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</si>
  <si>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</si>
  <si>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</si>
  <si>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</si>
  <si>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</si>
  <si>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</si>
  <si>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</si>
  <si>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</si>
  <si>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</si>
  <si>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</si>
  <si>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</si>
  <si>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</si>
  <si>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</si>
  <si>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</si>
  <si>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</si>
  <si>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</si>
  <si>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</si>
  <si>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</si>
  <si>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</si>
  <si>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</si>
  <si>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</si>
  <si>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</si>
  <si>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</si>
  <si>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</si>
  <si>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</si>
  <si>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</si>
  <si>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</si>
  <si>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</si>
  <si>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</si>
  <si>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</si>
  <si>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</si>
  <si>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</si>
  <si>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</si>
  <si>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</si>
  <si>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</si>
  <si>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</si>
  <si>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</si>
  <si>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</si>
  <si>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</si>
  <si>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</si>
  <si>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</si>
  <si>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</si>
  <si>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</si>
  <si>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</si>
  <si>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</si>
  <si>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</si>
  <si>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</si>
  <si>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</si>
  <si>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</si>
  <si>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</si>
  <si>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</si>
  <si>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</si>
  <si>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</si>
  <si>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</si>
  <si>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</si>
  <si>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</si>
  <si>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</si>
  <si>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</si>
  <si>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</si>
  <si>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</si>
  <si>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</si>
  <si>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</si>
  <si>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</si>
  <si>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</si>
  <si>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</si>
  <si>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</si>
  <si>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</si>
  <si>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</si>
  <si>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</si>
  <si>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</si>
  <si>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</si>
  <si>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</si>
  <si>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</si>
  <si>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</si>
  <si>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</si>
  <si>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</si>
  <si>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</si>
  <si>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</si>
  <si>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</si>
  <si>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</si>
  <si>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</si>
  <si>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</si>
  <si>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</si>
  <si>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</si>
  <si>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</si>
  <si>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</si>
  <si>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</si>
  <si>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</si>
  <si>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</si>
  <si>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</si>
  <si>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</si>
  <si>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</si>
  <si>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</si>
  <si>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</si>
  <si>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</si>
  <si>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</si>
  <si>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</si>
  <si>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</si>
  <si>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</si>
  <si>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</si>
  <si>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</si>
  <si>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</si>
  <si>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</si>
  <si>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</si>
  <si>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</si>
  <si>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</si>
  <si>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</si>
  <si>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</si>
  <si>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</si>
  <si>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</si>
  <si>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</si>
  <si>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</si>
  <si>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</si>
  <si>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</si>
  <si>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</si>
  <si>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</si>
  <si>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</si>
  <si>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</si>
  <si>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</si>
  <si>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</si>
  <si>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</si>
  <si>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</si>
  <si>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</si>
  <si>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</si>
  <si>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</si>
  <si>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</si>
  <si>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</si>
  <si>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</si>
  <si>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</si>
  <si>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</si>
  <si>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</si>
  <si>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</si>
  <si>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</si>
  <si>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</si>
  <si>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</si>
  <si>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</si>
  <si>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</si>
  <si>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</si>
  <si>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</si>
  <si>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</si>
  <si>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</si>
  <si>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</si>
  <si>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</si>
  <si>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</si>
  <si>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</si>
  <si>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</si>
  <si>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</si>
  <si>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</si>
  <si>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</si>
  <si>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</si>
  <si>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</si>
  <si>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</si>
  <si>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</si>
  <si>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</si>
  <si>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</si>
  <si>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</si>
  <si>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</si>
  <si>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</si>
  <si>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</si>
  <si>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</si>
  <si>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</si>
  <si>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</si>
  <si>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</si>
  <si>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</si>
  <si>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</si>
  <si>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</si>
  <si>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</si>
  <si>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</si>
  <si>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</si>
  <si>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</si>
  <si>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</si>
  <si>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</si>
  <si>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</si>
  <si>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</si>
  <si>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</si>
  <si>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</si>
  <si>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</si>
  <si>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</si>
  <si>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</si>
  <si>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</si>
  <si>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</si>
  <si>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</si>
  <si>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</si>
  <si>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</si>
  <si>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</si>
  <si>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</si>
  <si>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</si>
  <si>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</si>
  <si>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</si>
  <si>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</si>
  <si>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</si>
  <si>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</si>
  <si>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</si>
  <si>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</si>
  <si>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</si>
  <si>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</si>
  <si>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</si>
  <si>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</si>
  <si>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</si>
  <si>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</si>
  <si>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</si>
  <si>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</si>
  <si>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</si>
  <si>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</si>
  <si>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</si>
  <si>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</si>
  <si>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</si>
  <si>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</si>
  <si>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</si>
  <si>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</si>
  <si>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</si>
  <si>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</si>
  <si>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</si>
  <si>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</si>
  <si>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</si>
  <si>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</si>
  <si>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</si>
  <si>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</si>
  <si>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</si>
  <si>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</si>
  <si>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</si>
  <si>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</si>
  <si>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</si>
  <si>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</si>
  <si>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</si>
  <si>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</si>
  <si>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</si>
  <si>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</si>
  <si>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</si>
  <si>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</si>
  <si>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</si>
  <si>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</si>
  <si>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</si>
  <si>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</si>
  <si>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</si>
  <si>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</si>
  <si>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</si>
  <si>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</si>
  <si>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</si>
  <si>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</si>
  <si>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</si>
  <si>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</si>
  <si>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</si>
  <si>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</si>
  <si>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</si>
  <si>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</si>
  <si>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</si>
  <si>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</si>
  <si>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</si>
  <si>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</si>
  <si>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</si>
  <si>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</si>
  <si>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</si>
  <si>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</si>
  <si>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</si>
  <si>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</si>
  <si>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</si>
  <si>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</si>
  <si>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</si>
  <si>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</si>
  <si>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</si>
  <si>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</si>
  <si>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</si>
  <si>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</si>
  <si>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</si>
  <si>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</si>
  <si>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</si>
  <si>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</si>
  <si>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</si>
  <si>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</si>
  <si>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</si>
  <si>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</si>
  <si>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</si>
  <si>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</si>
  <si>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</si>
  <si>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</si>
  <si>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</si>
  <si>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</si>
  <si>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</si>
  <si>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</si>
  <si>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</si>
  <si>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</si>
  <si>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</si>
  <si>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</si>
  <si>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</si>
  <si>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</si>
  <si>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</si>
  <si>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</si>
  <si>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</si>
  <si>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</si>
  <si>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</si>
  <si>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</si>
  <si>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</si>
  <si>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</si>
  <si>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</si>
  <si>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</si>
  <si>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</si>
  <si>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</si>
  <si>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</si>
  <si>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</si>
  <si>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</si>
  <si>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</si>
  <si>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</si>
  <si>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</si>
  <si>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</si>
  <si>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</si>
  <si>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</si>
  <si>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</si>
  <si>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</si>
  <si>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</si>
  <si>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</si>
  <si>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</si>
  <si>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</si>
  <si>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</si>
  <si>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</si>
  <si>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</si>
  <si>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</si>
  <si>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</si>
  <si>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</si>
  <si>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</si>
  <si>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</si>
  <si>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</si>
  <si>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</si>
  <si>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</si>
  <si>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</si>
  <si>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</si>
  <si>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</si>
  <si>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</si>
  <si>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</si>
  <si>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</si>
  <si>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</si>
  <si>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</si>
  <si>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</si>
  <si>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</si>
  <si>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</si>
  <si>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</si>
  <si>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</si>
  <si>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</si>
  <si>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</si>
  <si>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</si>
  <si>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</si>
  <si>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</si>
  <si>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</si>
  <si>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</si>
  <si>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</si>
  <si>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</si>
  <si>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</si>
  <si>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</si>
  <si>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</si>
  <si>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</si>
  <si>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</si>
  <si>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</si>
  <si>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</si>
  <si>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</si>
  <si>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</si>
  <si>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</si>
  <si>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</si>
  <si>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</si>
  <si>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</si>
  <si>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</si>
  <si>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</si>
  <si>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</si>
  <si>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</si>
  <si>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</si>
  <si>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</si>
  <si>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</si>
  <si>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</si>
  <si>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</si>
  <si>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</si>
  <si>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</si>
  <si>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</si>
  <si>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</si>
  <si>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</si>
  <si>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</si>
  <si>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</si>
  <si>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</si>
  <si>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</si>
  <si>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</si>
  <si>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</si>
  <si>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</si>
  <si>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</si>
  <si>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</si>
  <si>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</si>
  <si>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</si>
  <si>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</si>
  <si>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</si>
  <si>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</si>
  <si>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</si>
  <si>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</si>
  <si>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</si>
  <si>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</si>
  <si>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</si>
  <si>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</si>
  <si>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</si>
  <si>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</si>
  <si>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</si>
  <si>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</si>
  <si>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</si>
  <si>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</si>
  <si>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</si>
  <si>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</si>
  <si>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</si>
  <si>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</si>
  <si>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</si>
  <si>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</si>
  <si>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</si>
  <si>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</si>
  <si>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</si>
  <si>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</si>
  <si>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</si>
  <si>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</si>
  <si>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</si>
  <si>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</si>
  <si>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</si>
  <si>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</si>
  <si>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</si>
  <si>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</si>
  <si>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</si>
  <si>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</si>
  <si>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</si>
  <si>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</si>
  <si>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</si>
  <si>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</si>
  <si>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</si>
  <si>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</si>
  <si>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</si>
  <si>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</si>
  <si>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</si>
  <si>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</si>
  <si>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</si>
  <si>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</si>
  <si>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</si>
  <si>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</si>
  <si>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</si>
  <si>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</si>
  <si>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</si>
  <si>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</si>
  <si>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</si>
  <si>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</si>
  <si>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</si>
  <si>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</si>
  <si>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</si>
  <si>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</si>
  <si>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</si>
  <si>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</si>
  <si>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</si>
  <si>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</si>
  <si>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</si>
  <si>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</si>
  <si>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</si>
  <si>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</si>
  <si>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</si>
  <si>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</si>
  <si>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</si>
  <si>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</si>
  <si>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</si>
  <si>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</si>
  <si>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</si>
  <si>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</si>
  <si>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</si>
  <si>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</si>
  <si>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</si>
  <si>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</si>
  <si>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</si>
  <si>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</si>
  <si>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</si>
  <si>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</si>
  <si>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</si>
  <si>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</si>
  <si>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</si>
  <si>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</si>
  <si>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</si>
  <si>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</si>
  <si>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</si>
  <si>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</si>
  <si>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</si>
  <si>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</si>
  <si>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</si>
  <si>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</si>
  <si>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</si>
  <si>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</si>
  <si>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</si>
  <si>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</si>
  <si>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</si>
  <si>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</si>
  <si>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</si>
  <si>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</si>
  <si>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</si>
  <si>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</si>
  <si>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</si>
  <si>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</si>
  <si>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</si>
  <si>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</si>
  <si>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</si>
  <si>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</si>
  <si>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</si>
  <si>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</si>
  <si>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</si>
  <si>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</si>
  <si>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</si>
  <si>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</si>
  <si>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</si>
  <si>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</si>
  <si>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</si>
  <si>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</si>
  <si>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</si>
  <si>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</si>
  <si>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</si>
  <si>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</si>
  <si>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</si>
  <si>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</si>
  <si>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</si>
  <si>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</si>
  <si>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</si>
  <si>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</si>
  <si>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</si>
  <si>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</si>
  <si>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</si>
  <si>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</si>
  <si>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</si>
  <si>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</si>
  <si>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</si>
  <si>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</si>
  <si>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</si>
  <si>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</si>
  <si>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</si>
  <si>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</si>
  <si>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</si>
  <si>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</si>
  <si>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</si>
  <si>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</si>
  <si>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</si>
  <si>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</si>
  <si>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</si>
  <si>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</si>
  <si>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</si>
  <si>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</si>
  <si>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</si>
  <si>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</si>
  <si>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</si>
  <si>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</si>
  <si>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</si>
  <si>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</si>
  <si>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</si>
  <si>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</si>
  <si>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</si>
  <si>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</si>
  <si>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</si>
  <si>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</si>
  <si>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</si>
  <si>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</si>
  <si>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</si>
  <si>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</si>
  <si>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</si>
  <si>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</si>
  <si>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</si>
  <si>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</si>
  <si>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</si>
  <si>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</si>
  <si>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</si>
  <si>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</si>
  <si>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</si>
  <si>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</si>
  <si>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</si>
  <si>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</si>
  <si>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</si>
  <si>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</si>
  <si>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</si>
  <si>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</si>
  <si>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</si>
  <si>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</si>
  <si>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</si>
  <si>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</si>
  <si>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</si>
  <si>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</si>
  <si>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</si>
  <si>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</si>
  <si>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</si>
  <si>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</si>
  <si>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</si>
  <si>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</si>
  <si>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</si>
  <si>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</si>
  <si>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</si>
  <si>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</si>
  <si>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</si>
  <si>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</si>
  <si>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</si>
  <si>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</si>
  <si>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</si>
  <si>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</si>
  <si>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</si>
  <si>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</si>
  <si>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</si>
  <si>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</si>
  <si>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</si>
  <si>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</si>
  <si>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</si>
  <si>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</si>
  <si>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</si>
  <si>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</si>
  <si>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</si>
  <si>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</si>
  <si>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</si>
  <si>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</si>
  <si>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</si>
  <si>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</si>
  <si>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</si>
  <si>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</si>
  <si>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</si>
  <si>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</si>
  <si>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</si>
  <si>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</si>
  <si>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</si>
  <si>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</si>
  <si>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</si>
  <si>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</si>
  <si>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</si>
  <si>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</si>
  <si>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</si>
  <si>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</si>
  <si>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</si>
  <si>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</si>
  <si>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</si>
  <si>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</si>
  <si>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</si>
  <si>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</si>
  <si>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</si>
  <si>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</si>
  <si>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</si>
  <si>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</si>
  <si>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</si>
  <si>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</si>
  <si>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</si>
  <si>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</si>
  <si>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</si>
  <si>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</si>
  <si>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</si>
  <si>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</si>
  <si>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</si>
  <si>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</si>
  <si>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</si>
  <si>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</si>
  <si>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</si>
  <si>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</si>
  <si>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</si>
  <si>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</si>
  <si>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</si>
  <si>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</si>
  <si>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</si>
  <si>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</si>
  <si>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</si>
  <si>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</si>
  <si>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</si>
  <si>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</si>
  <si>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</si>
  <si>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</si>
  <si>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</si>
  <si>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</si>
  <si>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</si>
  <si>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</si>
  <si>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</si>
  <si>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</si>
  <si>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</si>
  <si>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</si>
  <si>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</si>
  <si>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</si>
  <si>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</si>
  <si>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</si>
  <si>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</si>
  <si>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</si>
  <si>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</si>
  <si>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</si>
  <si>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</si>
  <si>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</si>
  <si>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</si>
  <si>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</si>
  <si>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</si>
  <si>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</si>
  <si>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</si>
  <si>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</si>
  <si>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</si>
  <si>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</si>
  <si>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</si>
  <si>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</si>
  <si>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</si>
  <si>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</si>
  <si>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</si>
  <si>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</si>
  <si>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</si>
  <si>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</si>
  <si>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</si>
  <si>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</si>
  <si>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</si>
  <si>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</si>
  <si>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</si>
  <si>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</si>
  <si>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</si>
  <si>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</si>
  <si>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</si>
  <si>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</si>
  <si>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</si>
  <si>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</si>
  <si>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</si>
  <si>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</si>
  <si>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</si>
  <si>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</si>
  <si>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</si>
  <si>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</si>
  <si>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</si>
  <si>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</si>
  <si>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</si>
  <si>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</si>
  <si>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</si>
  <si>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</si>
  <si>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</si>
  <si>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</si>
  <si>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</si>
  <si>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</si>
  <si>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</si>
  <si>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</si>
  <si>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</si>
  <si>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</si>
  <si>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</si>
  <si>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</si>
  <si>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</si>
  <si>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</si>
  <si>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</si>
  <si>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</si>
  <si>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</si>
  <si>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</si>
  <si>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</si>
  <si>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</si>
  <si>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</si>
  <si>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</si>
  <si>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</si>
  <si>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</si>
  <si>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</si>
  <si>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</si>
  <si>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</si>
  <si>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</si>
  <si>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</si>
  <si>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</si>
  <si>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</si>
  <si>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</si>
  <si>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</si>
  <si>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</si>
  <si>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</si>
  <si>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</si>
  <si>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</si>
  <si>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</si>
  <si>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</si>
  <si>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</si>
  <si>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</si>
  <si>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</si>
  <si>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</si>
  <si>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</si>
  <si>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</si>
  <si>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</si>
  <si>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</si>
  <si>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</si>
  <si>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</si>
  <si>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</si>
  <si>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</si>
  <si>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</si>
  <si>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</si>
  <si>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</si>
  <si>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</si>
  <si>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</si>
  <si>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</si>
  <si>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</si>
  <si>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</si>
  <si>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</si>
  <si>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</si>
  <si>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</si>
  <si>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</si>
  <si>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</si>
  <si>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</si>
  <si>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</si>
  <si>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</si>
  <si>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</si>
  <si>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</si>
  <si>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</si>
  <si>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</si>
  <si>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</si>
  <si>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</si>
  <si>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</si>
  <si>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</si>
  <si>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</si>
  <si>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</si>
  <si>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</si>
  <si>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</si>
  <si>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</si>
  <si>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</si>
  <si>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</si>
  <si>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</si>
  <si>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</si>
  <si>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</si>
  <si>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</si>
  <si>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</si>
  <si>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</si>
  <si>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</si>
  <si>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</si>
  <si>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</si>
  <si>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</si>
  <si>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</si>
  <si>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</si>
  <si>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</si>
  <si>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</si>
  <si>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</si>
  <si>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</si>
  <si>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</si>
  <si>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</si>
  <si>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</si>
  <si>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</si>
  <si>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</si>
  <si>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</si>
  <si>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</si>
  <si>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</si>
  <si>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</si>
  <si>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</si>
  <si>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</si>
  <si>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</si>
  <si>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</si>
  <si>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</si>
  <si>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</si>
  <si>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</si>
  <si>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</si>
  <si>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</si>
  <si>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</si>
  <si>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</si>
  <si>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</si>
  <si>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</si>
  <si>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</si>
  <si>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</si>
  <si>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</si>
  <si>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</si>
  <si>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</si>
  <si>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</si>
  <si>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</si>
  <si>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</si>
  <si>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</si>
  <si>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</si>
  <si>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</si>
  <si>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</si>
  <si>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</si>
  <si>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</si>
  <si>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</si>
  <si>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</si>
  <si>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</si>
  <si>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</si>
  <si>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</si>
  <si>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</si>
  <si>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</si>
  <si>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</si>
  <si>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</si>
  <si>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</si>
  <si>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</si>
  <si>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</si>
  <si>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</si>
  <si>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</si>
  <si>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</si>
  <si>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</si>
  <si>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</si>
  <si>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</si>
  <si>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</si>
  <si>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</si>
  <si>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</si>
  <si>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</si>
  <si>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</si>
  <si>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</si>
  <si>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</si>
  <si>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</si>
  <si>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</si>
  <si>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</si>
  <si>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</si>
  <si>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</si>
  <si>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</si>
  <si>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</si>
  <si>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</si>
  <si>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</si>
  <si>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</si>
  <si>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</si>
  <si>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</si>
  <si>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</si>
  <si>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</si>
  <si>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</si>
  <si>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</si>
  <si>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</si>
  <si>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</si>
  <si>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</si>
  <si>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</si>
  <si>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</si>
  <si>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</si>
  <si>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</si>
  <si>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</si>
  <si>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</si>
  <si>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</si>
  <si>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</si>
  <si>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</si>
  <si>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</si>
  <si>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</si>
  <si>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</si>
  <si>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</si>
  <si>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</si>
  <si>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</si>
  <si>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</si>
  <si>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</si>
  <si>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</si>
  <si>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</si>
  <si>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</si>
  <si>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</si>
  <si>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</si>
  <si>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</si>
  <si>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</si>
  <si>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</si>
  <si>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</si>
  <si>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</si>
  <si>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</si>
  <si>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</si>
  <si>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</si>
  <si>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</si>
  <si>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</si>
  <si>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</si>
  <si>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</si>
  <si>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</si>
  <si>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</si>
  <si>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</si>
  <si>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</si>
  <si>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</si>
  <si>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</si>
  <si>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</si>
  <si>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</si>
  <si>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</si>
  <si>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</si>
  <si>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</si>
  <si>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</si>
  <si>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</si>
  <si>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</si>
  <si>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</si>
  <si>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</si>
  <si>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</si>
  <si>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</si>
  <si>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</si>
  <si>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</si>
  <si>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</si>
  <si>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</si>
  <si>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</si>
  <si>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</si>
  <si>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</si>
  <si>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</si>
  <si>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</si>
  <si>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</si>
  <si>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</si>
  <si>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</si>
  <si>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</si>
  <si>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</si>
  <si>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</si>
  <si>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</si>
  <si>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</si>
  <si>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</si>
  <si>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</si>
  <si>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</si>
  <si>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</si>
  <si>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</si>
  <si>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</si>
  <si>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</si>
  <si>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</si>
  <si>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</si>
  <si>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</si>
  <si>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</si>
  <si>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</si>
  <si>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</si>
  <si>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</si>
  <si>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</si>
  <si>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</si>
  <si>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</si>
  <si>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</si>
  <si>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</si>
  <si>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</si>
  <si>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</si>
  <si>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</si>
  <si>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</si>
  <si>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</si>
  <si>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</si>
  <si>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</si>
  <si>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</si>
  <si>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</si>
  <si>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</si>
  <si>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</si>
  <si>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</si>
  <si>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</si>
  <si>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</si>
  <si>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</si>
  <si>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</si>
  <si>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</si>
  <si>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</si>
  <si>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</si>
  <si>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</si>
  <si>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</si>
  <si>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</si>
  <si>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</si>
  <si>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</si>
  <si>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</si>
  <si>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</si>
  <si>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</si>
  <si>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</si>
  <si>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</si>
  <si>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</si>
  <si>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</si>
  <si>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</si>
  <si>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</si>
  <si>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</si>
  <si>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</si>
  <si>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</si>
  <si>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</si>
  <si>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</si>
  <si>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</si>
  <si>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</si>
  <si>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</si>
  <si>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</si>
  <si>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</si>
  <si>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</si>
  <si>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</si>
  <si>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</si>
  <si>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</si>
  <si>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</si>
  <si>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</si>
  <si>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</si>
  <si>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</si>
  <si>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</si>
  <si>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</si>
  <si>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</si>
  <si>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</si>
  <si>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</si>
  <si>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</si>
  <si>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</si>
  <si>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</si>
  <si>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</si>
  <si>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</si>
  <si>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</si>
  <si>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</si>
  <si>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</si>
  <si>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</si>
  <si>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</si>
  <si>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</si>
  <si>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</si>
  <si>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</si>
  <si>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</si>
  <si>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</si>
  <si>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</si>
  <si>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</si>
  <si>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</si>
  <si>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</si>
  <si>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</si>
  <si>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</si>
  <si>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</si>
  <si>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</si>
  <si>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</si>
  <si>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</si>
  <si>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</si>
  <si>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</si>
  <si>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</si>
  <si>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</si>
  <si>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</si>
  <si>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</si>
  <si>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</si>
  <si>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</si>
  <si>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</si>
  <si>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</si>
  <si>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</si>
  <si>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</si>
  <si>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</si>
  <si>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</si>
  <si>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</si>
  <si>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</si>
  <si>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</si>
  <si>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</si>
  <si>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</si>
  <si>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</si>
  <si>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</si>
  <si>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</si>
  <si>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</si>
  <si>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</si>
  <si>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</si>
  <si>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</si>
  <si>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</si>
  <si>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</si>
  <si>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</si>
  <si>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</si>
  <si>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</si>
  <si>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</si>
  <si>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</si>
  <si>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</si>
  <si>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</si>
  <si>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</si>
  <si>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</si>
  <si>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</si>
  <si>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</si>
  <si>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</si>
  <si>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</si>
  <si>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</si>
  <si>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</si>
  <si>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</si>
  <si>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</si>
  <si>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</si>
  <si>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</si>
  <si>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</si>
  <si>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</si>
  <si>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</si>
  <si>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</si>
  <si>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</si>
  <si>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</si>
  <si>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</si>
  <si>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</si>
  <si>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</si>
  <si>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</si>
  <si>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</si>
  <si>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</si>
  <si>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</si>
  <si>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</si>
  <si>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</si>
  <si>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</si>
  <si>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</si>
  <si>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</si>
  <si>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</si>
  <si>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</si>
  <si>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</si>
  <si>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</si>
  <si>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</si>
  <si>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</si>
  <si>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</si>
  <si>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</si>
  <si>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</si>
  <si>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</si>
  <si>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</si>
  <si>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</si>
  <si>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</si>
  <si>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</si>
  <si>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</si>
  <si>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</si>
  <si>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</si>
  <si>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</si>
  <si>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</si>
  <si>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</si>
  <si>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</si>
  <si>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</si>
  <si>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</si>
  <si>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</si>
  <si>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</si>
  <si>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</si>
  <si>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</si>
  <si>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</si>
  <si>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</si>
  <si>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</si>
  <si>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</si>
  <si>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</si>
  <si>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</si>
  <si>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</si>
  <si>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</si>
  <si>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</si>
  <si>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</si>
  <si>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</si>
  <si>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</si>
  <si>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</si>
  <si>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</si>
  <si>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</si>
  <si>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</si>
  <si>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</si>
  <si>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</si>
  <si>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</si>
  <si>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</si>
  <si>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</si>
  <si>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</si>
  <si>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</si>
  <si>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</si>
  <si>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</si>
  <si>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</si>
  <si>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</si>
  <si>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</si>
  <si>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</si>
  <si>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</si>
  <si>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</si>
  <si>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</si>
  <si>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</si>
  <si>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</si>
  <si>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</si>
  <si>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</si>
  <si>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</si>
  <si>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</si>
  <si>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</si>
  <si>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</si>
  <si>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</si>
  <si>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</si>
  <si>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</si>
  <si>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</si>
  <si>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</si>
  <si>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</si>
  <si>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</si>
  <si>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</si>
  <si>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</si>
  <si>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</si>
  <si>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</si>
  <si>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</si>
  <si>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</si>
  <si>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</si>
  <si>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</si>
  <si>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</si>
  <si>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</si>
  <si>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</si>
  <si>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</si>
  <si>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</si>
  <si>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</si>
  <si>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</si>
  <si>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</si>
  <si>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</si>
  <si>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</si>
  <si>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</si>
  <si>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</si>
  <si>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</si>
  <si>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</si>
  <si>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</si>
  <si>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</si>
  <si>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</si>
  <si>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</si>
  <si>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</si>
  <si>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</si>
  <si>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</si>
  <si>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</si>
  <si>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</si>
  <si>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</si>
  <si>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</si>
  <si>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</si>
  <si>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</si>
  <si>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</si>
  <si>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</si>
  <si>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</si>
  <si>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</si>
  <si>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</si>
  <si>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</si>
  <si>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</si>
  <si>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</si>
  <si>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</si>
  <si>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</si>
  <si>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</si>
  <si>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</si>
  <si>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</si>
  <si>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</si>
  <si>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</si>
  <si>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</si>
  <si>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</si>
  <si>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</si>
  <si>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</si>
  <si>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</si>
  <si>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</si>
  <si>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</si>
  <si>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</si>
  <si>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</si>
  <si>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</si>
  <si>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</si>
  <si>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</si>
  <si>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</si>
  <si>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</si>
  <si>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</si>
  <si>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</si>
  <si>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</si>
  <si>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</si>
  <si>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</si>
  <si>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</si>
  <si>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</si>
  <si>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</si>
  <si>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</si>
  <si>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</si>
  <si>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</si>
  <si>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</si>
  <si>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</si>
  <si>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</si>
  <si>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</si>
  <si>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</si>
  <si>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</si>
  <si>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</si>
  <si>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</si>
  <si>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</si>
  <si>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</si>
  <si>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</si>
  <si>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</si>
  <si>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</si>
  <si>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</si>
  <si>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</si>
  <si>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</si>
  <si>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</si>
  <si>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</si>
  <si>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</si>
  <si>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</si>
  <si>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</si>
  <si>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</si>
  <si>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</si>
  <si>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</si>
  <si>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</si>
  <si>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</si>
  <si>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</si>
  <si>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</si>
  <si>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</si>
  <si>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</si>
  <si>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</si>
  <si>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</si>
  <si>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</si>
  <si>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</si>
  <si>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</si>
  <si>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</si>
  <si>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</si>
  <si>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</si>
  <si>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</si>
  <si>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</si>
  <si>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</si>
  <si>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</si>
  <si>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</si>
  <si>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</si>
  <si>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</si>
  <si>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</si>
  <si>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</si>
  <si>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</si>
  <si>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</si>
  <si>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</si>
  <si>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</si>
  <si>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</si>
  <si>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</si>
  <si>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</si>
  <si>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</si>
  <si>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</si>
  <si>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</si>
  <si>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</si>
  <si>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</si>
  <si>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</si>
  <si>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</si>
  <si>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</si>
  <si>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</si>
  <si>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</si>
  <si>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</si>
  <si>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</si>
  <si>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</si>
  <si>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</si>
  <si>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</si>
  <si>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</si>
  <si>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</si>
  <si>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</si>
  <si>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</si>
  <si>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</si>
  <si>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</si>
  <si>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</si>
  <si>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</si>
  <si>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</si>
  <si>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</si>
  <si>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</si>
  <si>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</si>
  <si>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</si>
  <si>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</si>
  <si>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</si>
  <si>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</si>
  <si>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</si>
  <si>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</si>
  <si>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</si>
  <si>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</si>
  <si>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</si>
  <si>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</si>
  <si>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</si>
  <si>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</si>
  <si>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</si>
  <si>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</si>
  <si>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</si>
  <si>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</si>
  <si>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</si>
  <si>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</si>
  <si>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</si>
  <si>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</si>
  <si>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</si>
  <si>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</si>
  <si>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</si>
  <si>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</si>
  <si>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</si>
  <si>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</si>
  <si>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</si>
  <si>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</si>
  <si>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</si>
  <si>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</si>
  <si>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</si>
  <si>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</si>
  <si>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</si>
  <si>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</si>
  <si>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</si>
  <si>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</si>
  <si>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</si>
  <si>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</si>
  <si>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</si>
  <si>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</si>
  <si>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</si>
  <si>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</si>
  <si>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</si>
  <si>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</si>
  <si>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</si>
  <si>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</si>
  <si>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</si>
  <si>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</si>
  <si>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</si>
  <si>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</si>
  <si>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</si>
  <si>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</si>
  <si>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</si>
  <si>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</si>
  <si>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</si>
  <si>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</si>
  <si>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</si>
  <si>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</si>
  <si>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</si>
  <si>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</si>
  <si>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</si>
  <si>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</si>
  <si>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</si>
  <si>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</si>
  <si>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</si>
  <si>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</si>
  <si>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</si>
  <si>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</si>
  <si>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</si>
  <si>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</si>
  <si>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</si>
  <si>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</si>
  <si>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</si>
  <si>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</si>
  <si>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</si>
  <si>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</si>
  <si>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</si>
  <si>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</si>
  <si>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</si>
  <si>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</si>
  <si>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</si>
  <si>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</si>
  <si>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</si>
  <si>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</si>
  <si>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</si>
  <si>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</si>
  <si>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</si>
  <si>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</si>
  <si>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</si>
  <si>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</si>
  <si>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</si>
  <si>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</si>
  <si>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</si>
  <si>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</si>
  <si>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</si>
  <si>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</si>
  <si>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</si>
  <si>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</si>
  <si>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</si>
  <si>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</si>
  <si>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</si>
  <si>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</si>
  <si>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</si>
  <si>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</si>
  <si>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</si>
  <si>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</si>
  <si>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</si>
  <si>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</si>
  <si>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</si>
  <si>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</si>
  <si>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</si>
  <si>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</si>
  <si>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</si>
  <si>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</si>
  <si>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</si>
  <si>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</si>
  <si>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</si>
  <si>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</si>
  <si>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</si>
  <si>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</si>
  <si>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</si>
  <si>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</si>
  <si>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</si>
  <si>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</si>
  <si>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</si>
  <si>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</si>
  <si>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</si>
  <si>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</si>
  <si>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</si>
  <si>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</si>
  <si>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</si>
  <si>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</si>
  <si>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</si>
  <si>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</si>
  <si>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</si>
  <si>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</si>
  <si>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</si>
  <si>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</si>
  <si>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</si>
  <si>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</si>
  <si>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</si>
  <si>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</si>
  <si>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</si>
  <si>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</si>
  <si>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</si>
  <si>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</si>
  <si>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</si>
  <si>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</si>
  <si>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</si>
  <si>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</si>
  <si>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</si>
  <si>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</si>
  <si>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</si>
  <si>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</si>
  <si>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</si>
  <si>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</si>
  <si>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</si>
  <si>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</si>
  <si>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</si>
  <si>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</si>
  <si>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</si>
  <si>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</si>
  <si>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</si>
  <si>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</si>
  <si>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</si>
  <si>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</si>
  <si>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</si>
  <si>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</si>
  <si>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</si>
  <si>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</si>
  <si>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</si>
  <si>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</si>
  <si>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</si>
  <si>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</si>
  <si>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</si>
  <si>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</si>
  <si>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</si>
  <si>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</si>
  <si>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</si>
  <si>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</si>
  <si>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</si>
  <si>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</si>
  <si>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</si>
  <si>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</si>
  <si>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</si>
  <si>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</si>
  <si>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</si>
  <si>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</si>
  <si>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</si>
  <si>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</si>
  <si>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</si>
  <si>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</si>
  <si>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</si>
  <si>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</si>
  <si>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</si>
  <si>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</si>
  <si>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</si>
  <si>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</si>
  <si>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</si>
  <si>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</si>
  <si>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</si>
  <si>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</si>
  <si>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</si>
  <si>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</si>
  <si>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</si>
  <si>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</si>
  <si>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</si>
  <si>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</si>
  <si>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</si>
  <si>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</si>
  <si>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</si>
  <si>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</si>
  <si>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</si>
  <si>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</si>
  <si>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</si>
  <si>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</si>
  <si>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</si>
  <si>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</si>
  <si>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</si>
  <si>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</si>
  <si>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</si>
  <si>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</si>
  <si>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</si>
  <si>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</si>
  <si>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</si>
  <si>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</si>
  <si>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</si>
  <si>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</si>
  <si>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</si>
  <si>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</si>
  <si>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</si>
  <si>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</si>
  <si>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</si>
  <si>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</si>
  <si>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</si>
  <si>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</si>
  <si>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</si>
  <si>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</si>
  <si>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</si>
  <si>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</si>
  <si>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</si>
  <si>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</si>
  <si>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</si>
  <si>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</si>
  <si>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</si>
  <si>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</si>
  <si>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</si>
  <si>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</si>
  <si>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</si>
  <si>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</si>
  <si>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</si>
  <si>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</si>
  <si>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</si>
  <si>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</si>
  <si>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</si>
  <si>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</si>
  <si>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</si>
  <si>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</si>
  <si>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</si>
  <si>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</si>
  <si>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</si>
  <si>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</si>
  <si>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</si>
  <si>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</si>
  <si>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</si>
  <si>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</si>
  <si>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</si>
  <si>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</si>
  <si>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</si>
  <si>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</si>
  <si>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</si>
  <si>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</si>
  <si>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</si>
  <si>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</si>
  <si>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</si>
  <si>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</si>
  <si>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</si>
  <si>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</si>
  <si>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</si>
  <si>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</si>
  <si>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</si>
  <si>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</si>
  <si>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</si>
  <si>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</si>
  <si>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</si>
  <si>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</si>
  <si>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</si>
  <si>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</si>
  <si>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</si>
  <si>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</si>
  <si>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</si>
  <si>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</si>
  <si>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</si>
  <si>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</si>
  <si>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</si>
  <si>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</si>
  <si>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</si>
  <si>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</si>
  <si>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</si>
  <si>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</si>
  <si>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</si>
  <si>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</si>
  <si>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</si>
  <si>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</si>
  <si>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</si>
  <si>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</si>
  <si>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</si>
  <si>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</si>
  <si>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</si>
  <si>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</si>
  <si>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</si>
  <si>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</si>
  <si>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</si>
  <si>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</si>
  <si>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</si>
  <si>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</si>
  <si>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</si>
  <si>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</si>
  <si>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</si>
  <si>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</si>
  <si>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</si>
  <si>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</si>
  <si>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</si>
  <si>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</si>
  <si>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</si>
  <si>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</si>
  <si>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</si>
  <si>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</si>
  <si>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</si>
  <si>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</si>
  <si>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</si>
  <si>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</si>
  <si>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</si>
  <si>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</si>
  <si>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</si>
  <si>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</si>
  <si>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</si>
  <si>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</si>
  <si>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</si>
  <si>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</si>
  <si>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</si>
  <si>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</si>
  <si>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</si>
  <si>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</si>
  <si>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</si>
  <si>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</si>
  <si>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</si>
  <si>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</si>
  <si>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</si>
  <si>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</si>
  <si>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</si>
  <si>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</si>
  <si>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</si>
  <si>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</si>
  <si>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</si>
  <si>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</si>
  <si>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</si>
  <si>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</si>
  <si>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</si>
  <si>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</si>
  <si>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</si>
  <si>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</si>
  <si>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</si>
  <si>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</si>
  <si>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</si>
  <si>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</si>
  <si>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</si>
  <si>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</si>
  <si>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</si>
  <si>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</si>
  <si>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</si>
  <si>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</si>
  <si>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</si>
  <si>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</si>
  <si>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</si>
  <si>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</si>
  <si>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</si>
  <si>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</si>
  <si>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</si>
  <si>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</si>
  <si>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</si>
  <si>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</si>
  <si>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</si>
  <si>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</si>
  <si>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</si>
  <si>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</si>
  <si>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</si>
  <si>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</si>
  <si>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</si>
  <si>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</si>
  <si>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</si>
  <si>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</si>
  <si>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</si>
  <si>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</si>
  <si>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</si>
  <si>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</si>
  <si>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</si>
  <si>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</si>
  <si>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</si>
  <si>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</si>
  <si>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</si>
  <si>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</si>
  <si>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</si>
  <si>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</si>
  <si>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</si>
  <si>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</si>
  <si>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</si>
  <si>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</si>
  <si>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</si>
  <si>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</si>
  <si>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</si>
  <si>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</si>
  <si>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</si>
  <si>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</si>
  <si>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</si>
  <si>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</si>
  <si>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</si>
  <si>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</si>
  <si>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</si>
  <si>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</si>
  <si>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</si>
  <si>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</si>
  <si>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</si>
  <si>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</si>
  <si>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</si>
  <si>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</si>
  <si>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</si>
  <si>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</si>
  <si>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</si>
  <si>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</si>
  <si>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</si>
  <si>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</si>
  <si>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</si>
  <si>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</si>
  <si>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</si>
  <si>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</si>
  <si>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</si>
  <si>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</si>
  <si>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</si>
  <si>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</si>
  <si>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</si>
  <si>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</si>
  <si>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</si>
  <si>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</si>
  <si>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</si>
  <si>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</si>
  <si>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</si>
  <si>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</si>
  <si>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</si>
  <si>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</si>
  <si>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</si>
  <si>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</si>
  <si>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</si>
  <si>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</si>
  <si>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</si>
  <si>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</si>
  <si>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</si>
  <si>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</si>
  <si>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</si>
  <si>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</si>
  <si>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</si>
  <si>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</si>
  <si>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</si>
  <si>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</si>
  <si>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</si>
  <si>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</si>
  <si>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</si>
  <si>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</si>
  <si>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</si>
  <si>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</si>
  <si>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</si>
  <si>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</si>
  <si>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</si>
  <si>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</si>
  <si>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</si>
  <si>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</si>
  <si>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</si>
  <si>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</si>
  <si>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</si>
  <si>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</si>
  <si>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</si>
  <si>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</si>
  <si>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</si>
  <si>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</si>
  <si>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</si>
  <si>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</si>
  <si>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</si>
  <si>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</si>
  <si>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</si>
  <si>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</si>
  <si>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</si>
  <si>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</si>
  <si>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</si>
  <si>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</si>
  <si>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</si>
  <si>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</si>
  <si>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</si>
  <si>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</si>
  <si>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</si>
  <si>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</si>
  <si>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</si>
  <si>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</si>
  <si>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</si>
  <si>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</si>
  <si>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</si>
  <si>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</si>
  <si>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</si>
  <si>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</si>
  <si>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</si>
  <si>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</si>
  <si>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</si>
  <si>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</si>
  <si>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</si>
  <si>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</si>
  <si>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</si>
  <si>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</si>
  <si>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</si>
  <si>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</si>
  <si>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</si>
  <si>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</si>
  <si>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</si>
  <si>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</si>
  <si>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</si>
  <si>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</si>
  <si>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</si>
  <si>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</si>
  <si>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</si>
  <si>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</si>
  <si>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</si>
  <si>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</si>
  <si>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</si>
  <si>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</si>
  <si>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</si>
  <si>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</si>
  <si>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</si>
  <si>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</si>
  <si>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</si>
  <si>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</si>
  <si>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</si>
  <si>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</si>
  <si>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</si>
  <si>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</si>
  <si>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</si>
  <si>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</si>
  <si>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</si>
  <si>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</si>
  <si>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</si>
  <si>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</si>
  <si>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</si>
  <si>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</si>
  <si>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</si>
  <si>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</si>
  <si>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</si>
  <si>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</si>
  <si>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</si>
  <si>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</si>
  <si>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</si>
  <si>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</si>
  <si>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</si>
  <si>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</si>
  <si>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</si>
  <si>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</si>
  <si>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</si>
  <si>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</si>
  <si>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</si>
  <si>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</si>
  <si>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</si>
  <si>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</si>
  <si>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</si>
  <si>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</si>
  <si>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</si>
  <si>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</si>
  <si>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</si>
  <si>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</si>
  <si>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</si>
  <si>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</si>
  <si>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</si>
  <si>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</si>
  <si>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</si>
  <si>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</si>
  <si>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</si>
  <si>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</si>
  <si>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</si>
  <si>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</si>
  <si>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</si>
  <si>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</si>
  <si>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</si>
  <si>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</si>
  <si>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</si>
  <si>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</si>
  <si>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</si>
  <si>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</si>
  <si>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</si>
  <si>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</si>
  <si>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</si>
  <si>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</si>
  <si>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</si>
  <si>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</si>
  <si>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</si>
  <si>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</si>
  <si>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</si>
  <si>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</si>
  <si>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</si>
  <si>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</si>
  <si>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</si>
  <si>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</si>
  <si>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</si>
  <si>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</si>
  <si>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</si>
  <si>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</si>
  <si>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</si>
  <si>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</si>
  <si>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</si>
  <si>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</si>
  <si>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</si>
  <si>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</si>
  <si>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</si>
  <si>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</si>
  <si>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</si>
  <si>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</si>
  <si>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</si>
  <si>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</si>
  <si>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</si>
  <si>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</si>
  <si>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</si>
  <si>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</si>
  <si>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</si>
  <si>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</si>
  <si>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</si>
  <si>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</si>
  <si>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</si>
  <si>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</si>
  <si>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</si>
  <si>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</si>
  <si>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</si>
  <si>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</si>
  <si>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</si>
  <si>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</si>
  <si>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</si>
  <si>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</si>
  <si>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</si>
  <si>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</si>
  <si>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</si>
  <si>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</si>
  <si>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</si>
  <si>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</si>
  <si>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</si>
  <si>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</si>
  <si>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</si>
  <si>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</si>
  <si>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</si>
  <si>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</si>
  <si>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</si>
  <si>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</si>
  <si>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</si>
  <si>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</si>
  <si>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</si>
  <si>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</si>
  <si>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</si>
  <si>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</si>
  <si>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</si>
  <si>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</si>
  <si>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</si>
  <si>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</si>
  <si>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</si>
  <si>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</si>
  <si>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</si>
  <si>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</si>
  <si>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</si>
  <si>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</si>
  <si>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</si>
  <si>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</si>
  <si>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</si>
  <si>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</si>
  <si>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</si>
  <si>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</si>
  <si>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</si>
  <si>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</si>
  <si>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</si>
  <si>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</si>
  <si>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</si>
  <si>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</si>
  <si>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</si>
  <si>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</si>
  <si>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</si>
  <si>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</si>
  <si>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</si>
  <si>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</si>
  <si>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</si>
  <si>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</si>
  <si>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</si>
  <si>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</si>
  <si>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</si>
  <si>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</si>
  <si>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</si>
  <si>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</si>
  <si>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</si>
  <si>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</si>
  <si>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</si>
  <si>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</si>
  <si>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</si>
  <si>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</si>
  <si>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</si>
  <si>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</si>
  <si>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</si>
  <si>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</si>
  <si>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</si>
  <si>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</si>
  <si>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</si>
  <si>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</si>
  <si>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</si>
  <si>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</si>
  <si>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</si>
  <si>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</si>
  <si>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</si>
  <si>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</si>
  <si>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</si>
  <si>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</si>
  <si>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</si>
  <si>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</si>
  <si>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</si>
  <si>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</si>
  <si>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</si>
  <si>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</si>
  <si>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</si>
  <si>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</si>
  <si>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</si>
  <si>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</si>
  <si>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</si>
  <si>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</si>
  <si>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</si>
  <si>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</si>
  <si>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</si>
  <si>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</si>
  <si>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</si>
  <si>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</si>
  <si>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</si>
  <si>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</si>
  <si>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</si>
  <si>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</si>
  <si>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</si>
  <si>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</si>
  <si>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</si>
  <si>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</si>
  <si>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</si>
  <si>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</si>
  <si>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</si>
  <si>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</si>
  <si>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</si>
  <si>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</si>
  <si>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</si>
  <si>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</si>
  <si>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</si>
  <si>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</si>
  <si>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</si>
  <si>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</si>
  <si>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</si>
  <si>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</si>
  <si>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</si>
  <si>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</si>
  <si>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</si>
  <si>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</si>
  <si>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</si>
  <si>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</si>
  <si>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</si>
  <si>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</si>
  <si>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</si>
  <si>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</si>
  <si>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</si>
  <si>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</si>
  <si>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</si>
  <si>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</si>
  <si>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</si>
  <si>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</si>
  <si>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</si>
  <si>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</si>
  <si>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</si>
  <si>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</si>
  <si>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</si>
  <si>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</si>
  <si>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</si>
  <si>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</si>
  <si>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</si>
  <si>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</si>
  <si>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</si>
  <si>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</si>
  <si>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</si>
  <si>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</si>
  <si>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</si>
  <si>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</si>
  <si>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</si>
  <si>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</si>
  <si>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</si>
  <si>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</si>
  <si>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</si>
  <si>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</si>
  <si>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</si>
  <si>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</si>
  <si>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</si>
  <si>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</si>
  <si>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</si>
  <si>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</si>
  <si>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</si>
  <si>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</si>
  <si>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</si>
  <si>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</si>
  <si>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</si>
  <si>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</si>
  <si>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</si>
  <si>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</si>
  <si>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</si>
  <si>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</si>
  <si>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</si>
  <si>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</si>
  <si>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</si>
  <si>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</si>
  <si>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</si>
  <si>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</si>
  <si>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</si>
  <si>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</si>
  <si>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</si>
  <si>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</si>
  <si>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</si>
  <si>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</si>
  <si>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</si>
  <si>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</si>
  <si>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</si>
  <si>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</si>
  <si>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</si>
  <si>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</si>
  <si>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</si>
  <si>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</si>
  <si>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</si>
  <si>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</si>
  <si>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</si>
  <si>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</si>
  <si>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</si>
  <si>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</si>
  <si>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</si>
  <si>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</si>
  <si>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</si>
  <si>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</si>
  <si>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</si>
  <si>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</si>
  <si>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</si>
  <si>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</si>
  <si>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</si>
  <si>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</si>
  <si>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</si>
  <si>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</si>
  <si>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</si>
  <si>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</si>
  <si>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</si>
  <si>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</si>
  <si>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</si>
  <si>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</si>
  <si>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</si>
  <si>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</si>
  <si>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</si>
  <si>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</si>
  <si>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</si>
  <si>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</si>
  <si>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</si>
  <si>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</si>
  <si>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</si>
  <si>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</si>
  <si>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</si>
  <si>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</si>
  <si>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</si>
  <si>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</si>
  <si>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</si>
  <si>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</si>
  <si>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</si>
  <si>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</si>
  <si>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</si>
  <si>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</si>
  <si>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</si>
  <si>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</si>
  <si>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</si>
  <si>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</si>
  <si>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</si>
  <si>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</si>
  <si>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</si>
  <si>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</si>
  <si>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</si>
  <si>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</si>
  <si>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</si>
  <si>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</si>
  <si>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</si>
  <si>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</si>
  <si>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</si>
  <si>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</si>
  <si>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</si>
  <si>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</si>
  <si>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</si>
  <si>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</si>
  <si>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</si>
  <si>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</si>
  <si>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</si>
  <si>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</si>
  <si>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</si>
  <si>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</si>
  <si>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</si>
  <si>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</si>
  <si>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</si>
  <si>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</si>
  <si>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</si>
  <si>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</si>
  <si>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</si>
  <si>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</si>
  <si>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</si>
  <si>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</si>
  <si>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</si>
  <si>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</si>
  <si>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</si>
  <si>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</si>
  <si>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</si>
  <si>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</si>
  <si>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</si>
  <si>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</si>
  <si>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</si>
  <si>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</si>
  <si>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</si>
  <si>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</si>
  <si>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</si>
  <si>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</si>
  <si>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</si>
  <si>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</si>
  <si>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</si>
  <si>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</si>
  <si>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</si>
  <si>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</si>
  <si>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</si>
  <si>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</si>
  <si>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</si>
  <si>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</si>
  <si>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</si>
  <si>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</si>
  <si>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</si>
  <si>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</si>
  <si>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</si>
  <si>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</si>
  <si>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</si>
  <si>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</si>
  <si>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</si>
  <si>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</si>
  <si>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</si>
  <si>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</si>
  <si>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</si>
  <si>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</si>
  <si>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</si>
  <si>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</si>
  <si>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</si>
  <si>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</si>
  <si>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</si>
  <si>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</si>
  <si>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</si>
  <si>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</si>
  <si>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</si>
  <si>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</si>
  <si>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</si>
  <si>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</si>
  <si>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</si>
  <si>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</si>
  <si>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</si>
  <si>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</si>
  <si>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</si>
  <si>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</si>
  <si>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</si>
  <si>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</si>
  <si>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</si>
  <si>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</si>
  <si>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</si>
  <si>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</si>
  <si>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</si>
  <si>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</si>
  <si>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</si>
  <si>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</si>
  <si>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</si>
  <si>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</si>
  <si>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</si>
  <si>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</si>
  <si>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</si>
  <si>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</si>
  <si>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</si>
  <si>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</si>
  <si>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</si>
  <si>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</si>
  <si>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</si>
  <si>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30000 to 34999</t>
  </si>
  <si>
    <t>StdDev</t>
  </si>
  <si>
    <t>Var</t>
  </si>
  <si>
    <t>Min</t>
  </si>
  <si>
    <t>Max</t>
  </si>
  <si>
    <t>Average</t>
  </si>
  <si>
    <t>Median</t>
  </si>
  <si>
    <t>Successful</t>
  </si>
  <si>
    <t>Unsuccessful(failed)</t>
  </si>
  <si>
    <t>Unsuccessful(canceled)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</si>
</sst>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(&quot;$&quot;* #,##0.00_);_(&quot;$&quot;* \(#,##0.00\);_(&quot;$&quot;* &quot;-&quot;??_);_(@_)"/>
    <numFmt numFmtId="164" formatCode="_([$AUD]\ * #,##0.00_);_([$AUD]\ * \(#,##0.00\);_([$AUD]\ * &quot;-&quot;??_);_(@_)"/>
    <numFmt numFmtId="165" formatCode="_([$CAD]\ * #,##0.00_);_([$CAD]\ * \(#,##0.00\);_([$CAD]\ * &quot;-&quot;??_);_(@_)"/>
    <numFmt numFmtId="166" formatCode="_([$CHF]\ * #,##0.00_);_([$CHF]\ * \(#,##0.00\);_([$CHF]\ * &quot;-&quot;??_);_(@_)"/>
    <numFmt numFmtId="167" formatCode="_([$DKK]\ * #,##0.00_);_([$DKK]\ * \(#,##0.00\);_([$DKK]\ * &quot;-&quot;??_);_(@_)"/>
    <numFmt numFmtId="168" formatCode="_([$€-2]\ * #,##0.00_);_([$€-2]\ * \(#,##0.00\);_([$€-2]\ * &quot;-&quot;??_);_(@_)"/>
    <numFmt numFmtId="169" formatCode="_-[$£-809]* #,##0.00_-;\-[$£-809]* #,##0.00_-;_-[$£-809]* &quot;-&quot;??_-;_-@_-"/>
    <numFmt numFmtId="170" formatCode="_([$HKD]\ * #,##0.00_);_([$HKD]\ * \(#,##0.00\);_([$HKD]\ * &quot;-&quot;??_);_(@_)"/>
    <numFmt numFmtId="171" formatCode="_([$MXN]\ * #,##0.00_);_([$MXN]\ * \(#,##0.00\);_([$MXN]\ * &quot;-&quot;??_);_(@_)"/>
    <numFmt numFmtId="172" formatCode="_([$NOK]\ * #,##0.00_);_([$NOK]\ * \(#,##0.00\);_([$NOK]\ * &quot;-&quot;??_);_(@_)"/>
    <numFmt numFmtId="173" formatCode="_([$NZD]\ * #,##0.00_);_([$NZD]\ * \(#,##0.00\);_([$NZD]\ * &quot;-&quot;??_);_(@_)"/>
    <numFmt numFmtId="174" formatCode="_([$SEK]\ * #,##0.00_);_([$SEK]\ * \(#,##0.00\);_([$SEK]\ * &quot;-&quot;??_);_(@_)"/>
    <numFmt numFmtId="175" formatCode="_([$SGD]\ * #,##0.00_);_([$SGD]\ * \(#,##0.00\);_([$SGD]\ * &quot;-&quot;??_);_(@_)"/>
    <numFmt numFmtId="176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333333"/>
      <name val="Helvetica Neue"/>
      <family val="2"/>
    </font>
    <font>
      <sz val="11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5" fontId="0" fillId="0" borderId="0" xfId="1" applyNumberFormat="1" applyFont="1"/>
    <xf numFmtId="166" fontId="0" fillId="0" borderId="0" xfId="1" applyNumberFormat="1" applyFont="1"/>
    <xf numFmtId="167" fontId="0" fillId="0" borderId="0" xfId="1" applyNumberFormat="1" applyFont="1"/>
    <xf numFmtId="168" fontId="0" fillId="0" borderId="0" xfId="1" applyNumberFormat="1" applyFont="1"/>
    <xf numFmtId="169" fontId="0" fillId="0" borderId="0" xfId="1" applyNumberFormat="1" applyFont="1"/>
    <xf numFmtId="170" fontId="0" fillId="0" borderId="0" xfId="1" applyNumberFormat="1" applyFont="1"/>
    <xf numFmtId="171" fontId="0" fillId="0" borderId="0" xfId="1" applyNumberFormat="1" applyFont="1"/>
    <xf numFmtId="172" fontId="0" fillId="0" borderId="0" xfId="1" applyNumberFormat="1" applyFont="1"/>
    <xf numFmtId="173" fontId="0" fillId="0" borderId="0" xfId="1" applyNumberFormat="1" applyFont="1"/>
    <xf numFmtId="174" fontId="0" fillId="0" borderId="0" xfId="1" applyNumberFormat="1" applyFont="1"/>
    <xf numFmtId="175" fontId="0" fillId="0" borderId="0" xfId="1" applyNumberFormat="1" applyFont="1"/>
    <xf numFmtId="176" fontId="0" fillId="0" borderId="0" xfId="1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9" fontId="0" fillId="0" borderId="0" xfId="2" applyFon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1557305336829E-2"/>
          <c:y val="5.0925925925925923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9-8A47-8351-89071EEAF8D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A09-8A47-8351-89071EEAF8D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A09-8A47-8351-89071EEAF8D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A09-8A47-8351-89071EEAF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8662464"/>
        <c:axId val="1534926688"/>
      </c:barChart>
      <c:catAx>
        <c:axId val="153866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926688"/>
        <c:crosses val="autoZero"/>
        <c:auto val="1"/>
        <c:lblAlgn val="ctr"/>
        <c:lblOffset val="100"/>
        <c:noMultiLvlLbl val="0"/>
      </c:catAx>
      <c:valAx>
        <c:axId val="153492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6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A-324C-BAED-CF1255E018F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01A-324C-BAED-CF1255E018F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01A-324C-BAED-CF1255E018F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01A-324C-BAED-CF1255E01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4261184"/>
        <c:axId val="1534262832"/>
      </c:barChart>
      <c:catAx>
        <c:axId val="15342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62832"/>
        <c:crosses val="autoZero"/>
        <c:auto val="1"/>
        <c:lblAlgn val="ctr"/>
        <c:lblOffset val="100"/>
        <c:noMultiLvlLbl val="0"/>
      </c:catAx>
      <c:valAx>
        <c:axId val="15342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6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C-E744-A593-6723C3FA5C1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4C-E744-A593-6723C3FA5C1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4C-E744-A593-6723C3FA5C1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4C-E744-A593-6723C3FA5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55471"/>
        <c:axId val="1552071968"/>
      </c:lineChart>
      <c:catAx>
        <c:axId val="10995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71968"/>
        <c:crosses val="autoZero"/>
        <c:auto val="1"/>
        <c:lblAlgn val="ctr"/>
        <c:lblOffset val="100"/>
        <c:noMultiLvlLbl val="0"/>
      </c:catAx>
      <c:valAx>
        <c:axId val="15520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5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Success</a:t>
            </a:r>
            <a:r>
              <a:rPr lang="en-US" baseline="0"/>
              <a:t>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0.53212290502793291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A-7144-A248-C2F88862CC4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0.39525139664804471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A-7144-A248-C2F88862CC4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7.2625698324022353E-2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A-7144-A248-C2F88862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232432"/>
        <c:axId val="1760992544"/>
      </c:lineChart>
      <c:catAx>
        <c:axId val="192223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92544"/>
        <c:crosses val="autoZero"/>
        <c:auto val="1"/>
        <c:lblAlgn val="ctr"/>
        <c:lblOffset val="100"/>
        <c:noMultiLvlLbl val="0"/>
      </c:catAx>
      <c:valAx>
        <c:axId val="17609925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3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plotArea>
      <cx:plotAreaRegion>
        <cx:series layoutId="boxWhisker" uniqueId="{7805A19F-7792-B747-9041-EA1AB7449E4E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12</xdr:col>
      <xdr:colOff>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663F4-DBB3-9E4D-8708-29C35ECBD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177800</xdr:rowOff>
    </xdr:from>
    <xdr:to>
      <xdr:col>16</xdr:col>
      <xdr:colOff>266700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DB2AB-D950-4E49-961B-087DEC5D8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177800</xdr:rowOff>
    </xdr:from>
    <xdr:to>
      <xdr:col>10</xdr:col>
      <xdr:colOff>812800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5119D-E1B0-F641-9884-F6AB0BD81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1320800</xdr:colOff>
      <xdr:row>14</xdr:row>
      <xdr:rowOff>0</xdr:rowOff>
    </xdr:from>
    <xdr:to>
      <xdr:col>7</xdr:col>
      <xdr:colOff>165100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31786-831F-3E4B-8EA3-D06195725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8</xdr:row>
      <xdr:rowOff>0</xdr:rowOff>
    </xdr:from>
    <xdr:to>
      <xdr:col>8</xdr:col>
      <xdr:colOff>12700</xdr:colOff>
      <xdr:row>37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510A8CE-AA4F-014E-AB09-F0A838DD6F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0" y="1524000"/>
              <a:ext cx="7874000" cy="567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819068287034" createdVersion="7" refreshedVersion="7" minRefreshableVersion="3" recordCount="4114" xr:uid="{D333C5B2-CB1C-0940-8686-753E60A626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836703587964" createdVersion="7" refreshedVersion="7" minRefreshableVersion="3" recordCount="4114" xr:uid="{F5B1D5CE-B4FB-2F4A-964B-FC6E7664DB2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AF3AC-6743-1249-9D25-B1E3035C2159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00110-E731-4548-97D1-0200DB528A32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13D50-E5CA-0D4D-9940-65F2A9772FE1}" name="PivotTable8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76EF2-BA3F-8A45-BD9D-70AF053D0B72}" name="PivotTable9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4" firstHeaderRow="0" firstDataRow="1" firstDataCol="0" rowPageCount="1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-1"/>
  </pageFields>
  <dataFields count="5">
    <dataField name="Average" fld="11" subtotal="average" baseField="0" baseItem="0"/>
    <dataField name="Max" fld="11" subtotal="max" baseField="0" baseItem="0"/>
    <dataField name="Min" fld="11" subtotal="min" baseField="0" baseItem="0"/>
    <dataField name="Var" fld="11" subtotal="varp" baseField="0" baseItem="0"/>
    <dataField name="StdDev" fld="11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Normal="100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5" bestFit="1" customWidth="1"/>
    <col min="17" max="17" width="10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20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20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21">
        <f t="shared" ref="S3:S66" si="4">(((J3/60)/60)/24)+DATE(1970,1,1)</f>
        <v>42766.600497685184</v>
      </c>
      <c r="T3" s="2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21">
        <f t="shared" si="4"/>
        <v>42405.702349537038</v>
      </c>
      <c r="T4" s="2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2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21">
        <f t="shared" si="4"/>
        <v>41828.515127314815</v>
      </c>
      <c r="T5" s="2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2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21">
        <f t="shared" si="4"/>
        <v>42327.834247685183</v>
      </c>
      <c r="T6" s="2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2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21">
        <f t="shared" si="4"/>
        <v>42563.932951388888</v>
      </c>
      <c r="T7" s="2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2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21">
        <f t="shared" si="4"/>
        <v>41794.072337962964</v>
      </c>
      <c r="T8" s="2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2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21">
        <f t="shared" si="4"/>
        <v>42516.047071759262</v>
      </c>
      <c r="T9" s="21">
        <f t="shared" si="5"/>
        <v>42556.047071759262</v>
      </c>
    </row>
    <row r="10" spans="1:20" ht="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2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21">
        <f t="shared" si="4"/>
        <v>42468.94458333333</v>
      </c>
      <c r="T10" s="2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2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21">
        <f t="shared" si="4"/>
        <v>42447.103518518517</v>
      </c>
      <c r="T11" s="2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2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21">
        <f t="shared" si="4"/>
        <v>41780.068043981482</v>
      </c>
      <c r="T12" s="2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2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21">
        <f t="shared" si="4"/>
        <v>42572.778495370367</v>
      </c>
      <c r="T13" s="2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2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21">
        <f t="shared" si="4"/>
        <v>41791.713252314818</v>
      </c>
      <c r="T14" s="2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2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21">
        <f t="shared" si="4"/>
        <v>42508.677187499998</v>
      </c>
      <c r="T15" s="2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21">
        <f t="shared" si="4"/>
        <v>41808.02648148148</v>
      </c>
      <c r="T16" s="2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21">
        <f t="shared" si="4"/>
        <v>42256.391875000001</v>
      </c>
      <c r="T17" s="2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2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21">
        <f t="shared" si="4"/>
        <v>41760.796423611115</v>
      </c>
      <c r="T18" s="2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21">
        <f t="shared" si="4"/>
        <v>41917.731736111113</v>
      </c>
      <c r="T19" s="2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21">
        <f t="shared" si="4"/>
        <v>41869.542314814818</v>
      </c>
      <c r="T20" s="2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2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21">
        <f t="shared" si="4"/>
        <v>42175.816365740742</v>
      </c>
      <c r="T21" s="2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2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1">
        <f t="shared" si="4"/>
        <v>42200.758240740746</v>
      </c>
      <c r="T22" s="2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2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21">
        <f t="shared" si="4"/>
        <v>41878.627187500002</v>
      </c>
      <c r="T23" s="2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2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1">
        <f t="shared" si="4"/>
        <v>41989.91134259259</v>
      </c>
      <c r="T24" s="2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2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21">
        <f t="shared" si="4"/>
        <v>42097.778946759259</v>
      </c>
      <c r="T25" s="2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2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21">
        <f t="shared" si="4"/>
        <v>42229.820173611108</v>
      </c>
      <c r="T26" s="2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2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21">
        <f t="shared" si="4"/>
        <v>42318.025011574078</v>
      </c>
      <c r="T27" s="2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2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21">
        <f t="shared" si="4"/>
        <v>41828.515555555554</v>
      </c>
      <c r="T28" s="2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1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21">
        <f t="shared" si="4"/>
        <v>41929.164733796293</v>
      </c>
      <c r="T29" s="2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2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21">
        <f t="shared" si="4"/>
        <v>42324.96393518518</v>
      </c>
      <c r="T30" s="2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21">
        <f t="shared" si="4"/>
        <v>41812.67324074074</v>
      </c>
      <c r="T31" s="2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2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21">
        <f t="shared" si="4"/>
        <v>41842.292997685188</v>
      </c>
      <c r="T32" s="2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20">
        <f t="shared" si="1"/>
        <v>13</v>
      </c>
      <c r="Q33" t="str">
        <f t="shared" si="2"/>
        <v>film &amp; video</v>
      </c>
      <c r="R33" t="str">
        <f t="shared" si="3"/>
        <v>television</v>
      </c>
      <c r="S33" s="21">
        <f t="shared" si="4"/>
        <v>42376.79206018518</v>
      </c>
      <c r="T33" s="2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2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21">
        <f t="shared" si="4"/>
        <v>42461.627511574072</v>
      </c>
      <c r="T34" s="2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2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1">
        <f t="shared" si="4"/>
        <v>42286.660891203705</v>
      </c>
      <c r="T35" s="2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2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21">
        <f t="shared" si="4"/>
        <v>41841.321770833332</v>
      </c>
      <c r="T36" s="2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2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21">
        <f t="shared" si="4"/>
        <v>42098.291828703703</v>
      </c>
      <c r="T37" s="2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2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21">
        <f t="shared" si="4"/>
        <v>42068.307002314818</v>
      </c>
      <c r="T38" s="2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2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21">
        <f t="shared" si="4"/>
        <v>42032.693043981482</v>
      </c>
      <c r="T39" s="2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2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21">
        <f t="shared" si="4"/>
        <v>41375.057222222218</v>
      </c>
      <c r="T40" s="2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21">
        <f t="shared" si="4"/>
        <v>41754.047083333331</v>
      </c>
      <c r="T41" s="2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2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21">
        <f t="shared" si="4"/>
        <v>41789.21398148148</v>
      </c>
      <c r="T42" s="2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2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21">
        <f t="shared" si="4"/>
        <v>41887.568912037037</v>
      </c>
      <c r="T43" s="2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2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21">
        <f t="shared" si="4"/>
        <v>41971.639189814814</v>
      </c>
      <c r="T44" s="2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2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21">
        <f t="shared" si="4"/>
        <v>41802.790347222224</v>
      </c>
      <c r="T45" s="2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2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21">
        <f t="shared" si="4"/>
        <v>41874.098807870374</v>
      </c>
      <c r="T46" s="2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2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21">
        <f t="shared" si="4"/>
        <v>42457.623923611114</v>
      </c>
      <c r="T47" s="2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21">
        <f t="shared" si="4"/>
        <v>42323.964976851858</v>
      </c>
      <c r="T48" s="2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2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21">
        <f t="shared" si="4"/>
        <v>41932.819525462961</v>
      </c>
      <c r="T49" s="2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21">
        <f t="shared" si="4"/>
        <v>42033.516898148147</v>
      </c>
      <c r="T50" s="21">
        <f t="shared" si="5"/>
        <v>42064.5</v>
      </c>
    </row>
    <row r="51" spans="1:20" ht="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2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21">
        <f t="shared" si="4"/>
        <v>42271.176446759258</v>
      </c>
      <c r="T51" s="2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21">
        <f t="shared" si="4"/>
        <v>41995.752986111111</v>
      </c>
      <c r="T52" s="2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2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21">
        <f t="shared" si="4"/>
        <v>42196.928668981483</v>
      </c>
      <c r="T53" s="2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2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21">
        <f t="shared" si="4"/>
        <v>41807.701921296299</v>
      </c>
      <c r="T54" s="2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2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21">
        <f t="shared" si="4"/>
        <v>41719.549131944441</v>
      </c>
      <c r="T55" s="2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2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21">
        <f t="shared" si="4"/>
        <v>42333.713206018518</v>
      </c>
      <c r="T56" s="2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2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21">
        <f t="shared" si="4"/>
        <v>42496.968935185185</v>
      </c>
      <c r="T57" s="2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21">
        <f t="shared" si="4"/>
        <v>42149.548888888887</v>
      </c>
      <c r="T58" s="2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2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21">
        <f t="shared" si="4"/>
        <v>42089.83289351852</v>
      </c>
      <c r="T59" s="2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2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21">
        <f t="shared" si="4"/>
        <v>41932.745046296295</v>
      </c>
      <c r="T60" s="2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2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21">
        <f t="shared" si="4"/>
        <v>42230.23583333334</v>
      </c>
      <c r="T61" s="2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21">
        <f t="shared" si="4"/>
        <v>41701.901817129627</v>
      </c>
      <c r="T62" s="2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2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21">
        <f t="shared" si="4"/>
        <v>41409.814317129632</v>
      </c>
      <c r="T63" s="2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2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21">
        <f t="shared" si="4"/>
        <v>41311.799513888887</v>
      </c>
      <c r="T64" s="2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2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21">
        <f t="shared" si="4"/>
        <v>41612.912187499998</v>
      </c>
      <c r="T65" s="2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2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21">
        <f t="shared" si="4"/>
        <v>41433.01829861111</v>
      </c>
      <c r="T66" s="2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9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21">
        <f t="shared" ref="S67:S130" si="10">(((J67/60)/60)/24)+DATE(1970,1,1)</f>
        <v>41835.821226851855</v>
      </c>
      <c r="T67" s="2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2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21">
        <f t="shared" si="10"/>
        <v>42539.849768518514</v>
      </c>
      <c r="T68" s="2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20">
        <f t="shared" si="7"/>
        <v>116.25</v>
      </c>
      <c r="Q69" t="str">
        <f t="shared" si="8"/>
        <v>film &amp; video</v>
      </c>
      <c r="R69" t="str">
        <f t="shared" si="9"/>
        <v>shorts</v>
      </c>
      <c r="S69" s="21">
        <f t="shared" si="10"/>
        <v>41075.583379629628</v>
      </c>
      <c r="T69" s="2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21">
        <f t="shared" si="10"/>
        <v>41663.569340277776</v>
      </c>
      <c r="T70" s="2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2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21">
        <f t="shared" si="10"/>
        <v>40786.187789351854</v>
      </c>
      <c r="T71" s="2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2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21">
        <f t="shared" si="10"/>
        <v>40730.896354166667</v>
      </c>
      <c r="T72" s="2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2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21">
        <f t="shared" si="10"/>
        <v>40997.271493055552</v>
      </c>
      <c r="T73" s="2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2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21">
        <f t="shared" si="10"/>
        <v>41208.010196759256</v>
      </c>
      <c r="T74" s="2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20">
        <f t="shared" si="7"/>
        <v>50</v>
      </c>
      <c r="Q75" t="str">
        <f t="shared" si="8"/>
        <v>film &amp; video</v>
      </c>
      <c r="R75" t="str">
        <f t="shared" si="9"/>
        <v>shorts</v>
      </c>
      <c r="S75" s="21">
        <f t="shared" si="10"/>
        <v>40587.75675925926</v>
      </c>
      <c r="T75" s="2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21">
        <f t="shared" si="10"/>
        <v>42360.487210648149</v>
      </c>
      <c r="T76" s="2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2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21">
        <f t="shared" si="10"/>
        <v>41357.209166666667</v>
      </c>
      <c r="T77" s="2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2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21">
        <f t="shared" si="10"/>
        <v>40844.691643518519</v>
      </c>
      <c r="T78" s="2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2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21">
        <f t="shared" si="10"/>
        <v>40997.144872685189</v>
      </c>
      <c r="T79" s="2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21">
        <f t="shared" si="10"/>
        <v>42604.730567129634</v>
      </c>
      <c r="T80" s="2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21">
        <f t="shared" si="10"/>
        <v>41724.776539351849</v>
      </c>
      <c r="T81" s="2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2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21">
        <f t="shared" si="10"/>
        <v>41583.083981481483</v>
      </c>
      <c r="T82" s="2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2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21">
        <f t="shared" si="10"/>
        <v>41100.158877314818</v>
      </c>
      <c r="T83" s="2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2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21">
        <f t="shared" si="10"/>
        <v>40795.820150462961</v>
      </c>
      <c r="T84" s="2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21">
        <f t="shared" si="10"/>
        <v>42042.615613425922</v>
      </c>
      <c r="T85" s="2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2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21">
        <f t="shared" si="10"/>
        <v>40648.757939814815</v>
      </c>
      <c r="T86" s="2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2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21">
        <f t="shared" si="10"/>
        <v>40779.125428240739</v>
      </c>
      <c r="T87" s="2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21">
        <f t="shared" si="10"/>
        <v>42291.556076388893</v>
      </c>
      <c r="T88" s="2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20">
        <f t="shared" si="7"/>
        <v>104.6</v>
      </c>
      <c r="Q89" t="str">
        <f t="shared" si="8"/>
        <v>film &amp; video</v>
      </c>
      <c r="R89" t="str">
        <f t="shared" si="9"/>
        <v>shorts</v>
      </c>
      <c r="S89" s="21">
        <f t="shared" si="10"/>
        <v>40322.53938657407</v>
      </c>
      <c r="T89" s="2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20">
        <f t="shared" si="7"/>
        <v>60</v>
      </c>
      <c r="Q90" t="str">
        <f t="shared" si="8"/>
        <v>film &amp; video</v>
      </c>
      <c r="R90" t="str">
        <f t="shared" si="9"/>
        <v>shorts</v>
      </c>
      <c r="S90" s="21">
        <f t="shared" si="10"/>
        <v>41786.65892361111</v>
      </c>
      <c r="T90" s="2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2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21">
        <f t="shared" si="10"/>
        <v>41402.752222222225</v>
      </c>
      <c r="T91" s="2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20">
        <f t="shared" si="7"/>
        <v>31.375</v>
      </c>
      <c r="Q92" t="str">
        <f t="shared" si="8"/>
        <v>film &amp; video</v>
      </c>
      <c r="R92" t="str">
        <f t="shared" si="9"/>
        <v>shorts</v>
      </c>
      <c r="S92" s="21">
        <f t="shared" si="10"/>
        <v>40706.297442129631</v>
      </c>
      <c r="T92" s="2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2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21">
        <f t="shared" si="10"/>
        <v>40619.402361111112</v>
      </c>
      <c r="T93" s="2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21">
        <f t="shared" si="10"/>
        <v>42721.198877314819</v>
      </c>
      <c r="T94" s="2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2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21">
        <f t="shared" si="10"/>
        <v>41065.858067129629</v>
      </c>
      <c r="T95" s="2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21">
        <f t="shared" si="10"/>
        <v>41716.717847222222</v>
      </c>
      <c r="T96" s="2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2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21">
        <f t="shared" si="10"/>
        <v>40935.005104166667</v>
      </c>
      <c r="T97" s="2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2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21">
        <f t="shared" si="10"/>
        <v>40324.662511574075</v>
      </c>
      <c r="T98" s="2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20">
        <f t="shared" si="7"/>
        <v>53.125</v>
      </c>
      <c r="Q99" t="str">
        <f t="shared" si="8"/>
        <v>film &amp; video</v>
      </c>
      <c r="R99" t="str">
        <f t="shared" si="9"/>
        <v>shorts</v>
      </c>
      <c r="S99" s="21">
        <f t="shared" si="10"/>
        <v>40706.135208333333</v>
      </c>
      <c r="T99" s="2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2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21">
        <f t="shared" si="10"/>
        <v>41214.79483796296</v>
      </c>
      <c r="T100" s="2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2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21">
        <f t="shared" si="10"/>
        <v>41631.902766203704</v>
      </c>
      <c r="T101" s="2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2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21">
        <f t="shared" si="10"/>
        <v>41197.753310185188</v>
      </c>
      <c r="T102" s="2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20">
        <f t="shared" si="7"/>
        <v>100</v>
      </c>
      <c r="Q103" t="str">
        <f t="shared" si="8"/>
        <v>film &amp; video</v>
      </c>
      <c r="R103" t="str">
        <f t="shared" si="9"/>
        <v>shorts</v>
      </c>
      <c r="S103" s="21">
        <f t="shared" si="10"/>
        <v>41274.776736111111</v>
      </c>
      <c r="T103" s="2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2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21">
        <f t="shared" si="10"/>
        <v>40505.131168981483</v>
      </c>
      <c r="T104" s="2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21">
        <f t="shared" si="10"/>
        <v>41682.805902777778</v>
      </c>
      <c r="T105" s="2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20">
        <f t="shared" si="7"/>
        <v>60</v>
      </c>
      <c r="Q106" t="str">
        <f t="shared" si="8"/>
        <v>film &amp; video</v>
      </c>
      <c r="R106" t="str">
        <f t="shared" si="9"/>
        <v>shorts</v>
      </c>
      <c r="S106" s="21">
        <f t="shared" si="10"/>
        <v>40612.695208333331</v>
      </c>
      <c r="T106" s="2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2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21">
        <f t="shared" si="10"/>
        <v>42485.724768518514</v>
      </c>
      <c r="T107" s="21">
        <f t="shared" si="11"/>
        <v>42504</v>
      </c>
    </row>
    <row r="108" spans="1:20" ht="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2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21">
        <f t="shared" si="10"/>
        <v>40987.776631944449</v>
      </c>
      <c r="T108" s="2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2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21">
        <f t="shared" si="10"/>
        <v>40635.982488425929</v>
      </c>
      <c r="T109" s="2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2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21">
        <f t="shared" si="10"/>
        <v>41365.613078703704</v>
      </c>
      <c r="T110" s="2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2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21">
        <f t="shared" si="10"/>
        <v>40570.025810185187</v>
      </c>
      <c r="T111" s="2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2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21">
        <f t="shared" si="10"/>
        <v>41557.949687500004</v>
      </c>
      <c r="T112" s="2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21">
        <f t="shared" si="10"/>
        <v>42125.333182870367</v>
      </c>
      <c r="T113" s="2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2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21">
        <f t="shared" si="10"/>
        <v>41718.043032407404</v>
      </c>
      <c r="T114" s="2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2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21">
        <f t="shared" si="10"/>
        <v>40753.758425925924</v>
      </c>
      <c r="T115" s="2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2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21">
        <f t="shared" si="10"/>
        <v>40861.27416666667</v>
      </c>
      <c r="T116" s="21">
        <f t="shared" si="11"/>
        <v>40921.27416666667</v>
      </c>
    </row>
    <row r="117" spans="1:20" ht="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2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21">
        <f t="shared" si="10"/>
        <v>40918.738935185182</v>
      </c>
      <c r="T117" s="2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2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21">
        <f t="shared" si="10"/>
        <v>40595.497164351851</v>
      </c>
      <c r="T118" s="2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2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21">
        <f t="shared" si="10"/>
        <v>40248.834999999999</v>
      </c>
      <c r="T119" s="2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21">
        <f t="shared" si="10"/>
        <v>40723.053657407407</v>
      </c>
      <c r="T120" s="2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2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21">
        <f t="shared" si="10"/>
        <v>40739.069282407407</v>
      </c>
      <c r="T121" s="2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14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21">
        <f t="shared" si="10"/>
        <v>42616.049849537041</v>
      </c>
      <c r="T122" s="2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2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21">
        <f t="shared" si="10"/>
        <v>42096.704976851848</v>
      </c>
      <c r="T123" s="2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20">
        <v>0</v>
      </c>
      <c r="Q124" t="str">
        <f t="shared" si="8"/>
        <v>film &amp; video</v>
      </c>
      <c r="R124" t="str">
        <f t="shared" si="9"/>
        <v>science fiction</v>
      </c>
      <c r="S124" s="21">
        <f t="shared" si="10"/>
        <v>42593.431793981479</v>
      </c>
      <c r="T124" s="2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2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21">
        <f t="shared" si="10"/>
        <v>41904.781990740739</v>
      </c>
      <c r="T125" s="2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20">
        <v>0</v>
      </c>
      <c r="Q126" t="str">
        <f t="shared" si="8"/>
        <v>film &amp; video</v>
      </c>
      <c r="R126" t="str">
        <f t="shared" si="9"/>
        <v>science fiction</v>
      </c>
      <c r="S126" s="21">
        <f t="shared" si="10"/>
        <v>42114.928726851853</v>
      </c>
      <c r="T126" s="2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21">
        <f t="shared" si="10"/>
        <v>42709.993981481486</v>
      </c>
      <c r="T127" s="2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2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21">
        <f t="shared" si="10"/>
        <v>42135.589548611111</v>
      </c>
      <c r="T128" s="2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2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21">
        <f t="shared" si="10"/>
        <v>42067.62431712963</v>
      </c>
      <c r="T129" s="2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2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21">
        <f t="shared" si="10"/>
        <v>42628.22792824074</v>
      </c>
      <c r="T130" s="2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20">
        <v>0</v>
      </c>
      <c r="Q131" t="str">
        <f t="shared" ref="Q131:Q194" si="13">LEFT(N131,SEARCH("/",N131,1)-1)</f>
        <v>film &amp; video</v>
      </c>
      <c r="R131" t="str">
        <f t="shared" ref="R131:R194" si="14">RIGHT(N131,LEN(N131)-FIND("/",N131))</f>
        <v>science fiction</v>
      </c>
      <c r="S131" s="21">
        <f t="shared" ref="S131:S194" si="15">(((J131/60)/60)/24)+DATE(1970,1,1)</f>
        <v>41882.937303240738</v>
      </c>
      <c r="T131" s="21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3">
        <v>0</v>
      </c>
      <c r="Q132" t="str">
        <f t="shared" si="13"/>
        <v>film &amp; video</v>
      </c>
      <c r="R132" t="str">
        <f t="shared" si="14"/>
        <v>science fiction</v>
      </c>
      <c r="S132" s="21">
        <f t="shared" si="15"/>
        <v>41778.915416666663</v>
      </c>
      <c r="T132" s="21">
        <f t="shared" si="16"/>
        <v>41806.844444444447</v>
      </c>
    </row>
    <row r="133" spans="1:20" ht="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20">
        <v>0</v>
      </c>
      <c r="Q133" t="str">
        <f t="shared" si="13"/>
        <v>film &amp; video</v>
      </c>
      <c r="R133" t="str">
        <f t="shared" si="14"/>
        <v>science fiction</v>
      </c>
      <c r="S133" s="21">
        <f t="shared" si="15"/>
        <v>42541.837511574078</v>
      </c>
      <c r="T133" s="2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20">
        <f t="shared" ref="P134:P194" si="17"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21">
        <f t="shared" si="15"/>
        <v>41905.812581018516</v>
      </c>
      <c r="T134" s="2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20">
        <v>0</v>
      </c>
      <c r="Q135" t="str">
        <f t="shared" si="13"/>
        <v>film &amp; video</v>
      </c>
      <c r="R135" t="str">
        <f t="shared" si="14"/>
        <v>science fiction</v>
      </c>
      <c r="S135" s="21">
        <f t="shared" si="15"/>
        <v>42491.80768518518</v>
      </c>
      <c r="T135" s="2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20">
        <v>0</v>
      </c>
      <c r="Q136" t="str">
        <f t="shared" si="13"/>
        <v>film &amp; video</v>
      </c>
      <c r="R136" t="str">
        <f t="shared" si="14"/>
        <v>science fiction</v>
      </c>
      <c r="S136" s="21">
        <f t="shared" si="15"/>
        <v>42221.909930555557</v>
      </c>
      <c r="T136" s="2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20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21">
        <f t="shared" si="15"/>
        <v>41788.381909722222</v>
      </c>
      <c r="T137" s="2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20">
        <v>0</v>
      </c>
      <c r="Q138" t="str">
        <f t="shared" si="13"/>
        <v>film &amp; video</v>
      </c>
      <c r="R138" t="str">
        <f t="shared" si="14"/>
        <v>science fiction</v>
      </c>
      <c r="S138" s="21">
        <f t="shared" si="15"/>
        <v>42096.410115740742</v>
      </c>
      <c r="T138" s="2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1">
        <v>0</v>
      </c>
      <c r="Q139" t="str">
        <f t="shared" si="13"/>
        <v>film &amp; video</v>
      </c>
      <c r="R139" t="str">
        <f t="shared" si="14"/>
        <v>science fiction</v>
      </c>
      <c r="S139" s="21">
        <f t="shared" si="15"/>
        <v>42239.573993055557</v>
      </c>
      <c r="T139" s="2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20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21">
        <f t="shared" si="15"/>
        <v>42186.257418981477</v>
      </c>
      <c r="T140" s="2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20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21">
        <f t="shared" si="15"/>
        <v>42187.920972222222</v>
      </c>
      <c r="T141" s="2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20">
        <v>0</v>
      </c>
      <c r="Q142" t="str">
        <f t="shared" si="13"/>
        <v>film &amp; video</v>
      </c>
      <c r="R142" t="str">
        <f t="shared" si="14"/>
        <v>science fiction</v>
      </c>
      <c r="S142" s="21">
        <f t="shared" si="15"/>
        <v>42053.198287037041</v>
      </c>
      <c r="T142" s="2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20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21">
        <f t="shared" si="15"/>
        <v>42110.153043981481</v>
      </c>
      <c r="T143" s="2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20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21">
        <f t="shared" si="15"/>
        <v>41938.893263888887</v>
      </c>
      <c r="T144" s="2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v>0</v>
      </c>
      <c r="Q145" t="str">
        <f t="shared" si="13"/>
        <v>film &amp; video</v>
      </c>
      <c r="R145" t="str">
        <f t="shared" si="14"/>
        <v>science fiction</v>
      </c>
      <c r="S145" s="21">
        <f t="shared" si="15"/>
        <v>42559.064143518524</v>
      </c>
      <c r="T145" s="2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9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21">
        <f t="shared" si="15"/>
        <v>42047.762407407412</v>
      </c>
      <c r="T146" s="2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20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21">
        <f t="shared" si="15"/>
        <v>42200.542268518519</v>
      </c>
      <c r="T147" s="2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20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21">
        <f t="shared" si="15"/>
        <v>42693.016180555554</v>
      </c>
      <c r="T148" s="2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3">
        <v>0</v>
      </c>
      <c r="Q149" t="str">
        <f t="shared" si="13"/>
        <v>film &amp; video</v>
      </c>
      <c r="R149" t="str">
        <f t="shared" si="14"/>
        <v>science fiction</v>
      </c>
      <c r="S149" s="21">
        <f t="shared" si="15"/>
        <v>41969.767824074079</v>
      </c>
      <c r="T149" s="2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2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21">
        <f t="shared" si="15"/>
        <v>42397.281666666662</v>
      </c>
      <c r="T150" s="2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20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21">
        <f t="shared" si="15"/>
        <v>41968.172106481477</v>
      </c>
      <c r="T151" s="2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20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21">
        <f t="shared" si="15"/>
        <v>42090.161828703705</v>
      </c>
      <c r="T152" s="2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8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21">
        <f t="shared" si="15"/>
        <v>42113.550821759258</v>
      </c>
      <c r="T153" s="2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20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21">
        <f t="shared" si="15"/>
        <v>41875.077546296299</v>
      </c>
      <c r="T154" s="2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20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21">
        <f t="shared" si="15"/>
        <v>41933.586157407408</v>
      </c>
      <c r="T155" s="2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20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21">
        <f t="shared" si="15"/>
        <v>42115.547395833331</v>
      </c>
      <c r="T156" s="2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20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21">
        <f t="shared" si="15"/>
        <v>42168.559432870374</v>
      </c>
      <c r="T157" s="2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9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21">
        <f t="shared" si="15"/>
        <v>41794.124953703707</v>
      </c>
      <c r="T158" s="2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20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21">
        <f t="shared" si="15"/>
        <v>42396.911712962959</v>
      </c>
      <c r="T159" s="2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20">
        <v>0</v>
      </c>
      <c r="Q160" t="str">
        <f t="shared" si="13"/>
        <v>film &amp; video</v>
      </c>
      <c r="R160" t="str">
        <f t="shared" si="14"/>
        <v>science fiction</v>
      </c>
      <c r="S160" s="21">
        <f t="shared" si="15"/>
        <v>41904.07671296296</v>
      </c>
      <c r="T160" s="2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20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21">
        <f t="shared" si="15"/>
        <v>42514.434548611112</v>
      </c>
      <c r="T161" s="2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20">
        <v>0</v>
      </c>
      <c r="Q162" t="str">
        <f t="shared" si="13"/>
        <v>film &amp; video</v>
      </c>
      <c r="R162" t="str">
        <f t="shared" si="14"/>
        <v>drama</v>
      </c>
      <c r="S162" s="21">
        <f t="shared" si="15"/>
        <v>42171.913090277783</v>
      </c>
      <c r="T162" s="2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20">
        <f t="shared" si="17"/>
        <v>5</v>
      </c>
      <c r="Q163" t="str">
        <f t="shared" si="13"/>
        <v>film &amp; video</v>
      </c>
      <c r="R163" t="str">
        <f t="shared" si="14"/>
        <v>drama</v>
      </c>
      <c r="S163" s="21">
        <f t="shared" si="15"/>
        <v>41792.687442129631</v>
      </c>
      <c r="T163" s="2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20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21">
        <f t="shared" si="15"/>
        <v>41835.126805555556</v>
      </c>
      <c r="T164" s="2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20">
        <v>0</v>
      </c>
      <c r="Q165" t="str">
        <f t="shared" si="13"/>
        <v>film &amp; video</v>
      </c>
      <c r="R165" t="str">
        <f t="shared" si="14"/>
        <v>drama</v>
      </c>
      <c r="S165" s="21">
        <f t="shared" si="15"/>
        <v>42243.961273148147</v>
      </c>
      <c r="T165" s="2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20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21">
        <f t="shared" si="15"/>
        <v>41841.762743055559</v>
      </c>
      <c r="T166" s="2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3">
        <v>0</v>
      </c>
      <c r="Q167" t="str">
        <f t="shared" si="13"/>
        <v>film &amp; video</v>
      </c>
      <c r="R167" t="str">
        <f t="shared" si="14"/>
        <v>drama</v>
      </c>
      <c r="S167" s="21">
        <f t="shared" si="15"/>
        <v>42351.658842592587</v>
      </c>
      <c r="T167" s="2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20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21">
        <f t="shared" si="15"/>
        <v>42721.075949074075</v>
      </c>
      <c r="T168" s="2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20">
        <f t="shared" si="17"/>
        <v>5.5</v>
      </c>
      <c r="Q169" t="str">
        <f t="shared" si="13"/>
        <v>film &amp; video</v>
      </c>
      <c r="R169" t="str">
        <f t="shared" si="14"/>
        <v>drama</v>
      </c>
      <c r="S169" s="21">
        <f t="shared" si="15"/>
        <v>42160.927488425921</v>
      </c>
      <c r="T169" s="2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20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21">
        <f t="shared" si="15"/>
        <v>42052.83530092593</v>
      </c>
      <c r="T170" s="2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13">
        <f t="shared" si="17"/>
        <v>56</v>
      </c>
      <c r="Q171" t="str">
        <f t="shared" si="13"/>
        <v>film &amp; video</v>
      </c>
      <c r="R171" t="str">
        <f t="shared" si="14"/>
        <v>drama</v>
      </c>
      <c r="S171" s="21">
        <f t="shared" si="15"/>
        <v>41900.505312499998</v>
      </c>
      <c r="T171" s="2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20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21">
        <f t="shared" si="15"/>
        <v>42216.977812500001</v>
      </c>
      <c r="T172" s="2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20">
        <f t="shared" si="17"/>
        <v>1</v>
      </c>
      <c r="Q173" t="str">
        <f t="shared" si="13"/>
        <v>film &amp; video</v>
      </c>
      <c r="R173" t="str">
        <f t="shared" si="14"/>
        <v>drama</v>
      </c>
      <c r="S173" s="21">
        <f t="shared" si="15"/>
        <v>42534.180717592593</v>
      </c>
      <c r="T173" s="2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20">
        <v>0</v>
      </c>
      <c r="Q174" t="str">
        <f t="shared" si="13"/>
        <v>film &amp; video</v>
      </c>
      <c r="R174" t="str">
        <f t="shared" si="14"/>
        <v>drama</v>
      </c>
      <c r="S174" s="21">
        <f t="shared" si="15"/>
        <v>42047.394942129627</v>
      </c>
      <c r="T174" s="2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3">
        <v>0</v>
      </c>
      <c r="Q175" t="str">
        <f t="shared" si="13"/>
        <v>film &amp; video</v>
      </c>
      <c r="R175" t="str">
        <f t="shared" si="14"/>
        <v>drama</v>
      </c>
      <c r="S175" s="21">
        <f t="shared" si="15"/>
        <v>42033.573009259257</v>
      </c>
      <c r="T175" s="2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2">
        <v>0</v>
      </c>
      <c r="Q176" t="str">
        <f t="shared" si="13"/>
        <v>film &amp; video</v>
      </c>
      <c r="R176" t="str">
        <f t="shared" si="14"/>
        <v>drama</v>
      </c>
      <c r="S176" s="21">
        <f t="shared" si="15"/>
        <v>42072.758981481486</v>
      </c>
      <c r="T176" s="2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13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21">
        <f t="shared" si="15"/>
        <v>41855.777905092589</v>
      </c>
      <c r="T177" s="2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20">
        <v>0</v>
      </c>
      <c r="Q178" t="str">
        <f t="shared" si="13"/>
        <v>film &amp; video</v>
      </c>
      <c r="R178" t="str">
        <f t="shared" si="14"/>
        <v>drama</v>
      </c>
      <c r="S178" s="21">
        <f t="shared" si="15"/>
        <v>42191.824062500003</v>
      </c>
      <c r="T178" s="2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20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21">
        <f t="shared" si="15"/>
        <v>42070.047754629632</v>
      </c>
      <c r="T179" s="2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2">
        <v>0</v>
      </c>
      <c r="Q180" t="str">
        <f t="shared" si="13"/>
        <v>film &amp; video</v>
      </c>
      <c r="R180" t="str">
        <f t="shared" si="14"/>
        <v>drama</v>
      </c>
      <c r="S180" s="21">
        <f t="shared" si="15"/>
        <v>42304.955381944441</v>
      </c>
      <c r="T180" s="2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20">
        <f t="shared" si="17"/>
        <v>100</v>
      </c>
      <c r="Q181" t="str">
        <f t="shared" si="13"/>
        <v>film &amp; video</v>
      </c>
      <c r="R181" t="str">
        <f t="shared" si="14"/>
        <v>drama</v>
      </c>
      <c r="S181" s="21">
        <f t="shared" si="15"/>
        <v>42403.080497685187</v>
      </c>
      <c r="T181" s="2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13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21">
        <f t="shared" si="15"/>
        <v>42067.991238425922</v>
      </c>
      <c r="T182" s="2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13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21">
        <f t="shared" si="15"/>
        <v>42147.741840277777</v>
      </c>
      <c r="T183" s="2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20">
        <v>0</v>
      </c>
      <c r="Q184" t="str">
        <f t="shared" si="13"/>
        <v>film &amp; video</v>
      </c>
      <c r="R184" t="str">
        <f t="shared" si="14"/>
        <v>drama</v>
      </c>
      <c r="S184" s="21">
        <f t="shared" si="15"/>
        <v>42712.011944444443</v>
      </c>
      <c r="T184" s="21">
        <f t="shared" si="16"/>
        <v>42742.011944444443</v>
      </c>
    </row>
    <row r="185" spans="1:20" ht="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13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21">
        <f t="shared" si="15"/>
        <v>41939.810300925928</v>
      </c>
      <c r="T185" s="2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9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21">
        <f t="shared" si="15"/>
        <v>41825.791226851856</v>
      </c>
      <c r="T186" s="21">
        <f t="shared" si="16"/>
        <v>41883.165972222225</v>
      </c>
    </row>
    <row r="187" spans="1:20" ht="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16">
        <f t="shared" si="17"/>
        <v>220</v>
      </c>
      <c r="Q187" t="str">
        <f t="shared" si="13"/>
        <v>film &amp; video</v>
      </c>
      <c r="R187" t="str">
        <f t="shared" si="14"/>
        <v>drama</v>
      </c>
      <c r="S187" s="21">
        <f t="shared" si="15"/>
        <v>42570.91133101852</v>
      </c>
      <c r="T187" s="2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20">
        <v>0</v>
      </c>
      <c r="Q188" t="str">
        <f t="shared" si="13"/>
        <v>film &amp; video</v>
      </c>
      <c r="R188" t="str">
        <f t="shared" si="14"/>
        <v>drama</v>
      </c>
      <c r="S188" s="21">
        <f t="shared" si="15"/>
        <v>42767.812893518523</v>
      </c>
      <c r="T188" s="2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20">
        <f t="shared" si="17"/>
        <v>160</v>
      </c>
      <c r="Q189" t="str">
        <f t="shared" si="13"/>
        <v>film &amp; video</v>
      </c>
      <c r="R189" t="str">
        <f t="shared" si="14"/>
        <v>drama</v>
      </c>
      <c r="S189" s="21">
        <f t="shared" si="15"/>
        <v>42182.234456018516</v>
      </c>
      <c r="T189" s="2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20">
        <v>0</v>
      </c>
      <c r="Q190" t="str">
        <f t="shared" si="13"/>
        <v>film &amp; video</v>
      </c>
      <c r="R190" t="str">
        <f t="shared" si="14"/>
        <v>drama</v>
      </c>
      <c r="S190" s="21">
        <f t="shared" si="15"/>
        <v>41857.18304398148</v>
      </c>
      <c r="T190" s="2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20">
        <f t="shared" si="17"/>
        <v>69</v>
      </c>
      <c r="Q191" t="str">
        <f t="shared" si="13"/>
        <v>film &amp; video</v>
      </c>
      <c r="R191" t="str">
        <f t="shared" si="14"/>
        <v>drama</v>
      </c>
      <c r="S191" s="21">
        <f t="shared" si="15"/>
        <v>42556.690706018519</v>
      </c>
      <c r="T191" s="21">
        <f t="shared" si="16"/>
        <v>42616.690706018519</v>
      </c>
    </row>
    <row r="192" spans="1:20" ht="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20">
        <f t="shared" si="17"/>
        <v>50</v>
      </c>
      <c r="Q192" t="str">
        <f t="shared" si="13"/>
        <v>film &amp; video</v>
      </c>
      <c r="R192" t="str">
        <f t="shared" si="14"/>
        <v>drama</v>
      </c>
      <c r="S192" s="21">
        <f t="shared" si="15"/>
        <v>42527.650995370372</v>
      </c>
      <c r="T192" s="2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8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21">
        <f t="shared" si="15"/>
        <v>42239.441412037035</v>
      </c>
      <c r="T193" s="2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20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21">
        <f t="shared" si="15"/>
        <v>41899.792037037041</v>
      </c>
      <c r="T194" s="2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13">
        <v>0</v>
      </c>
      <c r="Q195" t="str">
        <f t="shared" ref="Q195:Q258" si="19">LEFT(N195,SEARCH("/",N195,1)-1)</f>
        <v>film &amp; video</v>
      </c>
      <c r="R195" t="str">
        <f t="shared" ref="R195:R258" si="20">RIGHT(N195,LEN(N195)-FIND("/",N195))</f>
        <v>drama</v>
      </c>
      <c r="S195" s="21">
        <f t="shared" ref="S195:S258" si="21">(((J195/60)/60)/24)+DATE(1970,1,1)</f>
        <v>41911.934791666667</v>
      </c>
      <c r="T195" s="21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13">
        <f t="shared" ref="P196:P258" si="23">E196/L196</f>
        <v>1</v>
      </c>
      <c r="Q196" t="str">
        <f t="shared" si="19"/>
        <v>film &amp; video</v>
      </c>
      <c r="R196" t="str">
        <f t="shared" si="20"/>
        <v>drama</v>
      </c>
      <c r="S196" s="21">
        <f t="shared" si="21"/>
        <v>42375.996886574074</v>
      </c>
      <c r="T196" s="2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20">
        <v>0</v>
      </c>
      <c r="Q197" t="str">
        <f t="shared" si="19"/>
        <v>film &amp; video</v>
      </c>
      <c r="R197" t="str">
        <f t="shared" si="20"/>
        <v>drama</v>
      </c>
      <c r="S197" s="21">
        <f t="shared" si="21"/>
        <v>42135.67050925926</v>
      </c>
      <c r="T197" s="2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13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21">
        <f t="shared" si="21"/>
        <v>42259.542800925927</v>
      </c>
      <c r="T198" s="2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13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21">
        <f t="shared" si="21"/>
        <v>42741.848379629635</v>
      </c>
      <c r="T199" s="2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20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21">
        <f t="shared" si="21"/>
        <v>41887.383356481485</v>
      </c>
      <c r="T200" s="2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20">
        <v>0</v>
      </c>
      <c r="Q201" t="str">
        <f t="shared" si="19"/>
        <v>film &amp; video</v>
      </c>
      <c r="R201" t="str">
        <f t="shared" si="20"/>
        <v>drama</v>
      </c>
      <c r="S201" s="21">
        <f t="shared" si="21"/>
        <v>42584.123865740738</v>
      </c>
      <c r="T201" s="2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20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21">
        <f t="shared" si="21"/>
        <v>41867.083368055559</v>
      </c>
      <c r="T202" s="2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20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21">
        <f t="shared" si="21"/>
        <v>42023.818622685183</v>
      </c>
      <c r="T203" s="21">
        <f t="shared" si="22"/>
        <v>42043.818622685183</v>
      </c>
    </row>
    <row r="204" spans="1:20" ht="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20">
        <v>0</v>
      </c>
      <c r="Q204" t="str">
        <f t="shared" si="19"/>
        <v>film &amp; video</v>
      </c>
      <c r="R204" t="str">
        <f t="shared" si="20"/>
        <v>drama</v>
      </c>
      <c r="S204" s="21">
        <f t="shared" si="21"/>
        <v>42255.927824074075</v>
      </c>
      <c r="T204" s="2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13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21">
        <f t="shared" si="21"/>
        <v>41973.847962962958</v>
      </c>
      <c r="T205" s="2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8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21">
        <f t="shared" si="21"/>
        <v>42556.583368055552</v>
      </c>
      <c r="T206" s="2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20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21">
        <f t="shared" si="21"/>
        <v>42248.632199074069</v>
      </c>
      <c r="T207" s="2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20">
        <v>0</v>
      </c>
      <c r="Q208" t="str">
        <f t="shared" si="19"/>
        <v>film &amp; video</v>
      </c>
      <c r="R208" t="str">
        <f t="shared" si="20"/>
        <v>drama</v>
      </c>
      <c r="S208" s="21">
        <f t="shared" si="21"/>
        <v>42567.004432870366</v>
      </c>
      <c r="T208" s="2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9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21">
        <f t="shared" si="21"/>
        <v>41978.197199074071</v>
      </c>
      <c r="T209" s="2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v>0</v>
      </c>
      <c r="Q210" t="str">
        <f t="shared" si="19"/>
        <v>film &amp; video</v>
      </c>
      <c r="R210" t="str">
        <f t="shared" si="20"/>
        <v>drama</v>
      </c>
      <c r="S210" s="21">
        <f t="shared" si="21"/>
        <v>41959.369988425926</v>
      </c>
      <c r="T210" s="2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20">
        <v>0</v>
      </c>
      <c r="Q211" t="str">
        <f t="shared" si="19"/>
        <v>film &amp; video</v>
      </c>
      <c r="R211" t="str">
        <f t="shared" si="20"/>
        <v>drama</v>
      </c>
      <c r="S211" s="21">
        <f t="shared" si="21"/>
        <v>42165.922858796301</v>
      </c>
      <c r="T211" s="2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20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21">
        <f t="shared" si="21"/>
        <v>42249.064722222218</v>
      </c>
      <c r="T212" s="2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20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21">
        <f t="shared" si="21"/>
        <v>42236.159918981488</v>
      </c>
      <c r="T213" s="2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20">
        <f t="shared" si="23"/>
        <v>1</v>
      </c>
      <c r="Q214" t="str">
        <f t="shared" si="19"/>
        <v>film &amp; video</v>
      </c>
      <c r="R214" t="str">
        <f t="shared" si="20"/>
        <v>drama</v>
      </c>
      <c r="S214" s="21">
        <f t="shared" si="21"/>
        <v>42416.881018518514</v>
      </c>
      <c r="T214" s="2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20">
        <f t="shared" si="23"/>
        <v>20</v>
      </c>
      <c r="Q215" t="str">
        <f t="shared" si="19"/>
        <v>film &amp; video</v>
      </c>
      <c r="R215" t="str">
        <f t="shared" si="20"/>
        <v>drama</v>
      </c>
      <c r="S215" s="21">
        <f t="shared" si="21"/>
        <v>42202.594293981485</v>
      </c>
      <c r="T215" s="2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20">
        <f t="shared" si="23"/>
        <v>1</v>
      </c>
      <c r="Q216" t="str">
        <f t="shared" si="19"/>
        <v>film &amp; video</v>
      </c>
      <c r="R216" t="str">
        <f t="shared" si="20"/>
        <v>drama</v>
      </c>
      <c r="S216" s="21">
        <f t="shared" si="21"/>
        <v>42009.64061342593</v>
      </c>
      <c r="T216" s="2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13">
        <f t="shared" si="23"/>
        <v>10</v>
      </c>
      <c r="Q217" t="str">
        <f t="shared" si="19"/>
        <v>film &amp; video</v>
      </c>
      <c r="R217" t="str">
        <f t="shared" si="20"/>
        <v>drama</v>
      </c>
      <c r="S217" s="21">
        <f t="shared" si="21"/>
        <v>42375.230115740742</v>
      </c>
      <c r="T217" s="2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20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21">
        <f t="shared" si="21"/>
        <v>42066.958761574075</v>
      </c>
      <c r="T218" s="21">
        <f t="shared" si="22"/>
        <v>42116.917094907403</v>
      </c>
    </row>
    <row r="219" spans="1:20" ht="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18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21">
        <f t="shared" si="21"/>
        <v>41970.64061342593</v>
      </c>
      <c r="T219" s="2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21">
        <f t="shared" si="21"/>
        <v>42079.628344907411</v>
      </c>
      <c r="T220" s="2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20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21">
        <f t="shared" si="21"/>
        <v>42429.326678240745</v>
      </c>
      <c r="T221" s="2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20">
        <f t="shared" si="23"/>
        <v>120</v>
      </c>
      <c r="Q222" t="str">
        <f t="shared" si="19"/>
        <v>film &amp; video</v>
      </c>
      <c r="R222" t="str">
        <f t="shared" si="20"/>
        <v>drama</v>
      </c>
      <c r="S222" s="21">
        <f t="shared" si="21"/>
        <v>42195.643865740742</v>
      </c>
      <c r="T222" s="21">
        <f t="shared" si="22"/>
        <v>42236.837499999994</v>
      </c>
    </row>
    <row r="223" spans="1:20" ht="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20">
        <v>0</v>
      </c>
      <c r="Q223" t="str">
        <f t="shared" si="19"/>
        <v>film &amp; video</v>
      </c>
      <c r="R223" t="str">
        <f t="shared" si="20"/>
        <v>drama</v>
      </c>
      <c r="S223" s="21">
        <f t="shared" si="21"/>
        <v>42031.837546296301</v>
      </c>
      <c r="T223" s="2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20">
        <f t="shared" si="23"/>
        <v>65</v>
      </c>
      <c r="Q224" t="str">
        <f t="shared" si="19"/>
        <v>film &amp; video</v>
      </c>
      <c r="R224" t="str">
        <f t="shared" si="20"/>
        <v>drama</v>
      </c>
      <c r="S224" s="21">
        <f t="shared" si="21"/>
        <v>42031.769884259258</v>
      </c>
      <c r="T224" s="2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20">
        <v>0</v>
      </c>
      <c r="Q225" t="str">
        <f t="shared" si="19"/>
        <v>film &amp; video</v>
      </c>
      <c r="R225" t="str">
        <f t="shared" si="20"/>
        <v>drama</v>
      </c>
      <c r="S225" s="21">
        <f t="shared" si="21"/>
        <v>42482.048032407409</v>
      </c>
      <c r="T225" s="2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v>0</v>
      </c>
      <c r="Q226" t="str">
        <f t="shared" si="19"/>
        <v>film &amp; video</v>
      </c>
      <c r="R226" t="str">
        <f t="shared" si="20"/>
        <v>drama</v>
      </c>
      <c r="S226" s="21">
        <f t="shared" si="21"/>
        <v>42135.235254629632</v>
      </c>
      <c r="T226" s="2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20">
        <v>0</v>
      </c>
      <c r="Q227" t="str">
        <f t="shared" si="19"/>
        <v>film &amp; video</v>
      </c>
      <c r="R227" t="str">
        <f t="shared" si="20"/>
        <v>drama</v>
      </c>
      <c r="S227" s="21">
        <f t="shared" si="21"/>
        <v>42438.961273148147</v>
      </c>
      <c r="T227" s="2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13">
        <f t="shared" si="23"/>
        <v>125</v>
      </c>
      <c r="Q228" t="str">
        <f t="shared" si="19"/>
        <v>film &amp; video</v>
      </c>
      <c r="R228" t="str">
        <f t="shared" si="20"/>
        <v>drama</v>
      </c>
      <c r="S228" s="21">
        <f t="shared" si="21"/>
        <v>42106.666018518517</v>
      </c>
      <c r="T228" s="2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20">
        <v>0</v>
      </c>
      <c r="Q229" t="str">
        <f t="shared" si="19"/>
        <v>film &amp; video</v>
      </c>
      <c r="R229" t="str">
        <f t="shared" si="20"/>
        <v>drama</v>
      </c>
      <c r="S229" s="21">
        <f t="shared" si="21"/>
        <v>42164.893993055557</v>
      </c>
      <c r="T229" s="2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3">
        <v>0</v>
      </c>
      <c r="Q230" t="str">
        <f t="shared" si="19"/>
        <v>film &amp; video</v>
      </c>
      <c r="R230" t="str">
        <f t="shared" si="20"/>
        <v>drama</v>
      </c>
      <c r="S230" s="21">
        <f t="shared" si="21"/>
        <v>42096.686400462961</v>
      </c>
      <c r="T230" s="2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2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21">
        <f t="shared" si="21"/>
        <v>42383.933993055558</v>
      </c>
      <c r="T231" s="2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20">
        <f t="shared" si="23"/>
        <v>30</v>
      </c>
      <c r="Q232" t="str">
        <f t="shared" si="19"/>
        <v>film &amp; video</v>
      </c>
      <c r="R232" t="str">
        <f t="shared" si="20"/>
        <v>drama</v>
      </c>
      <c r="S232" s="21">
        <f t="shared" si="21"/>
        <v>42129.777210648142</v>
      </c>
      <c r="T232" s="2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20">
        <v>0</v>
      </c>
      <c r="Q233" t="str">
        <f t="shared" si="19"/>
        <v>film &amp; video</v>
      </c>
      <c r="R233" t="str">
        <f t="shared" si="20"/>
        <v>drama</v>
      </c>
      <c r="S233" s="21">
        <f t="shared" si="21"/>
        <v>42341.958923611113</v>
      </c>
      <c r="T233" s="2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13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21">
        <f t="shared" si="21"/>
        <v>42032.82576388889</v>
      </c>
      <c r="T234" s="2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20">
        <v>0</v>
      </c>
      <c r="Q235" t="str">
        <f t="shared" si="19"/>
        <v>film &amp; video</v>
      </c>
      <c r="R235" t="str">
        <f t="shared" si="20"/>
        <v>drama</v>
      </c>
      <c r="S235" s="21">
        <f t="shared" si="21"/>
        <v>42612.911712962959</v>
      </c>
      <c r="T235" s="2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20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21">
        <f t="shared" si="21"/>
        <v>42136.035405092596</v>
      </c>
      <c r="T236" s="2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20">
        <v>0</v>
      </c>
      <c r="Q237" t="str">
        <f t="shared" si="19"/>
        <v>film &amp; video</v>
      </c>
      <c r="R237" t="str">
        <f t="shared" si="20"/>
        <v>drama</v>
      </c>
      <c r="S237" s="21">
        <f t="shared" si="21"/>
        <v>42164.908530092594</v>
      </c>
      <c r="T237" s="2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20">
        <v>0</v>
      </c>
      <c r="Q238" t="str">
        <f t="shared" si="19"/>
        <v>film &amp; video</v>
      </c>
      <c r="R238" t="str">
        <f t="shared" si="20"/>
        <v>drama</v>
      </c>
      <c r="S238" s="21">
        <f t="shared" si="21"/>
        <v>42321.08447916666</v>
      </c>
      <c r="T238" s="21">
        <f t="shared" si="22"/>
        <v>42374</v>
      </c>
    </row>
    <row r="239" spans="1:20" ht="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20">
        <f t="shared" si="23"/>
        <v>50</v>
      </c>
      <c r="Q239" t="str">
        <f t="shared" si="19"/>
        <v>film &amp; video</v>
      </c>
      <c r="R239" t="str">
        <f t="shared" si="20"/>
        <v>drama</v>
      </c>
      <c r="S239" s="21">
        <f t="shared" si="21"/>
        <v>42377.577187499999</v>
      </c>
      <c r="T239" s="2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20">
        <v>0</v>
      </c>
      <c r="Q240" t="str">
        <f t="shared" si="19"/>
        <v>film &amp; video</v>
      </c>
      <c r="R240" t="str">
        <f t="shared" si="20"/>
        <v>drama</v>
      </c>
      <c r="S240" s="21">
        <f t="shared" si="21"/>
        <v>42713.962499999994</v>
      </c>
      <c r="T240" s="2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8">
        <f t="shared" si="23"/>
        <v>50</v>
      </c>
      <c r="Q241" t="str">
        <f t="shared" si="19"/>
        <v>film &amp; video</v>
      </c>
      <c r="R241" t="str">
        <f t="shared" si="20"/>
        <v>drama</v>
      </c>
      <c r="S241" s="21">
        <f t="shared" si="21"/>
        <v>42297.110300925924</v>
      </c>
      <c r="T241" s="2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20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21">
        <f t="shared" si="21"/>
        <v>41354.708460648151</v>
      </c>
      <c r="T242" s="2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20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21">
        <f t="shared" si="21"/>
        <v>41949.697962962964</v>
      </c>
      <c r="T243" s="2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20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21">
        <f t="shared" si="21"/>
        <v>40862.492939814816</v>
      </c>
      <c r="T244" s="2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20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21">
        <f t="shared" si="21"/>
        <v>41662.047500000001</v>
      </c>
      <c r="T245" s="2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20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21">
        <f t="shared" si="21"/>
        <v>40213.323599537034</v>
      </c>
      <c r="T246" s="2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20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21">
        <f t="shared" si="21"/>
        <v>41107.053067129629</v>
      </c>
      <c r="T247" s="2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20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21">
        <f t="shared" si="21"/>
        <v>40480.363483796296</v>
      </c>
      <c r="T248" s="2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20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21">
        <f t="shared" si="21"/>
        <v>40430.604328703703</v>
      </c>
      <c r="T249" s="2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20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21">
        <f t="shared" si="21"/>
        <v>40870.774409722224</v>
      </c>
      <c r="T250" s="2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20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21">
        <f t="shared" si="21"/>
        <v>40332.923842592594</v>
      </c>
      <c r="T251" s="2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20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21">
        <f t="shared" si="21"/>
        <v>41401.565868055557</v>
      </c>
      <c r="T252" s="2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20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21">
        <f t="shared" si="21"/>
        <v>41013.787569444445</v>
      </c>
      <c r="T253" s="2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20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21">
        <f t="shared" si="21"/>
        <v>40266.662708333337</v>
      </c>
      <c r="T254" s="2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20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21">
        <f t="shared" si="21"/>
        <v>40924.650868055556</v>
      </c>
      <c r="T255" s="2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20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21">
        <f t="shared" si="21"/>
        <v>42263.952662037031</v>
      </c>
      <c r="T256" s="2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20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21">
        <f t="shared" si="21"/>
        <v>40588.526412037041</v>
      </c>
      <c r="T257" s="2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20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21">
        <f t="shared" si="21"/>
        <v>41319.769293981481</v>
      </c>
      <c r="T258" s="2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20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21">
        <f t="shared" ref="S259:S322" si="28">(((J259/60)/60)/24)+DATE(1970,1,1)</f>
        <v>42479.626875000002</v>
      </c>
      <c r="T259" s="2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2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21">
        <f t="shared" si="28"/>
        <v>40682.051689814813</v>
      </c>
      <c r="T260" s="2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2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21">
        <f t="shared" si="28"/>
        <v>42072.738067129627</v>
      </c>
      <c r="T261" s="2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2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21">
        <f t="shared" si="28"/>
        <v>40330.755543981482</v>
      </c>
      <c r="T262" s="2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2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21">
        <f t="shared" si="28"/>
        <v>41017.885462962964</v>
      </c>
      <c r="T263" s="2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2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21">
        <f t="shared" si="28"/>
        <v>40555.24800925926</v>
      </c>
      <c r="T264" s="2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2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21">
        <f t="shared" si="28"/>
        <v>41149.954791666663</v>
      </c>
      <c r="T265" s="2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2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21">
        <f t="shared" si="28"/>
        <v>41010.620312500003</v>
      </c>
      <c r="T266" s="2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2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21">
        <f t="shared" si="28"/>
        <v>40267.245717592588</v>
      </c>
      <c r="T267" s="2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2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21">
        <f t="shared" si="28"/>
        <v>40205.174849537041</v>
      </c>
      <c r="T268" s="2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21">
        <f t="shared" si="28"/>
        <v>41785.452534722222</v>
      </c>
      <c r="T269" s="2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2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21">
        <f t="shared" si="28"/>
        <v>40809.15252314815</v>
      </c>
      <c r="T270" s="2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21">
        <f t="shared" si="28"/>
        <v>42758.197013888886</v>
      </c>
      <c r="T271" s="2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2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21">
        <f t="shared" si="28"/>
        <v>40637.866550925923</v>
      </c>
      <c r="T272" s="2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2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21">
        <f t="shared" si="28"/>
        <v>41612.10024305556</v>
      </c>
      <c r="T273" s="2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2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21">
        <f t="shared" si="28"/>
        <v>40235.900358796294</v>
      </c>
      <c r="T274" s="2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2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21">
        <f t="shared" si="28"/>
        <v>40697.498449074075</v>
      </c>
      <c r="T275" s="2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2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21">
        <f t="shared" si="28"/>
        <v>40969.912372685183</v>
      </c>
      <c r="T276" s="2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2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21">
        <f t="shared" si="28"/>
        <v>41193.032013888893</v>
      </c>
      <c r="T277" s="2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2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21">
        <f t="shared" si="28"/>
        <v>40967.081874999996</v>
      </c>
      <c r="T278" s="2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2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21">
        <f t="shared" si="28"/>
        <v>42117.891423611116</v>
      </c>
      <c r="T279" s="2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2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21">
        <f t="shared" si="28"/>
        <v>41164.040960648148</v>
      </c>
      <c r="T280" s="2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2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21">
        <f t="shared" si="28"/>
        <v>42759.244166666671</v>
      </c>
      <c r="T281" s="2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2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21">
        <f t="shared" si="28"/>
        <v>41744.590682870366</v>
      </c>
      <c r="T282" s="2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2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21">
        <f t="shared" si="28"/>
        <v>39950.163344907407</v>
      </c>
      <c r="T283" s="2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2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21">
        <f t="shared" si="28"/>
        <v>40194.920046296298</v>
      </c>
      <c r="T284" s="2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2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21">
        <f t="shared" si="28"/>
        <v>40675.71</v>
      </c>
      <c r="T285" s="2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2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21">
        <f t="shared" si="28"/>
        <v>40904.738194444442</v>
      </c>
      <c r="T286" s="2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2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21">
        <f t="shared" si="28"/>
        <v>41506.756111111114</v>
      </c>
      <c r="T287" s="2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2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21">
        <f t="shared" si="28"/>
        <v>41313.816249999996</v>
      </c>
      <c r="T288" s="2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2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21">
        <f t="shared" si="28"/>
        <v>41184.277986111112</v>
      </c>
      <c r="T289" s="2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2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21">
        <f t="shared" si="28"/>
        <v>41051.168900462959</v>
      </c>
      <c r="T290" s="2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21">
        <f t="shared" si="28"/>
        <v>41550.456412037034</v>
      </c>
      <c r="T291" s="2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2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21">
        <f t="shared" si="28"/>
        <v>40526.36917824074</v>
      </c>
      <c r="T292" s="2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2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21">
        <f t="shared" si="28"/>
        <v>41376.769050925926</v>
      </c>
      <c r="T293" s="2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2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21">
        <f t="shared" si="28"/>
        <v>40812.803229166668</v>
      </c>
      <c r="T294" s="2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2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21">
        <f t="shared" si="28"/>
        <v>41719.667986111112</v>
      </c>
      <c r="T295" s="2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2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21">
        <f t="shared" si="28"/>
        <v>40343.084421296298</v>
      </c>
      <c r="T296" s="2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2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21">
        <f t="shared" si="28"/>
        <v>41519.004733796297</v>
      </c>
      <c r="T297" s="2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2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21">
        <f t="shared" si="28"/>
        <v>41134.475497685184</v>
      </c>
      <c r="T298" s="2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2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21">
        <f t="shared" si="28"/>
        <v>42089.72802083334</v>
      </c>
      <c r="T299" s="2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2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21">
        <f t="shared" si="28"/>
        <v>41709.463518518518</v>
      </c>
      <c r="T300" s="2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2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21">
        <f t="shared" si="28"/>
        <v>40469.225231481483</v>
      </c>
      <c r="T301" s="2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2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21">
        <f t="shared" si="28"/>
        <v>40626.959930555553</v>
      </c>
      <c r="T302" s="2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2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21">
        <f t="shared" si="28"/>
        <v>41312.737673611111</v>
      </c>
      <c r="T303" s="2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2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21">
        <f t="shared" si="28"/>
        <v>40933.856921296298</v>
      </c>
      <c r="T304" s="2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2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21">
        <f t="shared" si="28"/>
        <v>41032.071134259262</v>
      </c>
      <c r="T305" s="2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2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21">
        <f t="shared" si="28"/>
        <v>41114.094872685186</v>
      </c>
      <c r="T306" s="2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2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21">
        <f t="shared" si="28"/>
        <v>40948.630196759259</v>
      </c>
      <c r="T307" s="2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2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21">
        <f t="shared" si="28"/>
        <v>41333.837187500001</v>
      </c>
      <c r="T308" s="21">
        <f t="shared" si="29"/>
        <v>41353.795520833337</v>
      </c>
    </row>
    <row r="309" spans="1:20" ht="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2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21">
        <f t="shared" si="28"/>
        <v>41282.944456018515</v>
      </c>
      <c r="T309" s="2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2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21">
        <f t="shared" si="28"/>
        <v>40567.694560185184</v>
      </c>
      <c r="T310" s="2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2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21">
        <f t="shared" si="28"/>
        <v>41134.751550925925</v>
      </c>
      <c r="T311" s="2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2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21">
        <f t="shared" si="28"/>
        <v>40821.183136574073</v>
      </c>
      <c r="T312" s="2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2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21">
        <f t="shared" si="28"/>
        <v>40868.219814814816</v>
      </c>
      <c r="T313" s="2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2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21">
        <f t="shared" si="28"/>
        <v>41348.877685185187</v>
      </c>
      <c r="T314" s="2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2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21">
        <f t="shared" si="28"/>
        <v>40357.227939814817</v>
      </c>
      <c r="T315" s="2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2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21">
        <f t="shared" si="28"/>
        <v>41304.833194444444</v>
      </c>
      <c r="T316" s="2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2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21">
        <f t="shared" si="28"/>
        <v>41113.77238425926</v>
      </c>
      <c r="T317" s="2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21">
        <f t="shared" si="28"/>
        <v>41950.923576388886</v>
      </c>
      <c r="T318" s="2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2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21">
        <f t="shared" si="28"/>
        <v>41589.676886574074</v>
      </c>
      <c r="T319" s="2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21">
        <f t="shared" si="28"/>
        <v>41330.038784722223</v>
      </c>
      <c r="T320" s="2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2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21">
        <f t="shared" si="28"/>
        <v>40123.83829861111</v>
      </c>
      <c r="T321" s="2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21">
        <f t="shared" si="28"/>
        <v>42331.551307870366</v>
      </c>
      <c r="T322" s="2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12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21">
        <f t="shared" ref="S323:S386" si="34">(((J323/60)/60)/24)+DATE(1970,1,1)</f>
        <v>42647.446597222224</v>
      </c>
      <c r="T323" s="2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2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21">
        <f t="shared" si="34"/>
        <v>42473.57</v>
      </c>
      <c r="T324" s="2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2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21">
        <f t="shared" si="34"/>
        <v>42697.32136574074</v>
      </c>
      <c r="T325" s="2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2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21">
        <f t="shared" si="34"/>
        <v>42184.626250000001</v>
      </c>
      <c r="T326" s="2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2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21">
        <f t="shared" si="34"/>
        <v>42689.187881944439</v>
      </c>
      <c r="T327" s="2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2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21">
        <f t="shared" si="34"/>
        <v>42775.314884259264</v>
      </c>
      <c r="T328" s="2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2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21">
        <f t="shared" si="34"/>
        <v>42058.235289351855</v>
      </c>
      <c r="T329" s="2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2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21">
        <f t="shared" si="34"/>
        <v>42278.946620370371</v>
      </c>
      <c r="T330" s="2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2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21">
        <f t="shared" si="34"/>
        <v>42291.46674768519</v>
      </c>
      <c r="T331" s="2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2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21">
        <f t="shared" si="34"/>
        <v>41379.515775462962</v>
      </c>
      <c r="T332" s="2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2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21">
        <f t="shared" si="34"/>
        <v>42507.581412037034</v>
      </c>
      <c r="T333" s="2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2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21">
        <f t="shared" si="34"/>
        <v>42263.680289351847</v>
      </c>
      <c r="T334" s="2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2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21">
        <f t="shared" si="34"/>
        <v>42437.636469907404</v>
      </c>
      <c r="T335" s="2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2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21">
        <f t="shared" si="34"/>
        <v>42101.682372685187</v>
      </c>
      <c r="T336" s="2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2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21">
        <f t="shared" si="34"/>
        <v>42101.737442129626</v>
      </c>
      <c r="T337" s="2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2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21">
        <f t="shared" si="34"/>
        <v>42291.596273148149</v>
      </c>
      <c r="T338" s="2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2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21">
        <f t="shared" si="34"/>
        <v>42047.128564814819</v>
      </c>
      <c r="T339" s="2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2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21">
        <f t="shared" si="34"/>
        <v>42559.755671296298</v>
      </c>
      <c r="T340" s="2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2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21">
        <f t="shared" si="34"/>
        <v>42093.760046296295</v>
      </c>
      <c r="T341" s="2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2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21">
        <f t="shared" si="34"/>
        <v>42772.669062500005</v>
      </c>
      <c r="T342" s="2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2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21">
        <f t="shared" si="34"/>
        <v>41894.879606481481</v>
      </c>
      <c r="T343" s="2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2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21">
        <f t="shared" si="34"/>
        <v>42459.780844907407</v>
      </c>
      <c r="T344" s="2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2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21">
        <f t="shared" si="34"/>
        <v>41926.73778935185</v>
      </c>
      <c r="T345" s="2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2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21">
        <f t="shared" si="34"/>
        <v>42111.970995370371</v>
      </c>
      <c r="T346" s="2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2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21">
        <f t="shared" si="34"/>
        <v>42114.944328703699</v>
      </c>
      <c r="T347" s="2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2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21">
        <f t="shared" si="34"/>
        <v>42261.500243055561</v>
      </c>
      <c r="T348" s="2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2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21">
        <f t="shared" si="34"/>
        <v>42292.495474537034</v>
      </c>
      <c r="T349" s="2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2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21">
        <f t="shared" si="34"/>
        <v>42207.58699074074</v>
      </c>
      <c r="T350" s="2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2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21">
        <f t="shared" si="34"/>
        <v>42760.498935185184</v>
      </c>
      <c r="T351" s="2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2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21">
        <f t="shared" si="34"/>
        <v>42586.066076388888</v>
      </c>
      <c r="T352" s="2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21">
        <f t="shared" si="34"/>
        <v>42427.964745370366</v>
      </c>
      <c r="T353" s="2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2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21">
        <f t="shared" si="34"/>
        <v>41890.167453703703</v>
      </c>
      <c r="T354" s="2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2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21">
        <f t="shared" si="34"/>
        <v>42297.791886574079</v>
      </c>
      <c r="T355" s="2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2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21">
        <f t="shared" si="34"/>
        <v>42438.827789351853</v>
      </c>
      <c r="T356" s="2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2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21">
        <f t="shared" si="34"/>
        <v>41943.293912037036</v>
      </c>
      <c r="T357" s="2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2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21">
        <f t="shared" si="34"/>
        <v>42415.803159722222</v>
      </c>
      <c r="T358" s="2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2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21">
        <f t="shared" si="34"/>
        <v>42078.222187499996</v>
      </c>
      <c r="T359" s="2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2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21">
        <f t="shared" si="34"/>
        <v>42507.860196759255</v>
      </c>
      <c r="T360" s="2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2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21">
        <f t="shared" si="34"/>
        <v>41935.070486111108</v>
      </c>
      <c r="T361" s="2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2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21">
        <f t="shared" si="34"/>
        <v>42163.897916666669</v>
      </c>
      <c r="T362" s="2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2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21">
        <f t="shared" si="34"/>
        <v>41936.001226851848</v>
      </c>
      <c r="T363" s="2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2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21">
        <f t="shared" si="34"/>
        <v>41837.210543981484</v>
      </c>
      <c r="T364" s="2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2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21">
        <f t="shared" si="34"/>
        <v>40255.744629629626</v>
      </c>
      <c r="T365" s="2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2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21">
        <f t="shared" si="34"/>
        <v>41780.859629629631</v>
      </c>
      <c r="T366" s="2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21">
        <f t="shared" si="34"/>
        <v>41668.606469907405</v>
      </c>
      <c r="T367" s="2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2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21">
        <f t="shared" si="34"/>
        <v>41019.793032407404</v>
      </c>
      <c r="T368" s="2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2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21">
        <f t="shared" si="34"/>
        <v>41355.577291666668</v>
      </c>
      <c r="T369" s="2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2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21">
        <f t="shared" si="34"/>
        <v>42043.605578703704</v>
      </c>
      <c r="T370" s="2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2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21">
        <f t="shared" si="34"/>
        <v>40893.551724537036</v>
      </c>
      <c r="T371" s="2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2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21">
        <f t="shared" si="34"/>
        <v>42711.795138888891</v>
      </c>
      <c r="T372" s="2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2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21">
        <f t="shared" si="34"/>
        <v>41261.767812500002</v>
      </c>
      <c r="T373" s="2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21">
        <f t="shared" si="34"/>
        <v>42425.576898148152</v>
      </c>
      <c r="T374" s="2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2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21">
        <f t="shared" si="34"/>
        <v>41078.91201388889</v>
      </c>
      <c r="T375" s="2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2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21">
        <f t="shared" si="34"/>
        <v>40757.889247685183</v>
      </c>
      <c r="T376" s="2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2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21">
        <f t="shared" si="34"/>
        <v>41657.985081018516</v>
      </c>
      <c r="T377" s="2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21">
        <f t="shared" si="34"/>
        <v>42576.452731481477</v>
      </c>
      <c r="T378" s="2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2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21">
        <f t="shared" si="34"/>
        <v>42292.250787037032</v>
      </c>
      <c r="T379" s="2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21">
        <f t="shared" si="34"/>
        <v>42370.571851851855</v>
      </c>
      <c r="T380" s="2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2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21">
        <f t="shared" si="34"/>
        <v>40987.688333333332</v>
      </c>
      <c r="T381" s="2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2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21">
        <f t="shared" si="34"/>
        <v>42367.719814814816</v>
      </c>
      <c r="T382" s="2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2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21">
        <f t="shared" si="34"/>
        <v>41085.698113425926</v>
      </c>
      <c r="T383" s="2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2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21">
        <f t="shared" si="34"/>
        <v>41144.709490740745</v>
      </c>
      <c r="T384" s="2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2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21">
        <f t="shared" si="34"/>
        <v>41755.117581018516</v>
      </c>
      <c r="T385" s="2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2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21">
        <f t="shared" si="34"/>
        <v>41980.781793981485</v>
      </c>
      <c r="T386" s="2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20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21">
        <f t="shared" ref="S387:S450" si="40">(((J387/60)/60)/24)+DATE(1970,1,1)</f>
        <v>41934.584502314814</v>
      </c>
      <c r="T387" s="2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2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21">
        <f t="shared" si="40"/>
        <v>42211.951284722221</v>
      </c>
      <c r="T388" s="2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2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21">
        <f t="shared" si="40"/>
        <v>42200.67659722222</v>
      </c>
      <c r="T389" s="2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2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21">
        <f t="shared" si="40"/>
        <v>42549.076157407413</v>
      </c>
      <c r="T390" s="2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2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21">
        <f t="shared" si="40"/>
        <v>41674.063078703701</v>
      </c>
      <c r="T391" s="2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2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21">
        <f t="shared" si="40"/>
        <v>42112.036712962959</v>
      </c>
      <c r="T392" s="2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2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21">
        <f t="shared" si="40"/>
        <v>40865.042256944449</v>
      </c>
      <c r="T393" s="2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2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21">
        <f t="shared" si="40"/>
        <v>40763.717256944445</v>
      </c>
      <c r="T394" s="2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2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21">
        <f t="shared" si="40"/>
        <v>41526.708935185183</v>
      </c>
      <c r="T395" s="2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21">
        <f t="shared" si="40"/>
        <v>42417.818078703705</v>
      </c>
      <c r="T396" s="2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2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21">
        <f t="shared" si="40"/>
        <v>40990.909259259257</v>
      </c>
      <c r="T397" s="2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2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21">
        <f t="shared" si="40"/>
        <v>41082.564884259256</v>
      </c>
      <c r="T398" s="2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2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21">
        <f t="shared" si="40"/>
        <v>40379.776435185187</v>
      </c>
      <c r="T399" s="2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2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21">
        <f t="shared" si="40"/>
        <v>42078.793124999997</v>
      </c>
      <c r="T400" s="2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21">
        <f t="shared" si="40"/>
        <v>42687.875775462962</v>
      </c>
      <c r="T401" s="2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2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21">
        <f t="shared" si="40"/>
        <v>41745.635960648149</v>
      </c>
      <c r="T402" s="2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2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21">
        <f t="shared" si="40"/>
        <v>40732.842245370368</v>
      </c>
      <c r="T403" s="2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2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21">
        <f t="shared" si="40"/>
        <v>42292.539548611108</v>
      </c>
      <c r="T404" s="2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2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21">
        <f t="shared" si="40"/>
        <v>40718.310659722221</v>
      </c>
      <c r="T405" s="2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2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21">
        <f t="shared" si="40"/>
        <v>41646.628032407411</v>
      </c>
      <c r="T406" s="2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2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21">
        <f t="shared" si="40"/>
        <v>41674.08494212963</v>
      </c>
      <c r="T407" s="2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2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21">
        <f t="shared" si="40"/>
        <v>40638.162465277775</v>
      </c>
      <c r="T408" s="2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2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21">
        <f t="shared" si="40"/>
        <v>40806.870949074073</v>
      </c>
      <c r="T409" s="2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2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21">
        <f t="shared" si="40"/>
        <v>41543.735995370371</v>
      </c>
      <c r="T410" s="2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21">
        <f t="shared" si="40"/>
        <v>42543.862777777773</v>
      </c>
      <c r="T411" s="2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21">
        <f t="shared" si="40"/>
        <v>42113.981446759266</v>
      </c>
      <c r="T412" s="2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2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21">
        <f t="shared" si="40"/>
        <v>41598.17597222222</v>
      </c>
      <c r="T413" s="2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2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21">
        <f t="shared" si="40"/>
        <v>41099.742800925924</v>
      </c>
      <c r="T414" s="2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2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21">
        <f t="shared" si="40"/>
        <v>41079.877442129626</v>
      </c>
      <c r="T415" s="2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2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21">
        <f t="shared" si="40"/>
        <v>41529.063252314816</v>
      </c>
      <c r="T416" s="2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21">
        <f t="shared" si="40"/>
        <v>41904.851875</v>
      </c>
      <c r="T417" s="2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2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21">
        <f t="shared" si="40"/>
        <v>41648.396192129629</v>
      </c>
      <c r="T418" s="2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2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21">
        <f t="shared" si="40"/>
        <v>41360.970601851855</v>
      </c>
      <c r="T419" s="2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21">
        <f t="shared" si="40"/>
        <v>42178.282372685186</v>
      </c>
      <c r="T420" s="2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2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21">
        <f t="shared" si="40"/>
        <v>41394.842442129629</v>
      </c>
      <c r="T421" s="2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2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21">
        <f t="shared" si="40"/>
        <v>41682.23646990741</v>
      </c>
      <c r="T422" s="2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2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21">
        <f t="shared" si="40"/>
        <v>42177.491388888884</v>
      </c>
      <c r="T423" s="2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2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21">
        <f t="shared" si="40"/>
        <v>41863.260381944441</v>
      </c>
      <c r="T424" s="2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2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21">
        <f t="shared" si="40"/>
        <v>41400.92627314815</v>
      </c>
      <c r="T425" s="2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2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21">
        <f t="shared" si="40"/>
        <v>40934.376145833332</v>
      </c>
      <c r="T426" s="2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2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21">
        <f t="shared" si="40"/>
        <v>42275.861157407402</v>
      </c>
      <c r="T427" s="2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2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21">
        <f t="shared" si="40"/>
        <v>42400.711967592593</v>
      </c>
      <c r="T428" s="2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20">
        <v>0</v>
      </c>
      <c r="Q429" t="str">
        <f t="shared" si="38"/>
        <v>film &amp; video</v>
      </c>
      <c r="R429" t="str">
        <f t="shared" si="39"/>
        <v>animation</v>
      </c>
      <c r="S429" s="21">
        <f t="shared" si="40"/>
        <v>42285.909027777772</v>
      </c>
      <c r="T429" s="2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2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21">
        <f t="shared" si="40"/>
        <v>41778.766724537039</v>
      </c>
      <c r="T430" s="2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20">
        <v>0</v>
      </c>
      <c r="Q431" t="str">
        <f t="shared" si="38"/>
        <v>film &amp; video</v>
      </c>
      <c r="R431" t="str">
        <f t="shared" si="39"/>
        <v>animation</v>
      </c>
      <c r="S431" s="21">
        <f t="shared" si="40"/>
        <v>40070.901412037041</v>
      </c>
      <c r="T431" s="2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2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21">
        <f t="shared" si="40"/>
        <v>41513.107256944444</v>
      </c>
      <c r="T432" s="2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21">
        <f t="shared" si="40"/>
        <v>42526.871331018512</v>
      </c>
      <c r="T433" s="2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2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21">
        <f t="shared" si="40"/>
        <v>42238.726631944446</v>
      </c>
      <c r="T434" s="2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20">
        <v>0</v>
      </c>
      <c r="Q435" t="str">
        <f t="shared" si="38"/>
        <v>film &amp; video</v>
      </c>
      <c r="R435" t="str">
        <f t="shared" si="39"/>
        <v>animation</v>
      </c>
      <c r="S435" s="21">
        <f t="shared" si="40"/>
        <v>42228.629884259266</v>
      </c>
      <c r="T435" s="2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2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21">
        <f t="shared" si="40"/>
        <v>41576.834513888891</v>
      </c>
      <c r="T436" s="2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2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21">
        <f t="shared" si="40"/>
        <v>41500.747453703705</v>
      </c>
      <c r="T437" s="2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20">
        <v>0</v>
      </c>
      <c r="Q438" t="str">
        <f t="shared" si="38"/>
        <v>film &amp; video</v>
      </c>
      <c r="R438" t="str">
        <f t="shared" si="39"/>
        <v>animation</v>
      </c>
      <c r="S438" s="21">
        <f t="shared" si="40"/>
        <v>41456.36241898148</v>
      </c>
      <c r="T438" s="2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>
        <v>0</v>
      </c>
      <c r="Q439" t="str">
        <f t="shared" si="38"/>
        <v>film &amp; video</v>
      </c>
      <c r="R439" t="str">
        <f t="shared" si="39"/>
        <v>animation</v>
      </c>
      <c r="S439" s="21">
        <f t="shared" si="40"/>
        <v>42591.31858796296</v>
      </c>
      <c r="T439" s="2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2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21">
        <f t="shared" si="40"/>
        <v>42296.261087962965</v>
      </c>
      <c r="T440" s="2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20">
        <v>0</v>
      </c>
      <c r="Q441" t="str">
        <f t="shared" si="38"/>
        <v>film &amp; video</v>
      </c>
      <c r="R441" t="str">
        <f t="shared" si="39"/>
        <v>animation</v>
      </c>
      <c r="S441" s="21">
        <f t="shared" si="40"/>
        <v>41919.761782407404</v>
      </c>
      <c r="T441" s="2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2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21">
        <f t="shared" si="40"/>
        <v>42423.985567129625</v>
      </c>
      <c r="T442" s="2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3">
        <v>0</v>
      </c>
      <c r="Q443" t="str">
        <f t="shared" si="38"/>
        <v>film &amp; video</v>
      </c>
      <c r="R443" t="str">
        <f t="shared" si="39"/>
        <v>animation</v>
      </c>
      <c r="S443" s="21">
        <f t="shared" si="40"/>
        <v>41550.793935185182</v>
      </c>
      <c r="T443" s="21">
        <f t="shared" si="41"/>
        <v>41580.793935185182</v>
      </c>
    </row>
    <row r="444" spans="1:20" ht="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2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21">
        <f t="shared" si="40"/>
        <v>42024.888692129629</v>
      </c>
      <c r="T444" s="2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21">
        <f t="shared" si="40"/>
        <v>41650.015057870369</v>
      </c>
      <c r="T445" s="2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2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21">
        <f t="shared" si="40"/>
        <v>40894.906956018516</v>
      </c>
      <c r="T446" s="2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2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21">
        <f t="shared" si="40"/>
        <v>42130.335358796292</v>
      </c>
      <c r="T447" s="2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2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21">
        <f t="shared" si="40"/>
        <v>42037.083564814813</v>
      </c>
      <c r="T448" s="2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21">
        <f t="shared" si="40"/>
        <v>41331.555127314816</v>
      </c>
      <c r="T449" s="2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2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21">
        <f t="shared" si="40"/>
        <v>41753.758043981477</v>
      </c>
      <c r="T450" s="2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13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21">
        <f t="shared" ref="S451:S514" si="46">(((J451/60)/60)/24)+DATE(1970,1,1)</f>
        <v>41534.568113425928</v>
      </c>
      <c r="T451" s="2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2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21">
        <f t="shared" si="46"/>
        <v>41654.946759259255</v>
      </c>
      <c r="T452" s="2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20">
        <v>0</v>
      </c>
      <c r="Q453" t="str">
        <f t="shared" si="44"/>
        <v>film &amp; video</v>
      </c>
      <c r="R453" t="str">
        <f t="shared" si="45"/>
        <v>animation</v>
      </c>
      <c r="S453" s="21">
        <f t="shared" si="46"/>
        <v>41634.715173611112</v>
      </c>
      <c r="T453" s="2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2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21">
        <f t="shared" si="46"/>
        <v>42107.703877314809</v>
      </c>
      <c r="T454" s="2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2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21">
        <f t="shared" si="46"/>
        <v>42038.824988425928</v>
      </c>
      <c r="T455" s="2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2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21">
        <f t="shared" si="46"/>
        <v>41938.717256944445</v>
      </c>
      <c r="T456" s="2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2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21">
        <f t="shared" si="46"/>
        <v>40971.002569444441</v>
      </c>
      <c r="T457" s="2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2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21">
        <f t="shared" si="46"/>
        <v>41547.694456018515</v>
      </c>
      <c r="T458" s="2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>
        <v>0</v>
      </c>
      <c r="Q459" t="str">
        <f t="shared" si="44"/>
        <v>film &amp; video</v>
      </c>
      <c r="R459" t="str">
        <f t="shared" si="45"/>
        <v>animation</v>
      </c>
      <c r="S459" s="21">
        <f t="shared" si="46"/>
        <v>41837.767500000002</v>
      </c>
      <c r="T459" s="2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21">
        <f t="shared" si="46"/>
        <v>41378.69976851852</v>
      </c>
      <c r="T460" s="2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2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21">
        <f t="shared" si="46"/>
        <v>40800.6403587963</v>
      </c>
      <c r="T461" s="2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2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21">
        <f t="shared" si="46"/>
        <v>41759.542534722219</v>
      </c>
      <c r="T462" s="2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3">
        <v>0</v>
      </c>
      <c r="Q463" t="str">
        <f t="shared" si="44"/>
        <v>film &amp; video</v>
      </c>
      <c r="R463" t="str">
        <f t="shared" si="45"/>
        <v>animation</v>
      </c>
      <c r="S463" s="21">
        <f t="shared" si="46"/>
        <v>41407.84684027778</v>
      </c>
      <c r="T463" s="2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20">
        <v>0</v>
      </c>
      <c r="Q464" t="str">
        <f t="shared" si="44"/>
        <v>film &amp; video</v>
      </c>
      <c r="R464" t="str">
        <f t="shared" si="45"/>
        <v>animation</v>
      </c>
      <c r="S464" s="21">
        <f t="shared" si="46"/>
        <v>40705.126631944448</v>
      </c>
      <c r="T464" s="2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2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21">
        <f t="shared" si="46"/>
        <v>40750.710104166668</v>
      </c>
      <c r="T465" s="2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21">
        <f t="shared" si="46"/>
        <v>42488.848784722228</v>
      </c>
      <c r="T466" s="21">
        <f t="shared" si="47"/>
        <v>42508.848784722228</v>
      </c>
    </row>
    <row r="467" spans="1:20" ht="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2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21">
        <f t="shared" si="46"/>
        <v>41801.120069444441</v>
      </c>
      <c r="T467" s="2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2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21">
        <f t="shared" si="46"/>
        <v>41129.942870370374</v>
      </c>
      <c r="T468" s="2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2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21">
        <f t="shared" si="46"/>
        <v>41135.679791666669</v>
      </c>
      <c r="T469" s="2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20">
        <v>0</v>
      </c>
      <c r="Q470" t="str">
        <f t="shared" si="44"/>
        <v>film &amp; video</v>
      </c>
      <c r="R470" t="str">
        <f t="shared" si="45"/>
        <v>animation</v>
      </c>
      <c r="S470" s="21">
        <f t="shared" si="46"/>
        <v>41041.167627314811</v>
      </c>
      <c r="T470" s="2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3">
        <v>0</v>
      </c>
      <c r="Q471" t="str">
        <f t="shared" si="44"/>
        <v>film &amp; video</v>
      </c>
      <c r="R471" t="str">
        <f t="shared" si="45"/>
        <v>animation</v>
      </c>
      <c r="S471" s="21">
        <f t="shared" si="46"/>
        <v>41827.989861111113</v>
      </c>
      <c r="T471" s="2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2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21">
        <f t="shared" si="46"/>
        <v>41605.167696759258</v>
      </c>
      <c r="T472" s="2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2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21">
        <f t="shared" si="46"/>
        <v>41703.721979166665</v>
      </c>
      <c r="T473" s="2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2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21">
        <f t="shared" si="46"/>
        <v>41844.922662037039</v>
      </c>
      <c r="T474" s="2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2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21">
        <f t="shared" si="46"/>
        <v>41869.698136574072</v>
      </c>
      <c r="T475" s="2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2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21">
        <f t="shared" si="46"/>
        <v>42753.329039351855</v>
      </c>
      <c r="T476" s="2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20">
        <v>0</v>
      </c>
      <c r="Q477" t="str">
        <f t="shared" si="44"/>
        <v>film &amp; video</v>
      </c>
      <c r="R477" t="str">
        <f t="shared" si="45"/>
        <v>animation</v>
      </c>
      <c r="S477" s="21">
        <f t="shared" si="46"/>
        <v>42100.086145833338</v>
      </c>
      <c r="T477" s="2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2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21">
        <f t="shared" si="46"/>
        <v>41757.975011574075</v>
      </c>
      <c r="T478" s="2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20">
        <v>0</v>
      </c>
      <c r="Q479" t="str">
        <f t="shared" si="44"/>
        <v>film &amp; video</v>
      </c>
      <c r="R479" t="str">
        <f t="shared" si="45"/>
        <v>animation</v>
      </c>
      <c r="S479" s="21">
        <f t="shared" si="46"/>
        <v>40987.83488425926</v>
      </c>
      <c r="T479" s="2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20">
        <v>0</v>
      </c>
      <c r="Q480" t="str">
        <f t="shared" si="44"/>
        <v>film &amp; video</v>
      </c>
      <c r="R480" t="str">
        <f t="shared" si="45"/>
        <v>animation</v>
      </c>
      <c r="S480" s="21">
        <f t="shared" si="46"/>
        <v>42065.910983796297</v>
      </c>
      <c r="T480" s="2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2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21">
        <f t="shared" si="46"/>
        <v>41904.407812500001</v>
      </c>
      <c r="T481" s="2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2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21">
        <f t="shared" si="46"/>
        <v>41465.500173611108</v>
      </c>
      <c r="T482" s="2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2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21">
        <f t="shared" si="46"/>
        <v>41162.672326388885</v>
      </c>
      <c r="T483" s="2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2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21">
        <f t="shared" si="46"/>
        <v>42447.896875000006</v>
      </c>
      <c r="T484" s="2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21">
        <f t="shared" si="46"/>
        <v>41243.197592592594</v>
      </c>
      <c r="T485" s="2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21">
        <f t="shared" si="46"/>
        <v>42272.93949074074</v>
      </c>
      <c r="T486" s="2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21">
        <f t="shared" si="46"/>
        <v>41381.50577546296</v>
      </c>
      <c r="T487" s="2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21">
        <f t="shared" si="46"/>
        <v>41761.94258101852</v>
      </c>
      <c r="T488" s="2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>
        <v>0</v>
      </c>
      <c r="Q489" t="str">
        <f t="shared" si="44"/>
        <v>film &amp; video</v>
      </c>
      <c r="R489" t="str">
        <f t="shared" si="45"/>
        <v>animation</v>
      </c>
      <c r="S489" s="21">
        <f t="shared" si="46"/>
        <v>42669.594837962963</v>
      </c>
      <c r="T489" s="2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20">
        <v>0</v>
      </c>
      <c r="Q490" t="str">
        <f t="shared" si="44"/>
        <v>film &amp; video</v>
      </c>
      <c r="R490" t="str">
        <f t="shared" si="45"/>
        <v>animation</v>
      </c>
      <c r="S490" s="21">
        <f t="shared" si="46"/>
        <v>42714.054398148146</v>
      </c>
      <c r="T490" s="2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2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21">
        <f t="shared" si="46"/>
        <v>40882.481666666667</v>
      </c>
      <c r="T491" s="21">
        <f t="shared" si="47"/>
        <v>40913.481249999997</v>
      </c>
    </row>
    <row r="492" spans="1:20" ht="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20">
        <v>0</v>
      </c>
      <c r="Q492" t="str">
        <f t="shared" si="44"/>
        <v>film &amp; video</v>
      </c>
      <c r="R492" t="str">
        <f t="shared" si="45"/>
        <v>animation</v>
      </c>
      <c r="S492" s="21">
        <f t="shared" si="46"/>
        <v>41113.968576388892</v>
      </c>
      <c r="T492" s="2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20">
        <v>0</v>
      </c>
      <c r="Q493" t="str">
        <f t="shared" si="44"/>
        <v>film &amp; video</v>
      </c>
      <c r="R493" t="str">
        <f t="shared" si="45"/>
        <v>animation</v>
      </c>
      <c r="S493" s="21">
        <f t="shared" si="46"/>
        <v>42366.982627314821</v>
      </c>
      <c r="T493" s="2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8">
        <v>0</v>
      </c>
      <c r="Q494" t="str">
        <f t="shared" si="44"/>
        <v>film &amp; video</v>
      </c>
      <c r="R494" t="str">
        <f t="shared" si="45"/>
        <v>animation</v>
      </c>
      <c r="S494" s="21">
        <f t="shared" si="46"/>
        <v>42596.03506944445</v>
      </c>
      <c r="T494" s="2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3">
        <v>0</v>
      </c>
      <c r="Q495" t="str">
        <f t="shared" si="44"/>
        <v>film &amp; video</v>
      </c>
      <c r="R495" t="str">
        <f t="shared" si="45"/>
        <v>animation</v>
      </c>
      <c r="S495" s="21">
        <f t="shared" si="46"/>
        <v>42114.726134259254</v>
      </c>
      <c r="T495" s="2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2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21">
        <f t="shared" si="46"/>
        <v>41799.830613425926</v>
      </c>
      <c r="T496" s="2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20">
        <v>0</v>
      </c>
      <c r="Q497" t="str">
        <f t="shared" si="44"/>
        <v>film &amp; video</v>
      </c>
      <c r="R497" t="str">
        <f t="shared" si="45"/>
        <v>animation</v>
      </c>
      <c r="S497" s="21">
        <f t="shared" si="46"/>
        <v>42171.827604166669</v>
      </c>
      <c r="T497" s="2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2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21">
        <f t="shared" si="46"/>
        <v>41620.93141203704</v>
      </c>
      <c r="T498" s="21">
        <f t="shared" si="47"/>
        <v>41680.93141203704</v>
      </c>
    </row>
    <row r="499" spans="1:20" ht="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2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21">
        <f t="shared" si="46"/>
        <v>41945.037789351853</v>
      </c>
      <c r="T499" s="2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2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21">
        <f t="shared" si="46"/>
        <v>40858.762141203704</v>
      </c>
      <c r="T500" s="2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2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21">
        <f t="shared" si="46"/>
        <v>40043.895462962959</v>
      </c>
      <c r="T501" s="2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2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21">
        <f t="shared" si="46"/>
        <v>40247.886006944449</v>
      </c>
      <c r="T502" s="2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20">
        <v>0</v>
      </c>
      <c r="Q503" t="str">
        <f t="shared" si="44"/>
        <v>film &amp; video</v>
      </c>
      <c r="R503" t="str">
        <f t="shared" si="45"/>
        <v>animation</v>
      </c>
      <c r="S503" s="21">
        <f t="shared" si="46"/>
        <v>40703.234386574077</v>
      </c>
      <c r="T503" s="2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2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21">
        <f t="shared" si="46"/>
        <v>40956.553530092591</v>
      </c>
      <c r="T504" s="2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21">
        <f t="shared" si="46"/>
        <v>41991.526655092588</v>
      </c>
      <c r="T505" s="2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2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21">
        <f t="shared" si="46"/>
        <v>40949.98364583333</v>
      </c>
      <c r="T506" s="2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2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21">
        <f t="shared" si="46"/>
        <v>42318.098217592589</v>
      </c>
      <c r="T507" s="2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2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21">
        <f t="shared" si="46"/>
        <v>41466.552314814813</v>
      </c>
      <c r="T508" s="2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2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21">
        <f t="shared" si="46"/>
        <v>41156.958993055552</v>
      </c>
      <c r="T509" s="2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2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21">
        <f t="shared" si="46"/>
        <v>40995.024317129632</v>
      </c>
      <c r="T510" s="2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21">
        <f t="shared" si="46"/>
        <v>42153.631597222222</v>
      </c>
      <c r="T511" s="2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20">
        <v>0</v>
      </c>
      <c r="Q512" t="str">
        <f t="shared" si="44"/>
        <v>film &amp; video</v>
      </c>
      <c r="R512" t="str">
        <f t="shared" si="45"/>
        <v>animation</v>
      </c>
      <c r="S512" s="21">
        <f t="shared" si="46"/>
        <v>42400.176377314812</v>
      </c>
      <c r="T512" s="2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2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21">
        <f t="shared" si="46"/>
        <v>41340.303032407406</v>
      </c>
      <c r="T513" s="2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2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21">
        <f t="shared" si="46"/>
        <v>42649.742210648154</v>
      </c>
      <c r="T514" s="2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20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21">
        <f t="shared" ref="S515:S578" si="52">(((J515/60)/60)/24)+DATE(1970,1,1)</f>
        <v>42552.653993055559</v>
      </c>
      <c r="T515" s="2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21">
        <f t="shared" si="52"/>
        <v>41830.613969907405</v>
      </c>
      <c r="T516" s="2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2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21">
        <f t="shared" si="52"/>
        <v>42327.490752314814</v>
      </c>
      <c r="T517" s="2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3">
        <v>0</v>
      </c>
      <c r="Q518" t="str">
        <f t="shared" si="50"/>
        <v>film &amp; video</v>
      </c>
      <c r="R518" t="str">
        <f t="shared" si="51"/>
        <v>animation</v>
      </c>
      <c r="S518" s="21">
        <f t="shared" si="52"/>
        <v>42091.778703703705</v>
      </c>
      <c r="T518" s="2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2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21">
        <f t="shared" si="52"/>
        <v>42738.615289351852</v>
      </c>
      <c r="T519" s="2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20">
        <v>0</v>
      </c>
      <c r="Q520" t="str">
        <f t="shared" si="50"/>
        <v>film &amp; video</v>
      </c>
      <c r="R520" t="str">
        <f t="shared" si="51"/>
        <v>animation</v>
      </c>
      <c r="S520" s="21">
        <f t="shared" si="52"/>
        <v>42223.616018518514</v>
      </c>
      <c r="T520" s="2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2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21">
        <f t="shared" si="52"/>
        <v>41218.391446759262</v>
      </c>
      <c r="T521" s="2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21">
        <f t="shared" si="52"/>
        <v>42318.702094907407</v>
      </c>
      <c r="T522" s="2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2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21">
        <f t="shared" si="52"/>
        <v>42646.092812499999</v>
      </c>
      <c r="T523" s="2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2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21">
        <f t="shared" si="52"/>
        <v>42430.040798611109</v>
      </c>
      <c r="T524" s="2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2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21">
        <f t="shared" si="52"/>
        <v>42238.13282407407</v>
      </c>
      <c r="T525" s="2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21">
        <f t="shared" si="52"/>
        <v>42492.717233796298</v>
      </c>
      <c r="T526" s="2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20">
        <f t="shared" si="49"/>
        <v>1000</v>
      </c>
      <c r="Q527" t="str">
        <f t="shared" si="50"/>
        <v>theater</v>
      </c>
      <c r="R527" t="str">
        <f t="shared" si="51"/>
        <v>plays</v>
      </c>
      <c r="S527" s="21">
        <f t="shared" si="52"/>
        <v>41850.400937500002</v>
      </c>
      <c r="T527" s="2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21">
        <f t="shared" si="52"/>
        <v>42192.591944444444</v>
      </c>
      <c r="T528" s="2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2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21">
        <f t="shared" si="52"/>
        <v>42753.205625000002</v>
      </c>
      <c r="T529" s="21">
        <f t="shared" si="53"/>
        <v>42783.670138888891</v>
      </c>
    </row>
    <row r="530" spans="1:20" ht="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2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21">
        <f t="shared" si="52"/>
        <v>42155.920219907406</v>
      </c>
      <c r="T530" s="2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21">
        <f t="shared" si="52"/>
        <v>42725.031180555554</v>
      </c>
      <c r="T531" s="2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2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21">
        <f t="shared" si="52"/>
        <v>42157.591064814813</v>
      </c>
      <c r="T532" s="2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2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21">
        <f t="shared" si="52"/>
        <v>42676.065150462964</v>
      </c>
      <c r="T533" s="2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2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21">
        <f t="shared" si="52"/>
        <v>42473.007037037038</v>
      </c>
      <c r="T534" s="2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21">
        <f t="shared" si="52"/>
        <v>42482.43478009259</v>
      </c>
      <c r="T535" s="2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1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21">
        <f t="shared" si="52"/>
        <v>42270.810995370368</v>
      </c>
      <c r="T536" s="2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21">
        <f t="shared" si="52"/>
        <v>42711.545196759253</v>
      </c>
      <c r="T537" s="2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21">
        <f t="shared" si="52"/>
        <v>42179.344988425932</v>
      </c>
      <c r="T538" s="2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2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21">
        <f t="shared" si="52"/>
        <v>42282.768414351856</v>
      </c>
      <c r="T539" s="2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2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21">
        <f t="shared" si="52"/>
        <v>42473.794710648144</v>
      </c>
      <c r="T540" s="2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21">
        <f t="shared" si="52"/>
        <v>42535.049849537041</v>
      </c>
      <c r="T541" s="2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20">
        <f t="shared" si="49"/>
        <v>1</v>
      </c>
      <c r="Q542" t="str">
        <f t="shared" si="50"/>
        <v>technology</v>
      </c>
      <c r="R542" t="str">
        <f t="shared" si="51"/>
        <v>web</v>
      </c>
      <c r="S542" s="21">
        <f t="shared" si="52"/>
        <v>42009.817199074074</v>
      </c>
      <c r="T542" s="2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20">
        <f t="shared" si="49"/>
        <v>25</v>
      </c>
      <c r="Q543" t="str">
        <f t="shared" si="50"/>
        <v>technology</v>
      </c>
      <c r="R543" t="str">
        <f t="shared" si="51"/>
        <v>web</v>
      </c>
      <c r="S543" s="21">
        <f t="shared" si="52"/>
        <v>42276.046689814815</v>
      </c>
      <c r="T543" s="2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20">
        <f t="shared" si="49"/>
        <v>1</v>
      </c>
      <c r="Q544" t="str">
        <f t="shared" si="50"/>
        <v>technology</v>
      </c>
      <c r="R544" t="str">
        <f t="shared" si="51"/>
        <v>web</v>
      </c>
      <c r="S544" s="21">
        <f t="shared" si="52"/>
        <v>42433.737453703703</v>
      </c>
      <c r="T544" s="2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21">
        <f t="shared" si="52"/>
        <v>41914.092152777775</v>
      </c>
      <c r="T545" s="2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20">
        <f t="shared" si="49"/>
        <v>3</v>
      </c>
      <c r="Q546" t="str">
        <f t="shared" si="50"/>
        <v>technology</v>
      </c>
      <c r="R546" t="str">
        <f t="shared" si="51"/>
        <v>web</v>
      </c>
      <c r="S546" s="21">
        <f t="shared" si="52"/>
        <v>42525.656944444447</v>
      </c>
      <c r="T546" s="2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21">
        <f t="shared" si="52"/>
        <v>42283.592465277776</v>
      </c>
      <c r="T547" s="2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20">
        <f t="shared" si="49"/>
        <v>26</v>
      </c>
      <c r="Q548" t="str">
        <f t="shared" si="50"/>
        <v>technology</v>
      </c>
      <c r="R548" t="str">
        <f t="shared" si="51"/>
        <v>web</v>
      </c>
      <c r="S548" s="21">
        <f t="shared" si="52"/>
        <v>42249.667997685188</v>
      </c>
      <c r="T548" s="2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3">
        <v>0</v>
      </c>
      <c r="Q549" t="str">
        <f t="shared" si="50"/>
        <v>technology</v>
      </c>
      <c r="R549" t="str">
        <f t="shared" si="51"/>
        <v>web</v>
      </c>
      <c r="S549" s="21">
        <f t="shared" si="52"/>
        <v>42380.696342592593</v>
      </c>
      <c r="T549" s="2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21">
        <f t="shared" si="52"/>
        <v>42276.903333333335</v>
      </c>
      <c r="T550" s="2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21">
        <f t="shared" si="52"/>
        <v>42163.636828703704</v>
      </c>
      <c r="T551" s="2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21">
        <f t="shared" si="52"/>
        <v>42753.678761574076</v>
      </c>
      <c r="T552" s="2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2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21">
        <f t="shared" si="52"/>
        <v>42173.275740740741</v>
      </c>
      <c r="T553" s="2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>
        <v>0</v>
      </c>
      <c r="Q554" t="str">
        <f t="shared" si="50"/>
        <v>technology</v>
      </c>
      <c r="R554" t="str">
        <f t="shared" si="51"/>
        <v>web</v>
      </c>
      <c r="S554" s="21">
        <f t="shared" si="52"/>
        <v>42318.616851851853</v>
      </c>
      <c r="T554" s="2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20">
        <f t="shared" si="49"/>
        <v>20.5</v>
      </c>
      <c r="Q555" t="str">
        <f t="shared" si="50"/>
        <v>technology</v>
      </c>
      <c r="R555" t="str">
        <f t="shared" si="51"/>
        <v>web</v>
      </c>
      <c r="S555" s="21">
        <f t="shared" si="52"/>
        <v>41927.71980324074</v>
      </c>
      <c r="T555" s="2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2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21">
        <f t="shared" si="52"/>
        <v>41901.684861111113</v>
      </c>
      <c r="T556" s="2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3">
        <v>0</v>
      </c>
      <c r="Q557" t="str">
        <f t="shared" si="50"/>
        <v>technology</v>
      </c>
      <c r="R557" t="str">
        <f t="shared" si="51"/>
        <v>web</v>
      </c>
      <c r="S557" s="21">
        <f t="shared" si="52"/>
        <v>42503.353506944448</v>
      </c>
      <c r="T557" s="2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20">
        <f t="shared" si="49"/>
        <v>200</v>
      </c>
      <c r="Q558" t="str">
        <f t="shared" si="50"/>
        <v>technology</v>
      </c>
      <c r="R558" t="str">
        <f t="shared" si="51"/>
        <v>web</v>
      </c>
      <c r="S558" s="21">
        <f t="shared" si="52"/>
        <v>42345.860150462962</v>
      </c>
      <c r="T558" s="2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21">
        <f t="shared" si="52"/>
        <v>42676.942164351851</v>
      </c>
      <c r="T559" s="2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20">
        <v>0</v>
      </c>
      <c r="Q560" t="str">
        <f t="shared" si="50"/>
        <v>technology</v>
      </c>
      <c r="R560" t="str">
        <f t="shared" si="51"/>
        <v>web</v>
      </c>
      <c r="S560" s="21">
        <f t="shared" si="52"/>
        <v>42057.883159722223</v>
      </c>
      <c r="T560" s="2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20">
        <f t="shared" si="49"/>
        <v>50</v>
      </c>
      <c r="Q561" t="str">
        <f t="shared" si="50"/>
        <v>technology</v>
      </c>
      <c r="R561" t="str">
        <f t="shared" si="51"/>
        <v>web</v>
      </c>
      <c r="S561" s="21">
        <f t="shared" si="52"/>
        <v>42321.283101851848</v>
      </c>
      <c r="T561" s="2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21">
        <f t="shared" si="52"/>
        <v>41960.771354166667</v>
      </c>
      <c r="T562" s="2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20">
        <f t="shared" si="49"/>
        <v>27.5</v>
      </c>
      <c r="Q563" t="str">
        <f t="shared" si="50"/>
        <v>technology</v>
      </c>
      <c r="R563" t="str">
        <f t="shared" si="51"/>
        <v>web</v>
      </c>
      <c r="S563" s="21">
        <f t="shared" si="52"/>
        <v>42268.658715277779</v>
      </c>
      <c r="T563" s="2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2">
        <v>0</v>
      </c>
      <c r="Q564" t="str">
        <f t="shared" si="50"/>
        <v>technology</v>
      </c>
      <c r="R564" t="str">
        <f t="shared" si="51"/>
        <v>web</v>
      </c>
      <c r="S564" s="21">
        <f t="shared" si="52"/>
        <v>42692.389062500006</v>
      </c>
      <c r="T564" s="2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21">
        <f t="shared" si="52"/>
        <v>42022.069988425923</v>
      </c>
      <c r="T565" s="2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21">
        <f t="shared" si="52"/>
        <v>42411.942997685182</v>
      </c>
      <c r="T566" s="2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3">
        <v>0</v>
      </c>
      <c r="Q567" t="str">
        <f t="shared" si="50"/>
        <v>technology</v>
      </c>
      <c r="R567" t="str">
        <f t="shared" si="51"/>
        <v>web</v>
      </c>
      <c r="S567" s="21">
        <f t="shared" si="52"/>
        <v>42165.785289351858</v>
      </c>
      <c r="T567" s="2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20">
        <f t="shared" si="49"/>
        <v>1</v>
      </c>
      <c r="Q568" t="str">
        <f t="shared" si="50"/>
        <v>technology</v>
      </c>
      <c r="R568" t="str">
        <f t="shared" si="51"/>
        <v>web</v>
      </c>
      <c r="S568" s="21">
        <f t="shared" si="52"/>
        <v>42535.68440972222</v>
      </c>
      <c r="T568" s="2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20">
        <v>0</v>
      </c>
      <c r="Q569" t="str">
        <f t="shared" si="50"/>
        <v>technology</v>
      </c>
      <c r="R569" t="str">
        <f t="shared" si="51"/>
        <v>web</v>
      </c>
      <c r="S569" s="21">
        <f t="shared" si="52"/>
        <v>41975.842523148152</v>
      </c>
      <c r="T569" s="2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17">
        <f t="shared" si="49"/>
        <v>49</v>
      </c>
      <c r="Q570" t="str">
        <f t="shared" si="50"/>
        <v>technology</v>
      </c>
      <c r="R570" t="str">
        <f t="shared" si="51"/>
        <v>web</v>
      </c>
      <c r="S570" s="21">
        <f t="shared" si="52"/>
        <v>42348.9215625</v>
      </c>
      <c r="T570" s="2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21">
        <f t="shared" si="52"/>
        <v>42340.847361111111</v>
      </c>
      <c r="T571" s="2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20">
        <f t="shared" si="49"/>
        <v>142</v>
      </c>
      <c r="Q572" t="str">
        <f t="shared" si="50"/>
        <v>technology</v>
      </c>
      <c r="R572" t="str">
        <f t="shared" si="51"/>
        <v>web</v>
      </c>
      <c r="S572" s="21">
        <f t="shared" si="52"/>
        <v>42388.798252314817</v>
      </c>
      <c r="T572" s="2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20">
        <f t="shared" si="49"/>
        <v>53</v>
      </c>
      <c r="Q573" t="str">
        <f t="shared" si="50"/>
        <v>technology</v>
      </c>
      <c r="R573" t="str">
        <f t="shared" si="51"/>
        <v>web</v>
      </c>
      <c r="S573" s="21">
        <f t="shared" si="52"/>
        <v>42192.816238425927</v>
      </c>
      <c r="T573" s="2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20">
        <v>0</v>
      </c>
      <c r="Q574" t="str">
        <f t="shared" si="50"/>
        <v>technology</v>
      </c>
      <c r="R574" t="str">
        <f t="shared" si="51"/>
        <v>web</v>
      </c>
      <c r="S574" s="21">
        <f t="shared" si="52"/>
        <v>42282.71629629629</v>
      </c>
      <c r="T574" s="2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2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21">
        <f t="shared" si="52"/>
        <v>41963.050127314811</v>
      </c>
      <c r="T575" s="2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21">
        <f t="shared" si="52"/>
        <v>42632.443368055552</v>
      </c>
      <c r="T576" s="2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21">
        <f t="shared" si="52"/>
        <v>42138.692627314813</v>
      </c>
      <c r="T577" s="2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20">
        <f t="shared" si="49"/>
        <v>1</v>
      </c>
      <c r="Q578" t="str">
        <f t="shared" si="50"/>
        <v>technology</v>
      </c>
      <c r="R578" t="str">
        <f t="shared" si="51"/>
        <v>web</v>
      </c>
      <c r="S578" s="21">
        <f t="shared" si="52"/>
        <v>42031.471666666665</v>
      </c>
      <c r="T578" s="2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20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21">
        <f t="shared" ref="S579:S642" si="58">(((J579/60)/60)/24)+DATE(1970,1,1)</f>
        <v>42450.589143518519</v>
      </c>
      <c r="T579" s="2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21">
        <f t="shared" si="58"/>
        <v>42230.578622685185</v>
      </c>
      <c r="T580" s="2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20">
        <f t="shared" si="55"/>
        <v>35</v>
      </c>
      <c r="Q581" t="str">
        <f t="shared" si="56"/>
        <v>technology</v>
      </c>
      <c r="R581" t="str">
        <f t="shared" si="57"/>
        <v>web</v>
      </c>
      <c r="S581" s="21">
        <f t="shared" si="58"/>
        <v>41968.852118055554</v>
      </c>
      <c r="T581" s="2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20">
        <f t="shared" si="55"/>
        <v>1</v>
      </c>
      <c r="Q582" t="str">
        <f t="shared" si="56"/>
        <v>technology</v>
      </c>
      <c r="R582" t="str">
        <f t="shared" si="57"/>
        <v>web</v>
      </c>
      <c r="S582" s="21">
        <f t="shared" si="58"/>
        <v>42605.908182870371</v>
      </c>
      <c r="T582" s="2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20">
        <v>0</v>
      </c>
      <c r="Q583" t="str">
        <f t="shared" si="56"/>
        <v>technology</v>
      </c>
      <c r="R583" t="str">
        <f t="shared" si="57"/>
        <v>web</v>
      </c>
      <c r="S583" s="21">
        <f t="shared" si="58"/>
        <v>42188.012777777782</v>
      </c>
      <c r="T583" s="2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20">
        <v>0</v>
      </c>
      <c r="Q584" t="str">
        <f t="shared" si="56"/>
        <v>technology</v>
      </c>
      <c r="R584" t="str">
        <f t="shared" si="57"/>
        <v>web</v>
      </c>
      <c r="S584" s="21">
        <f t="shared" si="58"/>
        <v>42055.739803240736</v>
      </c>
      <c r="T584" s="2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20">
        <f t="shared" si="55"/>
        <v>1</v>
      </c>
      <c r="Q585" t="str">
        <f t="shared" si="56"/>
        <v>technology</v>
      </c>
      <c r="R585" t="str">
        <f t="shared" si="57"/>
        <v>web</v>
      </c>
      <c r="S585" s="21">
        <f t="shared" si="58"/>
        <v>42052.93850694444</v>
      </c>
      <c r="T585" s="2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20">
        <f t="shared" si="55"/>
        <v>5</v>
      </c>
      <c r="Q586" t="str">
        <f t="shared" si="56"/>
        <v>technology</v>
      </c>
      <c r="R586" t="str">
        <f t="shared" si="57"/>
        <v>web</v>
      </c>
      <c r="S586" s="21">
        <f t="shared" si="58"/>
        <v>42049.716620370367</v>
      </c>
      <c r="T586" s="2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3">
        <v>0</v>
      </c>
      <c r="Q587" t="str">
        <f t="shared" si="56"/>
        <v>technology</v>
      </c>
      <c r="R587" t="str">
        <f t="shared" si="57"/>
        <v>web</v>
      </c>
      <c r="S587" s="21">
        <f t="shared" si="58"/>
        <v>42283.3909375</v>
      </c>
      <c r="T587" s="2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20">
        <f t="shared" si="55"/>
        <v>14</v>
      </c>
      <c r="Q588" t="str">
        <f t="shared" si="56"/>
        <v>technology</v>
      </c>
      <c r="R588" t="str">
        <f t="shared" si="57"/>
        <v>web</v>
      </c>
      <c r="S588" s="21">
        <f t="shared" si="58"/>
        <v>42020.854247685187</v>
      </c>
      <c r="T588" s="2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21">
        <f t="shared" si="58"/>
        <v>42080.757326388892</v>
      </c>
      <c r="T589" s="2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21">
        <f t="shared" si="58"/>
        <v>42631.769513888896</v>
      </c>
      <c r="T590" s="21">
        <f t="shared" si="59"/>
        <v>42691.811180555553</v>
      </c>
    </row>
    <row r="591" spans="1:20" ht="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20">
        <f t="shared" si="55"/>
        <v>1</v>
      </c>
      <c r="Q591" t="str">
        <f t="shared" si="56"/>
        <v>technology</v>
      </c>
      <c r="R591" t="str">
        <f t="shared" si="57"/>
        <v>web</v>
      </c>
      <c r="S591" s="21">
        <f t="shared" si="58"/>
        <v>42178.614571759259</v>
      </c>
      <c r="T591" s="2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21">
        <f t="shared" si="58"/>
        <v>42377.554756944446</v>
      </c>
      <c r="T592" s="2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20">
        <f t="shared" si="55"/>
        <v>30.5</v>
      </c>
      <c r="Q593" t="str">
        <f t="shared" si="56"/>
        <v>technology</v>
      </c>
      <c r="R593" t="str">
        <f t="shared" si="57"/>
        <v>web</v>
      </c>
      <c r="S593" s="21">
        <f t="shared" si="58"/>
        <v>42177.543171296296</v>
      </c>
      <c r="T593" s="2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20">
        <f t="shared" si="55"/>
        <v>250</v>
      </c>
      <c r="Q594" t="str">
        <f t="shared" si="56"/>
        <v>technology</v>
      </c>
      <c r="R594" t="str">
        <f t="shared" si="57"/>
        <v>web</v>
      </c>
      <c r="S594" s="21">
        <f t="shared" si="58"/>
        <v>41946.232175925928</v>
      </c>
      <c r="T594" s="2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21">
        <f t="shared" si="58"/>
        <v>42070.677604166667</v>
      </c>
      <c r="T595" s="2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20">
        <f t="shared" si="55"/>
        <v>13</v>
      </c>
      <c r="Q596" t="str">
        <f t="shared" si="56"/>
        <v>technology</v>
      </c>
      <c r="R596" t="str">
        <f t="shared" si="57"/>
        <v>web</v>
      </c>
      <c r="S596" s="21">
        <f t="shared" si="58"/>
        <v>42446.780162037037</v>
      </c>
      <c r="T596" s="2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20">
        <f t="shared" si="55"/>
        <v>53.25</v>
      </c>
      <c r="Q597" t="str">
        <f t="shared" si="56"/>
        <v>technology</v>
      </c>
      <c r="R597" t="str">
        <f t="shared" si="57"/>
        <v>web</v>
      </c>
      <c r="S597" s="21">
        <f t="shared" si="58"/>
        <v>42083.069884259254</v>
      </c>
      <c r="T597" s="2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20">
        <f t="shared" si="55"/>
        <v>3</v>
      </c>
      <c r="Q598" t="str">
        <f t="shared" si="56"/>
        <v>technology</v>
      </c>
      <c r="R598" t="str">
        <f t="shared" si="57"/>
        <v>web</v>
      </c>
      <c r="S598" s="21">
        <f t="shared" si="58"/>
        <v>42646.896898148145</v>
      </c>
      <c r="T598" s="2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20">
        <f t="shared" si="55"/>
        <v>10</v>
      </c>
      <c r="Q599" t="str">
        <f t="shared" si="56"/>
        <v>technology</v>
      </c>
      <c r="R599" t="str">
        <f t="shared" si="57"/>
        <v>web</v>
      </c>
      <c r="S599" s="21">
        <f t="shared" si="58"/>
        <v>42545.705266203702</v>
      </c>
      <c r="T599" s="2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2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21">
        <f t="shared" si="58"/>
        <v>41948.00209490741</v>
      </c>
      <c r="T600" s="2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20">
        <f t="shared" si="55"/>
        <v>15.5</v>
      </c>
      <c r="Q601" t="str">
        <f t="shared" si="56"/>
        <v>technology</v>
      </c>
      <c r="R601" t="str">
        <f t="shared" si="57"/>
        <v>web</v>
      </c>
      <c r="S601" s="21">
        <f t="shared" si="58"/>
        <v>42047.812523148154</v>
      </c>
      <c r="T601" s="2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20">
        <f t="shared" si="55"/>
        <v>100</v>
      </c>
      <c r="Q602" t="str">
        <f t="shared" si="56"/>
        <v>technology</v>
      </c>
      <c r="R602" t="str">
        <f t="shared" si="57"/>
        <v>web</v>
      </c>
      <c r="S602" s="21">
        <f t="shared" si="58"/>
        <v>42073.798171296294</v>
      </c>
      <c r="T602" s="2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21">
        <f t="shared" si="58"/>
        <v>41969.858090277776</v>
      </c>
      <c r="T603" s="2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20">
        <v>0</v>
      </c>
      <c r="Q604" t="str">
        <f t="shared" si="56"/>
        <v>technology</v>
      </c>
      <c r="R604" t="str">
        <f t="shared" si="57"/>
        <v>web</v>
      </c>
      <c r="S604" s="21">
        <f t="shared" si="58"/>
        <v>42143.79415509259</v>
      </c>
      <c r="T604" s="2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2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21">
        <f t="shared" si="58"/>
        <v>41835.639155092591</v>
      </c>
      <c r="T605" s="2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20">
        <v>0</v>
      </c>
      <c r="Q606" t="str">
        <f t="shared" si="56"/>
        <v>technology</v>
      </c>
      <c r="R606" t="str">
        <f t="shared" si="57"/>
        <v>web</v>
      </c>
      <c r="S606" s="21">
        <f t="shared" si="58"/>
        <v>41849.035370370373</v>
      </c>
      <c r="T606" s="2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20">
        <f t="shared" si="55"/>
        <v>16.375</v>
      </c>
      <c r="Q607" t="str">
        <f t="shared" si="56"/>
        <v>technology</v>
      </c>
      <c r="R607" t="str">
        <f t="shared" si="57"/>
        <v>web</v>
      </c>
      <c r="S607" s="21">
        <f t="shared" si="58"/>
        <v>42194.357731481476</v>
      </c>
      <c r="T607" s="2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21">
        <f t="shared" si="58"/>
        <v>42102.650567129633</v>
      </c>
      <c r="T608" s="2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20">
        <v>0</v>
      </c>
      <c r="Q609" t="str">
        <f t="shared" si="56"/>
        <v>technology</v>
      </c>
      <c r="R609" t="str">
        <f t="shared" si="57"/>
        <v>web</v>
      </c>
      <c r="S609" s="21">
        <f t="shared" si="58"/>
        <v>42300.825648148151</v>
      </c>
      <c r="T609" s="2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20">
        <f t="shared" si="55"/>
        <v>292.2</v>
      </c>
      <c r="Q610" t="str">
        <f t="shared" si="56"/>
        <v>technology</v>
      </c>
      <c r="R610" t="str">
        <f t="shared" si="57"/>
        <v>web</v>
      </c>
      <c r="S610" s="21">
        <f t="shared" si="58"/>
        <v>42140.921064814815</v>
      </c>
      <c r="T610" s="2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21">
        <f t="shared" si="58"/>
        <v>42307.034074074079</v>
      </c>
      <c r="T611" s="2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20">
        <v>0</v>
      </c>
      <c r="Q612" t="str">
        <f t="shared" si="56"/>
        <v>technology</v>
      </c>
      <c r="R612" t="str">
        <f t="shared" si="57"/>
        <v>web</v>
      </c>
      <c r="S612" s="21">
        <f t="shared" si="58"/>
        <v>42086.83085648148</v>
      </c>
      <c r="T612" s="2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2">
        <v>0</v>
      </c>
      <c r="Q613" t="str">
        <f t="shared" si="56"/>
        <v>technology</v>
      </c>
      <c r="R613" t="str">
        <f t="shared" si="57"/>
        <v>web</v>
      </c>
      <c r="S613" s="21">
        <f t="shared" si="58"/>
        <v>42328.560613425929</v>
      </c>
      <c r="T613" s="2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2">
        <v>0</v>
      </c>
      <c r="Q614" t="str">
        <f t="shared" si="56"/>
        <v>technology</v>
      </c>
      <c r="R614" t="str">
        <f t="shared" si="57"/>
        <v>web</v>
      </c>
      <c r="S614" s="21">
        <f t="shared" si="58"/>
        <v>42585.031782407401</v>
      </c>
      <c r="T614" s="2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2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21">
        <f t="shared" si="58"/>
        <v>42247.496759259258</v>
      </c>
      <c r="T615" s="2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20">
        <v>0</v>
      </c>
      <c r="Q616" t="str">
        <f t="shared" si="56"/>
        <v>technology</v>
      </c>
      <c r="R616" t="str">
        <f t="shared" si="57"/>
        <v>web</v>
      </c>
      <c r="S616" s="21">
        <f t="shared" si="58"/>
        <v>42515.061805555553</v>
      </c>
      <c r="T616" s="2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7">
        <v>0</v>
      </c>
      <c r="Q617" t="str">
        <f t="shared" si="56"/>
        <v>technology</v>
      </c>
      <c r="R617" t="str">
        <f t="shared" si="57"/>
        <v>web</v>
      </c>
      <c r="S617" s="21">
        <f t="shared" si="58"/>
        <v>42242.122210648144</v>
      </c>
      <c r="T617" s="2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2">
        <v>0</v>
      </c>
      <c r="Q618" t="str">
        <f t="shared" si="56"/>
        <v>technology</v>
      </c>
      <c r="R618" t="str">
        <f t="shared" si="57"/>
        <v>web</v>
      </c>
      <c r="S618" s="21">
        <f t="shared" si="58"/>
        <v>42761.376238425932</v>
      </c>
      <c r="T618" s="2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21">
        <f t="shared" si="58"/>
        <v>42087.343090277776</v>
      </c>
      <c r="T619" s="2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20">
        <v>0</v>
      </c>
      <c r="Q620" t="str">
        <f t="shared" si="56"/>
        <v>technology</v>
      </c>
      <c r="R620" t="str">
        <f t="shared" si="57"/>
        <v>web</v>
      </c>
      <c r="S620" s="21">
        <f t="shared" si="58"/>
        <v>42317.810219907406</v>
      </c>
      <c r="T620" s="2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20">
        <f t="shared" si="55"/>
        <v>1</v>
      </c>
      <c r="Q621" t="str">
        <f t="shared" si="56"/>
        <v>technology</v>
      </c>
      <c r="R621" t="str">
        <f t="shared" si="57"/>
        <v>web</v>
      </c>
      <c r="S621" s="21">
        <f t="shared" si="58"/>
        <v>41908.650347222225</v>
      </c>
      <c r="T621" s="2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21">
        <f t="shared" si="58"/>
        <v>41831.716874999998</v>
      </c>
      <c r="T622" s="2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20">
        <f t="shared" si="55"/>
        <v>87</v>
      </c>
      <c r="Q623" t="str">
        <f t="shared" si="56"/>
        <v>technology</v>
      </c>
      <c r="R623" t="str">
        <f t="shared" si="57"/>
        <v>web</v>
      </c>
      <c r="S623" s="21">
        <f t="shared" si="58"/>
        <v>42528.987696759257</v>
      </c>
      <c r="T623" s="2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2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21">
        <f t="shared" si="58"/>
        <v>42532.774745370371</v>
      </c>
      <c r="T624" s="2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>
        <v>0</v>
      </c>
      <c r="Q625" t="str">
        <f t="shared" si="56"/>
        <v>technology</v>
      </c>
      <c r="R625" t="str">
        <f t="shared" si="57"/>
        <v>web</v>
      </c>
      <c r="S625" s="21">
        <f t="shared" si="58"/>
        <v>42122.009224537032</v>
      </c>
      <c r="T625" s="2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20">
        <v>0</v>
      </c>
      <c r="Q626" t="str">
        <f t="shared" si="56"/>
        <v>technology</v>
      </c>
      <c r="R626" t="str">
        <f t="shared" si="57"/>
        <v>web</v>
      </c>
      <c r="S626" s="21">
        <f t="shared" si="58"/>
        <v>42108.988900462966</v>
      </c>
      <c r="T626" s="2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>
        <v>0</v>
      </c>
      <c r="Q627" t="str">
        <f t="shared" si="56"/>
        <v>technology</v>
      </c>
      <c r="R627" t="str">
        <f t="shared" si="57"/>
        <v>web</v>
      </c>
      <c r="S627" s="21">
        <f t="shared" si="58"/>
        <v>42790.895567129628</v>
      </c>
      <c r="T627" s="2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2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21">
        <f t="shared" si="58"/>
        <v>42198.559479166666</v>
      </c>
      <c r="T628" s="2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18">
        <f t="shared" si="55"/>
        <v>90</v>
      </c>
      <c r="Q629" t="str">
        <f t="shared" si="56"/>
        <v>technology</v>
      </c>
      <c r="R629" t="str">
        <f t="shared" si="57"/>
        <v>web</v>
      </c>
      <c r="S629" s="21">
        <f t="shared" si="58"/>
        <v>42384.306840277779</v>
      </c>
      <c r="T629" s="2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20">
        <v>0</v>
      </c>
      <c r="Q630" t="str">
        <f t="shared" si="56"/>
        <v>technology</v>
      </c>
      <c r="R630" t="str">
        <f t="shared" si="57"/>
        <v>web</v>
      </c>
      <c r="S630" s="21">
        <f t="shared" si="58"/>
        <v>41803.692789351851</v>
      </c>
      <c r="T630" s="2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21">
        <f t="shared" si="58"/>
        <v>42474.637824074074</v>
      </c>
      <c r="T631" s="2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20">
        <f t="shared" si="55"/>
        <v>10</v>
      </c>
      <c r="Q632" t="str">
        <f t="shared" si="56"/>
        <v>technology</v>
      </c>
      <c r="R632" t="str">
        <f t="shared" si="57"/>
        <v>web</v>
      </c>
      <c r="S632" s="21">
        <f t="shared" si="58"/>
        <v>42223.619456018518</v>
      </c>
      <c r="T632" s="2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21">
        <f t="shared" si="58"/>
        <v>42489.772326388891</v>
      </c>
      <c r="T633" s="2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2">
        <v>0</v>
      </c>
      <c r="Q634" t="str">
        <f t="shared" si="56"/>
        <v>technology</v>
      </c>
      <c r="R634" t="str">
        <f t="shared" si="57"/>
        <v>web</v>
      </c>
      <c r="S634" s="21">
        <f t="shared" si="58"/>
        <v>42303.659317129626</v>
      </c>
      <c r="T634" s="2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20">
        <f t="shared" si="55"/>
        <v>49.8</v>
      </c>
      <c r="Q635" t="str">
        <f t="shared" si="56"/>
        <v>technology</v>
      </c>
      <c r="R635" t="str">
        <f t="shared" si="57"/>
        <v>web</v>
      </c>
      <c r="S635" s="21">
        <f t="shared" si="58"/>
        <v>42507.29932870371</v>
      </c>
      <c r="T635" s="2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20">
        <f t="shared" si="55"/>
        <v>1</v>
      </c>
      <c r="Q636" t="str">
        <f t="shared" si="56"/>
        <v>technology</v>
      </c>
      <c r="R636" t="str">
        <f t="shared" si="57"/>
        <v>web</v>
      </c>
      <c r="S636" s="21">
        <f t="shared" si="58"/>
        <v>42031.928576388891</v>
      </c>
      <c r="T636" s="2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20">
        <f t="shared" si="55"/>
        <v>2</v>
      </c>
      <c r="Q637" t="str">
        <f t="shared" si="56"/>
        <v>technology</v>
      </c>
      <c r="R637" t="str">
        <f t="shared" si="57"/>
        <v>web</v>
      </c>
      <c r="S637" s="21">
        <f t="shared" si="58"/>
        <v>42076.092152777783</v>
      </c>
      <c r="T637" s="2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21">
        <f t="shared" si="58"/>
        <v>42131.455439814818</v>
      </c>
      <c r="T638" s="2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3">
        <v>0</v>
      </c>
      <c r="Q639" t="str">
        <f t="shared" si="56"/>
        <v>technology</v>
      </c>
      <c r="R639" t="str">
        <f t="shared" si="57"/>
        <v>web</v>
      </c>
      <c r="S639" s="21">
        <f t="shared" si="58"/>
        <v>42762.962013888886</v>
      </c>
      <c r="T639" s="21">
        <f t="shared" si="59"/>
        <v>42791.961111111115</v>
      </c>
    </row>
    <row r="640" spans="1:20" ht="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21">
        <f t="shared" si="58"/>
        <v>42759.593310185184</v>
      </c>
      <c r="T640" s="2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20">
        <f t="shared" si="55"/>
        <v>1</v>
      </c>
      <c r="Q641" t="str">
        <f t="shared" si="56"/>
        <v>technology</v>
      </c>
      <c r="R641" t="str">
        <f t="shared" si="57"/>
        <v>web</v>
      </c>
      <c r="S641" s="21">
        <f t="shared" si="58"/>
        <v>41865.583275462966</v>
      </c>
      <c r="T641" s="2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21">
        <f t="shared" si="58"/>
        <v>42683.420312500006</v>
      </c>
      <c r="T642" s="2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20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21">
        <f t="shared" ref="S643:S706" si="64">(((J643/60)/60)/24)+DATE(1970,1,1)</f>
        <v>42199.57</v>
      </c>
      <c r="T643" s="2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21">
        <f t="shared" si="64"/>
        <v>42199.651319444441</v>
      </c>
      <c r="T644" s="2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2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21">
        <f t="shared" si="64"/>
        <v>42100.642071759255</v>
      </c>
      <c r="T645" s="2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2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21">
        <f t="shared" si="64"/>
        <v>41898.665960648148</v>
      </c>
      <c r="T646" s="2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2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21">
        <f t="shared" si="64"/>
        <v>42564.026319444441</v>
      </c>
      <c r="T647" s="2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2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21">
        <f t="shared" si="64"/>
        <v>41832.852627314816</v>
      </c>
      <c r="T648" s="2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21">
        <f t="shared" si="64"/>
        <v>42416.767928240741</v>
      </c>
      <c r="T649" s="2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20">
        <f t="shared" si="61"/>
        <v>1644</v>
      </c>
      <c r="Q650" t="str">
        <f t="shared" si="62"/>
        <v>technology</v>
      </c>
      <c r="R650" t="str">
        <f t="shared" si="63"/>
        <v>wearables</v>
      </c>
      <c r="S650" s="21">
        <f t="shared" si="64"/>
        <v>41891.693379629629</v>
      </c>
      <c r="T650" s="2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2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21">
        <f t="shared" si="64"/>
        <v>41877.912187499998</v>
      </c>
      <c r="T651" s="2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2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21">
        <f t="shared" si="64"/>
        <v>41932.036851851852</v>
      </c>
      <c r="T652" s="2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2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21">
        <f t="shared" si="64"/>
        <v>41956.017488425925</v>
      </c>
      <c r="T653" s="2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2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21">
        <f t="shared" si="64"/>
        <v>42675.690393518518</v>
      </c>
      <c r="T654" s="2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2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21">
        <f t="shared" si="64"/>
        <v>42199.618518518517</v>
      </c>
      <c r="T655" s="2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2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21">
        <f t="shared" si="64"/>
        <v>42163.957326388889</v>
      </c>
      <c r="T656" s="2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2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21">
        <f t="shared" si="64"/>
        <v>42045.957314814819</v>
      </c>
      <c r="T657" s="2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2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21">
        <f t="shared" si="64"/>
        <v>42417.804618055554</v>
      </c>
      <c r="T658" s="2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2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21">
        <f t="shared" si="64"/>
        <v>42331.84574074074</v>
      </c>
      <c r="T659" s="2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2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21">
        <f t="shared" si="64"/>
        <v>42179.160752314812</v>
      </c>
      <c r="T660" s="21">
        <f t="shared" si="65"/>
        <v>42211.75</v>
      </c>
    </row>
    <row r="661" spans="1:20" ht="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2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21">
        <f t="shared" si="64"/>
        <v>42209.593692129631</v>
      </c>
      <c r="T661" s="2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2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21">
        <f t="shared" si="64"/>
        <v>41922.741655092592</v>
      </c>
      <c r="T662" s="2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2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21">
        <f t="shared" si="64"/>
        <v>42636.645358796297</v>
      </c>
      <c r="T663" s="2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20">
        <f t="shared" si="61"/>
        <v>39</v>
      </c>
      <c r="Q664" t="str">
        <f t="shared" si="62"/>
        <v>technology</v>
      </c>
      <c r="R664" t="str">
        <f t="shared" si="63"/>
        <v>wearables</v>
      </c>
      <c r="S664" s="21">
        <f t="shared" si="64"/>
        <v>41990.438043981485</v>
      </c>
      <c r="T664" s="2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ROUND((E665/D665)*100,0)</f>
        <v>0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21">
        <f t="shared" si="64"/>
        <v>42173.843240740738</v>
      </c>
      <c r="T665" s="2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2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21">
        <f t="shared" si="64"/>
        <v>42077.666377314818</v>
      </c>
      <c r="T666" s="2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2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21">
        <f t="shared" si="64"/>
        <v>42688.711354166662</v>
      </c>
      <c r="T667" s="2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20">
        <f t="shared" si="61"/>
        <v>2</v>
      </c>
      <c r="Q668" t="str">
        <f t="shared" si="62"/>
        <v>technology</v>
      </c>
      <c r="R668" t="str">
        <f t="shared" si="63"/>
        <v>wearables</v>
      </c>
      <c r="S668" s="21">
        <f t="shared" si="64"/>
        <v>41838.832152777781</v>
      </c>
      <c r="T668" s="2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21">
        <f t="shared" si="64"/>
        <v>42632.373414351852</v>
      </c>
      <c r="T669" s="2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2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21">
        <f t="shared" si="64"/>
        <v>42090.831273148149</v>
      </c>
      <c r="T670" s="2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1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21">
        <f t="shared" si="64"/>
        <v>42527.625671296293</v>
      </c>
      <c r="T671" s="2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21">
        <f t="shared" si="64"/>
        <v>42506.709722222222</v>
      </c>
      <c r="T672" s="2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2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21">
        <f t="shared" si="64"/>
        <v>41984.692731481482</v>
      </c>
      <c r="T673" s="2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2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21">
        <f t="shared" si="64"/>
        <v>41974.219490740739</v>
      </c>
      <c r="T674" s="2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2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21">
        <f t="shared" si="64"/>
        <v>41838.840474537035</v>
      </c>
      <c r="T675" s="2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20">
        <f t="shared" si="61"/>
        <v>7.5</v>
      </c>
      <c r="Q676" t="str">
        <f t="shared" si="62"/>
        <v>technology</v>
      </c>
      <c r="R676" t="str">
        <f t="shared" si="63"/>
        <v>wearables</v>
      </c>
      <c r="S676" s="21">
        <f t="shared" si="64"/>
        <v>41803.116053240738</v>
      </c>
      <c r="T676" s="2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2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21">
        <f t="shared" si="64"/>
        <v>41975.930601851855</v>
      </c>
      <c r="T677" s="2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21">
        <f t="shared" si="64"/>
        <v>42012.768298611118</v>
      </c>
      <c r="T678" s="2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21">
        <f t="shared" si="64"/>
        <v>42504.403877314813</v>
      </c>
      <c r="T679" s="2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2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21">
        <f t="shared" si="64"/>
        <v>42481.376597222217</v>
      </c>
      <c r="T680" s="2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2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21">
        <f t="shared" si="64"/>
        <v>42556.695706018523</v>
      </c>
      <c r="T681" s="2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2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21">
        <f t="shared" si="64"/>
        <v>41864.501516203702</v>
      </c>
      <c r="T682" s="2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20">
        <f t="shared" si="61"/>
        <v>1</v>
      </c>
      <c r="Q683" t="str">
        <f t="shared" si="62"/>
        <v>technology</v>
      </c>
      <c r="R683" t="str">
        <f t="shared" si="63"/>
        <v>wearables</v>
      </c>
      <c r="S683" s="21">
        <f t="shared" si="64"/>
        <v>42639.805601851855</v>
      </c>
      <c r="T683" s="2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2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21">
        <f t="shared" si="64"/>
        <v>42778.765300925923</v>
      </c>
      <c r="T684" s="2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2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21">
        <f t="shared" si="64"/>
        <v>42634.900046296301</v>
      </c>
      <c r="T685" s="21">
        <f t="shared" si="65"/>
        <v>42674.900046296301</v>
      </c>
    </row>
    <row r="686" spans="1:20" ht="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2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21">
        <f t="shared" si="64"/>
        <v>41809.473275462966</v>
      </c>
      <c r="T686" s="2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20">
        <f t="shared" si="61"/>
        <v>55.3</v>
      </c>
      <c r="Q687" t="str">
        <f t="shared" si="62"/>
        <v>technology</v>
      </c>
      <c r="R687" t="str">
        <f t="shared" si="63"/>
        <v>wearables</v>
      </c>
      <c r="S687" s="21">
        <f t="shared" si="64"/>
        <v>41971.866574074069</v>
      </c>
      <c r="T687" s="2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2">
        <v>0</v>
      </c>
      <c r="Q688" t="str">
        <f t="shared" si="62"/>
        <v>technology</v>
      </c>
      <c r="R688" t="str">
        <f t="shared" si="63"/>
        <v>wearables</v>
      </c>
      <c r="S688" s="21">
        <f t="shared" si="64"/>
        <v>42189.673263888893</v>
      </c>
      <c r="T688" s="2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21">
        <f t="shared" si="64"/>
        <v>42711.750613425931</v>
      </c>
      <c r="T689" s="2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2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21">
        <f t="shared" si="64"/>
        <v>42262.104780092588</v>
      </c>
      <c r="T690" s="2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2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21">
        <f t="shared" si="64"/>
        <v>42675.66778935185</v>
      </c>
      <c r="T691" s="2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2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21">
        <f t="shared" si="64"/>
        <v>42579.634733796294</v>
      </c>
      <c r="T692" s="2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20">
        <f t="shared" si="61"/>
        <v>26</v>
      </c>
      <c r="Q693" t="str">
        <f t="shared" si="62"/>
        <v>technology</v>
      </c>
      <c r="R693" t="str">
        <f t="shared" si="63"/>
        <v>wearables</v>
      </c>
      <c r="S693" s="21">
        <f t="shared" si="64"/>
        <v>42158.028310185182</v>
      </c>
      <c r="T693" s="2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21">
        <f t="shared" si="64"/>
        <v>42696.37572916667</v>
      </c>
      <c r="T694" s="2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2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21">
        <f t="shared" si="64"/>
        <v>42094.808182870373</v>
      </c>
      <c r="T695" s="2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2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21">
        <f t="shared" si="64"/>
        <v>42737.663877314815</v>
      </c>
      <c r="T696" s="2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2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21">
        <f t="shared" si="64"/>
        <v>41913.521064814813</v>
      </c>
      <c r="T697" s="2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21">
        <f t="shared" si="64"/>
        <v>41815.927106481482</v>
      </c>
      <c r="T698" s="2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21">
        <f t="shared" si="64"/>
        <v>42388.523020833338</v>
      </c>
      <c r="T699" s="2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2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21">
        <f t="shared" si="64"/>
        <v>41866.931076388886</v>
      </c>
      <c r="T700" s="2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2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21">
        <f t="shared" si="64"/>
        <v>41563.485509259262</v>
      </c>
      <c r="T701" s="2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21">
        <f t="shared" si="64"/>
        <v>42715.688437500001</v>
      </c>
      <c r="T702" s="2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21">
        <f t="shared" si="64"/>
        <v>41813.662962962961</v>
      </c>
      <c r="T703" s="2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2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21">
        <f t="shared" si="64"/>
        <v>42668.726701388892</v>
      </c>
      <c r="T704" s="2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2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21">
        <f t="shared" si="64"/>
        <v>42711.950798611113</v>
      </c>
      <c r="T705" s="2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21">
        <f t="shared" si="64"/>
        <v>42726.192916666667</v>
      </c>
      <c r="T706" s="2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12">
        <f t="shared" ref="P707:P769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21">
        <f t="shared" ref="S707:S770" si="70">(((J707/60)/60)/24)+DATE(1970,1,1)</f>
        <v>42726.491643518515</v>
      </c>
      <c r="T707" s="2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2">
        <v>0</v>
      </c>
      <c r="Q708" t="str">
        <f t="shared" si="68"/>
        <v>technology</v>
      </c>
      <c r="R708" t="str">
        <f t="shared" si="69"/>
        <v>wearables</v>
      </c>
      <c r="S708" s="21">
        <f t="shared" si="70"/>
        <v>42676.995173611111</v>
      </c>
      <c r="T708" s="2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21">
        <f t="shared" si="70"/>
        <v>42696.663506944446</v>
      </c>
      <c r="T709" s="2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21">
        <f t="shared" si="70"/>
        <v>41835.581018518518</v>
      </c>
      <c r="T710" s="2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20">
        <f t="shared" si="67"/>
        <v>30.5</v>
      </c>
      <c r="Q711" t="str">
        <f t="shared" si="68"/>
        <v>technology</v>
      </c>
      <c r="R711" t="str">
        <f t="shared" si="69"/>
        <v>wearables</v>
      </c>
      <c r="S711" s="21">
        <f t="shared" si="70"/>
        <v>41948.041192129633</v>
      </c>
      <c r="T711" s="2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>
        <v>0</v>
      </c>
      <c r="Q712" t="str">
        <f t="shared" si="68"/>
        <v>technology</v>
      </c>
      <c r="R712" t="str">
        <f t="shared" si="69"/>
        <v>wearables</v>
      </c>
      <c r="S712" s="21">
        <f t="shared" si="70"/>
        <v>41837.984976851854</v>
      </c>
      <c r="T712" s="2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21">
        <f t="shared" si="70"/>
        <v>42678.459120370375</v>
      </c>
      <c r="T713" s="2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2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21">
        <f t="shared" si="70"/>
        <v>42384.680925925932</v>
      </c>
      <c r="T714" s="2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21">
        <f t="shared" si="70"/>
        <v>42496.529305555552</v>
      </c>
      <c r="T715" s="2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2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21">
        <f t="shared" si="70"/>
        <v>42734.787986111114</v>
      </c>
      <c r="T716" s="2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2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21">
        <f t="shared" si="70"/>
        <v>42273.090740740736</v>
      </c>
      <c r="T717" s="2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2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21">
        <f t="shared" si="70"/>
        <v>41940.658645833333</v>
      </c>
      <c r="T718" s="21">
        <f t="shared" si="71"/>
        <v>41974</v>
      </c>
    </row>
    <row r="719" spans="1:20" ht="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2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21">
        <f t="shared" si="70"/>
        <v>41857.854189814818</v>
      </c>
      <c r="T719" s="2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21">
        <f t="shared" si="70"/>
        <v>42752.845451388886</v>
      </c>
      <c r="T720" s="2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2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21">
        <f t="shared" si="70"/>
        <v>42409.040231481486</v>
      </c>
      <c r="T721" s="2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2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21">
        <f t="shared" si="70"/>
        <v>40909.649201388893</v>
      </c>
      <c r="T722" s="2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2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21">
        <f t="shared" si="70"/>
        <v>41807.571840277778</v>
      </c>
      <c r="T723" s="2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2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21">
        <f t="shared" si="70"/>
        <v>40977.805300925924</v>
      </c>
      <c r="T724" s="2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2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21">
        <f t="shared" si="70"/>
        <v>42184.816539351858</v>
      </c>
      <c r="T725" s="2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2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21">
        <f t="shared" si="70"/>
        <v>40694.638460648144</v>
      </c>
      <c r="T726" s="2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2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21">
        <f t="shared" si="70"/>
        <v>42321.626296296294</v>
      </c>
      <c r="T727" s="2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2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21">
        <f t="shared" si="70"/>
        <v>41346.042673611111</v>
      </c>
      <c r="T728" s="2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2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21">
        <f t="shared" si="70"/>
        <v>41247.020243055551</v>
      </c>
      <c r="T729" s="2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2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21">
        <f t="shared" si="70"/>
        <v>40731.837465277778</v>
      </c>
      <c r="T730" s="2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2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21">
        <f t="shared" si="70"/>
        <v>41111.185891203706</v>
      </c>
      <c r="T731" s="2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2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21">
        <f t="shared" si="70"/>
        <v>40854.745266203703</v>
      </c>
      <c r="T732" s="2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2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21">
        <f t="shared" si="70"/>
        <v>40879.795682870368</v>
      </c>
      <c r="T733" s="2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21">
        <f t="shared" si="70"/>
        <v>41486.424317129626</v>
      </c>
      <c r="T734" s="2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21">
        <f t="shared" si="70"/>
        <v>41598.420046296298</v>
      </c>
      <c r="T735" s="2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21">
        <f t="shared" si="70"/>
        <v>42102.164583333331</v>
      </c>
      <c r="T736" s="2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2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21">
        <f t="shared" si="70"/>
        <v>41946.029467592591</v>
      </c>
      <c r="T737" s="2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2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21">
        <f t="shared" si="70"/>
        <v>41579.734259259261</v>
      </c>
      <c r="T738" s="2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2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21">
        <f t="shared" si="70"/>
        <v>41667.275312500002</v>
      </c>
      <c r="T739" s="2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2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21">
        <f t="shared" si="70"/>
        <v>41943.604097222218</v>
      </c>
      <c r="T740" s="2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2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21">
        <f t="shared" si="70"/>
        <v>41829.502650462964</v>
      </c>
      <c r="T741" s="2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2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21">
        <f t="shared" si="70"/>
        <v>42162.146782407406</v>
      </c>
      <c r="T742" s="2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2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21">
        <f t="shared" si="70"/>
        <v>41401.648217592592</v>
      </c>
      <c r="T743" s="2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2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21">
        <f t="shared" si="70"/>
        <v>41689.917962962965</v>
      </c>
      <c r="T744" s="2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2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21">
        <f t="shared" si="70"/>
        <v>40990.709317129629</v>
      </c>
      <c r="T745" s="2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2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21">
        <f t="shared" si="70"/>
        <v>41226.95721064815</v>
      </c>
      <c r="T746" s="2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2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21">
        <f t="shared" si="70"/>
        <v>41367.572280092594</v>
      </c>
      <c r="T747" s="21">
        <f t="shared" si="71"/>
        <v>41397.572280092594</v>
      </c>
    </row>
    <row r="748" spans="1:20" ht="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2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21">
        <f t="shared" si="70"/>
        <v>41157.042928240742</v>
      </c>
      <c r="T748" s="2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21">
        <f t="shared" si="70"/>
        <v>41988.548831018517</v>
      </c>
      <c r="T749" s="2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2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21">
        <f t="shared" si="70"/>
        <v>41831.846828703703</v>
      </c>
      <c r="T750" s="2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2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21">
        <f t="shared" si="70"/>
        <v>42733.94131944445</v>
      </c>
      <c r="T751" s="2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2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21">
        <f t="shared" si="70"/>
        <v>41299.878148148149</v>
      </c>
      <c r="T752" s="2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2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21">
        <f t="shared" si="70"/>
        <v>40713.630497685182</v>
      </c>
      <c r="T753" s="2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21">
        <f t="shared" si="70"/>
        <v>42639.421493055561</v>
      </c>
      <c r="T754" s="2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2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21">
        <f t="shared" si="70"/>
        <v>42019.590173611112</v>
      </c>
      <c r="T755" s="2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2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21">
        <f t="shared" si="70"/>
        <v>41249.749085648145</v>
      </c>
      <c r="T756" s="2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2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21">
        <f t="shared" si="70"/>
        <v>41383.605057870373</v>
      </c>
      <c r="T757" s="2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2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21">
        <f t="shared" si="70"/>
        <v>40590.766886574071</v>
      </c>
      <c r="T758" s="2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2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21">
        <f t="shared" si="70"/>
        <v>41235.054560185185</v>
      </c>
      <c r="T759" s="2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2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21">
        <f t="shared" si="70"/>
        <v>40429.836435185185</v>
      </c>
      <c r="T760" s="2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21">
        <f t="shared" si="70"/>
        <v>41789.330312500002</v>
      </c>
      <c r="T761" s="2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20">
        <v>0</v>
      </c>
      <c r="Q762" t="str">
        <f t="shared" si="68"/>
        <v>publishing</v>
      </c>
      <c r="R762" t="str">
        <f t="shared" si="69"/>
        <v>fiction</v>
      </c>
      <c r="S762" s="21">
        <f t="shared" si="70"/>
        <v>42670.764039351852</v>
      </c>
      <c r="T762" s="2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2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21">
        <f t="shared" si="70"/>
        <v>41642.751458333332</v>
      </c>
      <c r="T763" s="2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5">
        <v>0</v>
      </c>
      <c r="Q764" t="str">
        <f t="shared" si="68"/>
        <v>publishing</v>
      </c>
      <c r="R764" t="str">
        <f t="shared" si="69"/>
        <v>fiction</v>
      </c>
      <c r="S764" s="21">
        <f t="shared" si="70"/>
        <v>42690.858449074076</v>
      </c>
      <c r="T764" s="2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21">
        <f t="shared" si="70"/>
        <v>41471.446851851848</v>
      </c>
      <c r="T765" s="2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20">
        <v>0</v>
      </c>
      <c r="Q766" t="str">
        <f t="shared" si="68"/>
        <v>publishing</v>
      </c>
      <c r="R766" t="str">
        <f t="shared" si="69"/>
        <v>fiction</v>
      </c>
      <c r="S766" s="21">
        <f t="shared" si="70"/>
        <v>42227.173159722224</v>
      </c>
      <c r="T766" s="2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2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21">
        <f t="shared" si="70"/>
        <v>41901.542638888888</v>
      </c>
      <c r="T767" s="2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>
        <v>0</v>
      </c>
      <c r="Q768" t="str">
        <f t="shared" si="68"/>
        <v>publishing</v>
      </c>
      <c r="R768" t="str">
        <f t="shared" si="69"/>
        <v>fiction</v>
      </c>
      <c r="S768" s="21">
        <f t="shared" si="70"/>
        <v>42021.783368055556</v>
      </c>
      <c r="T768" s="2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20">
        <f t="shared" si="67"/>
        <v>59</v>
      </c>
      <c r="Q769" t="str">
        <f t="shared" si="68"/>
        <v>publishing</v>
      </c>
      <c r="R769" t="str">
        <f t="shared" si="69"/>
        <v>fiction</v>
      </c>
      <c r="S769" s="21">
        <f t="shared" si="70"/>
        <v>42115.143634259264</v>
      </c>
      <c r="T769" s="2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20">
        <v>0</v>
      </c>
      <c r="Q770" t="str">
        <f t="shared" si="68"/>
        <v>publishing</v>
      </c>
      <c r="R770" t="str">
        <f t="shared" si="69"/>
        <v>fiction</v>
      </c>
      <c r="S770" s="21">
        <f t="shared" si="70"/>
        <v>41594.207060185188</v>
      </c>
      <c r="T770" s="2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20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21">
        <f t="shared" ref="S771:S834" si="76">(((J771/60)/60)/24)+DATE(1970,1,1)</f>
        <v>41604.996458333335</v>
      </c>
      <c r="T771" s="2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20">
        <v>0</v>
      </c>
      <c r="Q772" t="str">
        <f t="shared" si="74"/>
        <v>publishing</v>
      </c>
      <c r="R772" t="str">
        <f t="shared" si="75"/>
        <v>fiction</v>
      </c>
      <c r="S772" s="21">
        <f t="shared" si="76"/>
        <v>41289.999641203707</v>
      </c>
      <c r="T772" s="2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20">
        <f t="shared" si="73"/>
        <v>10</v>
      </c>
      <c r="Q773" t="str">
        <f t="shared" si="74"/>
        <v>publishing</v>
      </c>
      <c r="R773" t="str">
        <f t="shared" si="75"/>
        <v>fiction</v>
      </c>
      <c r="S773" s="21">
        <f t="shared" si="76"/>
        <v>42349.824097222227</v>
      </c>
      <c r="T773" s="2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20">
        <f t="shared" si="73"/>
        <v>50</v>
      </c>
      <c r="Q774" t="str">
        <f t="shared" si="74"/>
        <v>publishing</v>
      </c>
      <c r="R774" t="str">
        <f t="shared" si="75"/>
        <v>fiction</v>
      </c>
      <c r="S774" s="21">
        <f t="shared" si="76"/>
        <v>40068.056932870371</v>
      </c>
      <c r="T774" s="2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21">
        <f t="shared" si="76"/>
        <v>42100.735937499994</v>
      </c>
      <c r="T775" s="2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20">
        <f t="shared" si="73"/>
        <v>39</v>
      </c>
      <c r="Q776" t="str">
        <f t="shared" si="74"/>
        <v>publishing</v>
      </c>
      <c r="R776" t="str">
        <f t="shared" si="75"/>
        <v>fiction</v>
      </c>
      <c r="S776" s="21">
        <f t="shared" si="76"/>
        <v>41663.780300925922</v>
      </c>
      <c r="T776" s="2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20">
        <f t="shared" si="73"/>
        <v>34</v>
      </c>
      <c r="Q777" t="str">
        <f t="shared" si="74"/>
        <v>publishing</v>
      </c>
      <c r="R777" t="str">
        <f t="shared" si="75"/>
        <v>fiction</v>
      </c>
      <c r="S777" s="21">
        <f t="shared" si="76"/>
        <v>40863.060127314813</v>
      </c>
      <c r="T777" s="2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2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21">
        <f t="shared" si="76"/>
        <v>42250.685706018514</v>
      </c>
      <c r="T778" s="2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20">
        <f t="shared" si="73"/>
        <v>7</v>
      </c>
      <c r="Q779" t="str">
        <f t="shared" si="74"/>
        <v>publishing</v>
      </c>
      <c r="R779" t="str">
        <f t="shared" si="75"/>
        <v>fiction</v>
      </c>
      <c r="S779" s="21">
        <f t="shared" si="76"/>
        <v>41456.981215277774</v>
      </c>
      <c r="T779" s="2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20">
        <f t="shared" si="73"/>
        <v>2</v>
      </c>
      <c r="Q780" t="str">
        <f t="shared" si="74"/>
        <v>publishing</v>
      </c>
      <c r="R780" t="str">
        <f t="shared" si="75"/>
        <v>fiction</v>
      </c>
      <c r="S780" s="21">
        <f t="shared" si="76"/>
        <v>41729.702314814815</v>
      </c>
      <c r="T780" s="2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2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21">
        <f t="shared" si="76"/>
        <v>40436.68408564815</v>
      </c>
      <c r="T781" s="2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2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21">
        <f t="shared" si="76"/>
        <v>40636.673900462964</v>
      </c>
      <c r="T782" s="2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2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21">
        <f t="shared" si="76"/>
        <v>41403.000856481485</v>
      </c>
      <c r="T783" s="2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20">
        <f t="shared" si="73"/>
        <v>50</v>
      </c>
      <c r="Q784" t="str">
        <f t="shared" si="74"/>
        <v>music</v>
      </c>
      <c r="R784" t="str">
        <f t="shared" si="75"/>
        <v>rock</v>
      </c>
      <c r="S784" s="21">
        <f t="shared" si="76"/>
        <v>41116.758125</v>
      </c>
      <c r="T784" s="2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2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21">
        <f t="shared" si="76"/>
        <v>40987.773715277777</v>
      </c>
      <c r="T785" s="2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20">
        <f t="shared" si="73"/>
        <v>102.5</v>
      </c>
      <c r="Q786" t="str">
        <f t="shared" si="74"/>
        <v>music</v>
      </c>
      <c r="R786" t="str">
        <f t="shared" si="75"/>
        <v>rock</v>
      </c>
      <c r="S786" s="21">
        <f t="shared" si="76"/>
        <v>41675.149525462963</v>
      </c>
      <c r="T786" s="2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2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21">
        <f t="shared" si="76"/>
        <v>41303.593923611108</v>
      </c>
      <c r="T787" s="2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2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21">
        <f t="shared" si="76"/>
        <v>40983.055949074071</v>
      </c>
      <c r="T788" s="2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2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21">
        <f t="shared" si="76"/>
        <v>41549.627615740741</v>
      </c>
      <c r="T789" s="2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2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21">
        <f t="shared" si="76"/>
        <v>41059.006805555553</v>
      </c>
      <c r="T790" s="2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2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21">
        <f t="shared" si="76"/>
        <v>41277.186111111114</v>
      </c>
      <c r="T791" s="2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2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21">
        <f t="shared" si="76"/>
        <v>41276.047905092593</v>
      </c>
      <c r="T792" s="2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20">
        <f t="shared" si="73"/>
        <v>60.859375</v>
      </c>
      <c r="Q793" t="str">
        <f t="shared" si="74"/>
        <v>music</v>
      </c>
      <c r="R793" t="str">
        <f t="shared" si="75"/>
        <v>rock</v>
      </c>
      <c r="S793" s="21">
        <f t="shared" si="76"/>
        <v>41557.780624999999</v>
      </c>
      <c r="T793" s="2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2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21">
        <f t="shared" si="76"/>
        <v>41555.873645833337</v>
      </c>
      <c r="T794" s="2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2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21">
        <f t="shared" si="76"/>
        <v>41442.741249999999</v>
      </c>
      <c r="T795" s="2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2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21">
        <f t="shared" si="76"/>
        <v>40736.115011574075</v>
      </c>
      <c r="T796" s="2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2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21">
        <f t="shared" si="76"/>
        <v>40963.613032407404</v>
      </c>
      <c r="T797" s="2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2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21">
        <f t="shared" si="76"/>
        <v>41502.882928240739</v>
      </c>
      <c r="T798" s="2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2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21">
        <f t="shared" si="76"/>
        <v>40996.994074074071</v>
      </c>
      <c r="T799" s="2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2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21">
        <f t="shared" si="76"/>
        <v>41882.590127314819</v>
      </c>
      <c r="T800" s="2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2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21">
        <f t="shared" si="76"/>
        <v>40996.667199074072</v>
      </c>
      <c r="T801" s="2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21">
        <f t="shared" si="76"/>
        <v>41863.433495370373</v>
      </c>
      <c r="T802" s="2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2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21">
        <f t="shared" si="76"/>
        <v>40695.795370370368</v>
      </c>
      <c r="T803" s="2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2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21">
        <f t="shared" si="76"/>
        <v>41123.022268518522</v>
      </c>
      <c r="T804" s="2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2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21">
        <f t="shared" si="76"/>
        <v>40665.949976851851</v>
      </c>
      <c r="T805" s="2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2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21">
        <f t="shared" si="76"/>
        <v>40730.105625000004</v>
      </c>
      <c r="T806" s="2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2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21">
        <f t="shared" si="76"/>
        <v>40690.823055555556</v>
      </c>
      <c r="T807" s="21">
        <f t="shared" si="77"/>
        <v>40740.958333333336</v>
      </c>
    </row>
    <row r="808" spans="1:20" ht="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2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21">
        <f t="shared" si="76"/>
        <v>40763.691423611112</v>
      </c>
      <c r="T808" s="2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2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21">
        <f t="shared" si="76"/>
        <v>42759.628599537042</v>
      </c>
      <c r="T809" s="2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21">
        <f t="shared" si="76"/>
        <v>41962.100532407407</v>
      </c>
      <c r="T810" s="2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2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21">
        <f t="shared" si="76"/>
        <v>41628.833680555559</v>
      </c>
      <c r="T811" s="2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2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21">
        <f t="shared" si="76"/>
        <v>41123.056273148148</v>
      </c>
      <c r="T812" s="2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2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21">
        <f t="shared" si="76"/>
        <v>41443.643541666665</v>
      </c>
      <c r="T813" s="2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2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21">
        <f t="shared" si="76"/>
        <v>41282.017962962964</v>
      </c>
      <c r="T814" s="2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2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21">
        <f t="shared" si="76"/>
        <v>41080.960243055553</v>
      </c>
      <c r="T815" s="2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2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21">
        <f t="shared" si="76"/>
        <v>40679.743067129632</v>
      </c>
      <c r="T816" s="2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2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21">
        <f t="shared" si="76"/>
        <v>41914.917858796296</v>
      </c>
      <c r="T817" s="2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20">
        <f t="shared" si="73"/>
        <v>39.31</v>
      </c>
      <c r="Q818" t="str">
        <f t="shared" si="74"/>
        <v>music</v>
      </c>
      <c r="R818" t="str">
        <f t="shared" si="75"/>
        <v>rock</v>
      </c>
      <c r="S818" s="21">
        <f t="shared" si="76"/>
        <v>41341.870868055557</v>
      </c>
      <c r="T818" s="2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2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21">
        <f t="shared" si="76"/>
        <v>40925.599664351852</v>
      </c>
      <c r="T819" s="2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21">
        <f t="shared" si="76"/>
        <v>41120.882881944446</v>
      </c>
      <c r="T820" s="2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2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21">
        <f t="shared" si="76"/>
        <v>41619.998310185183</v>
      </c>
      <c r="T821" s="2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2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21">
        <f t="shared" si="76"/>
        <v>41768.841921296298</v>
      </c>
      <c r="T822" s="2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2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21">
        <f t="shared" si="76"/>
        <v>42093.922048611115</v>
      </c>
      <c r="T823" s="2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2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21">
        <f t="shared" si="76"/>
        <v>41157.947337962964</v>
      </c>
      <c r="T824" s="2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2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21">
        <f t="shared" si="76"/>
        <v>42055.972824074073</v>
      </c>
      <c r="T825" s="2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2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21">
        <f t="shared" si="76"/>
        <v>40250.242106481484</v>
      </c>
      <c r="T826" s="2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2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21">
        <f t="shared" si="76"/>
        <v>41186.306527777779</v>
      </c>
      <c r="T827" s="2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2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21">
        <f t="shared" si="76"/>
        <v>40973.038541666669</v>
      </c>
      <c r="T828" s="2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2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21">
        <f t="shared" si="76"/>
        <v>40927.473460648151</v>
      </c>
      <c r="T829" s="2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2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21">
        <f t="shared" si="76"/>
        <v>41073.050717592596</v>
      </c>
      <c r="T830" s="2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21">
        <f t="shared" si="76"/>
        <v>42504.801388888889</v>
      </c>
      <c r="T831" s="2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20">
        <f t="shared" si="73"/>
        <v>60.65625</v>
      </c>
      <c r="Q832" t="str">
        <f t="shared" si="74"/>
        <v>music</v>
      </c>
      <c r="R832" t="str">
        <f t="shared" si="75"/>
        <v>rock</v>
      </c>
      <c r="S832" s="21">
        <f t="shared" si="76"/>
        <v>41325.525752314818</v>
      </c>
      <c r="T832" s="2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20">
        <f t="shared" si="73"/>
        <v>175</v>
      </c>
      <c r="Q833" t="str">
        <f t="shared" si="74"/>
        <v>music</v>
      </c>
      <c r="R833" t="str">
        <f t="shared" si="75"/>
        <v>rock</v>
      </c>
      <c r="S833" s="21">
        <f t="shared" si="76"/>
        <v>40996.646921296298</v>
      </c>
      <c r="T833" s="2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2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21">
        <f t="shared" si="76"/>
        <v>40869.675173611111</v>
      </c>
      <c r="T834" s="21">
        <f t="shared" si="77"/>
        <v>40929.342361111114</v>
      </c>
    </row>
    <row r="835" spans="1:20" ht="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20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21">
        <f t="shared" ref="S835:S898" si="82">(((J835/60)/60)/24)+DATE(1970,1,1)</f>
        <v>41718.878182870372</v>
      </c>
      <c r="T835" s="2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20">
        <f t="shared" si="79"/>
        <v>96.08</v>
      </c>
      <c r="Q836" t="str">
        <f t="shared" si="80"/>
        <v>music</v>
      </c>
      <c r="R836" t="str">
        <f t="shared" si="81"/>
        <v>rock</v>
      </c>
      <c r="S836" s="21">
        <f t="shared" si="82"/>
        <v>41422.822824074072</v>
      </c>
      <c r="T836" s="2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20">
        <f t="shared" si="79"/>
        <v>58.625</v>
      </c>
      <c r="Q837" t="str">
        <f t="shared" si="80"/>
        <v>music</v>
      </c>
      <c r="R837" t="str">
        <f t="shared" si="81"/>
        <v>rock</v>
      </c>
      <c r="S837" s="21">
        <f t="shared" si="82"/>
        <v>41005.45784722222</v>
      </c>
      <c r="T837" s="21">
        <f t="shared" si="83"/>
        <v>41048.125</v>
      </c>
    </row>
    <row r="838" spans="1:20" ht="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2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21">
        <f t="shared" si="82"/>
        <v>41524.056921296295</v>
      </c>
      <c r="T838" s="2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2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21">
        <f t="shared" si="82"/>
        <v>41730.998402777775</v>
      </c>
      <c r="T839" s="2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2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21">
        <f t="shared" si="82"/>
        <v>40895.897974537038</v>
      </c>
      <c r="T840" s="2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2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21">
        <f t="shared" si="82"/>
        <v>41144.763379629629</v>
      </c>
      <c r="T841" s="2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2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21">
        <f t="shared" si="82"/>
        <v>42607.226701388892</v>
      </c>
      <c r="T842" s="2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2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21">
        <f t="shared" si="82"/>
        <v>41923.838692129626</v>
      </c>
      <c r="T843" s="2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21">
        <f t="shared" si="82"/>
        <v>41526.592395833337</v>
      </c>
      <c r="T844" s="2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2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21">
        <f t="shared" si="82"/>
        <v>42695.257870370369</v>
      </c>
      <c r="T845" s="2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2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21">
        <f t="shared" si="82"/>
        <v>41905.684629629628</v>
      </c>
      <c r="T846" s="2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2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21">
        <f t="shared" si="82"/>
        <v>42578.205972222218</v>
      </c>
      <c r="T847" s="2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21">
        <f t="shared" si="82"/>
        <v>41694.391840277778</v>
      </c>
      <c r="T848" s="21">
        <f t="shared" si="83"/>
        <v>41708.583333333336</v>
      </c>
    </row>
    <row r="849" spans="1:20" ht="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20">
        <f t="shared" si="79"/>
        <v>10</v>
      </c>
      <c r="Q849" t="str">
        <f t="shared" si="80"/>
        <v>music</v>
      </c>
      <c r="R849" t="str">
        <f t="shared" si="81"/>
        <v>metal</v>
      </c>
      <c r="S849" s="21">
        <f t="shared" si="82"/>
        <v>42165.79833333334</v>
      </c>
      <c r="T849" s="2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20">
        <f t="shared" si="79"/>
        <v>18.75</v>
      </c>
      <c r="Q850" t="str">
        <f t="shared" si="80"/>
        <v>music</v>
      </c>
      <c r="R850" t="str">
        <f t="shared" si="81"/>
        <v>metal</v>
      </c>
      <c r="S850" s="21">
        <f t="shared" si="82"/>
        <v>42078.792048611111</v>
      </c>
      <c r="T850" s="2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2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21">
        <f t="shared" si="82"/>
        <v>42051.148888888885</v>
      </c>
      <c r="T851" s="2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2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21">
        <f t="shared" si="82"/>
        <v>42452.827743055561</v>
      </c>
      <c r="T852" s="2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21">
        <f t="shared" si="82"/>
        <v>42522.880243055552</v>
      </c>
      <c r="T853" s="2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2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21">
        <f t="shared" si="82"/>
        <v>42656.805497685185</v>
      </c>
      <c r="T854" s="2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20">
        <f t="shared" si="79"/>
        <v>30</v>
      </c>
      <c r="Q855" t="str">
        <f t="shared" si="80"/>
        <v>music</v>
      </c>
      <c r="R855" t="str">
        <f t="shared" si="81"/>
        <v>metal</v>
      </c>
      <c r="S855" s="21">
        <f t="shared" si="82"/>
        <v>42021.832280092596</v>
      </c>
      <c r="T855" s="2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2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21">
        <f t="shared" si="82"/>
        <v>42702.212337962963</v>
      </c>
      <c r="T856" s="2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2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21">
        <f t="shared" si="82"/>
        <v>42545.125196759262</v>
      </c>
      <c r="T857" s="2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21">
        <f t="shared" si="82"/>
        <v>42609.311990740738</v>
      </c>
      <c r="T858" s="2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21">
        <f t="shared" si="82"/>
        <v>42291.581377314811</v>
      </c>
      <c r="T859" s="2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21">
        <f t="shared" si="82"/>
        <v>42079.745578703703</v>
      </c>
      <c r="T860" s="2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2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21">
        <f t="shared" si="82"/>
        <v>42128.820231481484</v>
      </c>
      <c r="T861" s="2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2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21">
        <f t="shared" si="82"/>
        <v>41570.482789351852</v>
      </c>
      <c r="T862" s="2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20">
        <f t="shared" si="79"/>
        <v>50.5</v>
      </c>
      <c r="Q863" t="str">
        <f t="shared" si="80"/>
        <v>music</v>
      </c>
      <c r="R863" t="str">
        <f t="shared" si="81"/>
        <v>jazz</v>
      </c>
      <c r="S863" s="21">
        <f t="shared" si="82"/>
        <v>42599.965324074074</v>
      </c>
      <c r="T863" s="2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21">
        <f t="shared" si="82"/>
        <v>41559.5549537037</v>
      </c>
      <c r="T864" s="2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20">
        <f t="shared" si="79"/>
        <v>18</v>
      </c>
      <c r="Q865" t="str">
        <f t="shared" si="80"/>
        <v>music</v>
      </c>
      <c r="R865" t="str">
        <f t="shared" si="81"/>
        <v>jazz</v>
      </c>
      <c r="S865" s="21">
        <f t="shared" si="82"/>
        <v>40921.117662037039</v>
      </c>
      <c r="T865" s="2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2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21">
        <f t="shared" si="82"/>
        <v>41541.106921296298</v>
      </c>
      <c r="T866" s="2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20">
        <f t="shared" si="79"/>
        <v>22.5</v>
      </c>
      <c r="Q867" t="str">
        <f t="shared" si="80"/>
        <v>music</v>
      </c>
      <c r="R867" t="str">
        <f t="shared" si="81"/>
        <v>jazz</v>
      </c>
      <c r="S867" s="21">
        <f t="shared" si="82"/>
        <v>41230.77311342593</v>
      </c>
      <c r="T867" s="2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2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21">
        <f t="shared" si="82"/>
        <v>42025.637939814813</v>
      </c>
      <c r="T868" s="2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2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21">
        <f t="shared" si="82"/>
        <v>40088.105393518519</v>
      </c>
      <c r="T869" s="2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20">
        <f t="shared" si="79"/>
        <v>50</v>
      </c>
      <c r="Q870" t="str">
        <f t="shared" si="80"/>
        <v>music</v>
      </c>
      <c r="R870" t="str">
        <f t="shared" si="81"/>
        <v>jazz</v>
      </c>
      <c r="S870" s="21">
        <f t="shared" si="82"/>
        <v>41616.027754629627</v>
      </c>
      <c r="T870" s="2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2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21">
        <f t="shared" si="82"/>
        <v>41342.845567129632</v>
      </c>
      <c r="T871" s="2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21">
        <f t="shared" si="82"/>
        <v>41488.022256944445</v>
      </c>
      <c r="T872" s="2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2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21">
        <f t="shared" si="82"/>
        <v>41577.561284722222</v>
      </c>
      <c r="T873" s="2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20">
        <f t="shared" si="79"/>
        <v>32.5</v>
      </c>
      <c r="Q874" t="str">
        <f t="shared" si="80"/>
        <v>music</v>
      </c>
      <c r="R874" t="str">
        <f t="shared" si="81"/>
        <v>jazz</v>
      </c>
      <c r="S874" s="21">
        <f t="shared" si="82"/>
        <v>40567.825543981482</v>
      </c>
      <c r="T874" s="2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20">
        <f t="shared" si="79"/>
        <v>9</v>
      </c>
      <c r="Q875" t="str">
        <f t="shared" si="80"/>
        <v>music</v>
      </c>
      <c r="R875" t="str">
        <f t="shared" si="81"/>
        <v>jazz</v>
      </c>
      <c r="S875" s="21">
        <f t="shared" si="82"/>
        <v>41184.167129629634</v>
      </c>
      <c r="T875" s="2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2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21">
        <f t="shared" si="82"/>
        <v>41368.583726851852</v>
      </c>
      <c r="T876" s="2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20">
        <v>0</v>
      </c>
      <c r="Q877" t="str">
        <f t="shared" si="80"/>
        <v>music</v>
      </c>
      <c r="R877" t="str">
        <f t="shared" si="81"/>
        <v>jazz</v>
      </c>
      <c r="S877" s="21">
        <f t="shared" si="82"/>
        <v>42248.723738425921</v>
      </c>
      <c r="T877" s="21">
        <f t="shared" si="83"/>
        <v>42268.723738425921</v>
      </c>
    </row>
    <row r="878" spans="1:20" ht="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21">
        <f t="shared" si="82"/>
        <v>41276.496840277774</v>
      </c>
      <c r="T878" s="2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2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21">
        <f t="shared" si="82"/>
        <v>41597.788888888892</v>
      </c>
      <c r="T879" s="2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20">
        <f t="shared" si="79"/>
        <v>32.5</v>
      </c>
      <c r="Q880" t="str">
        <f t="shared" si="80"/>
        <v>music</v>
      </c>
      <c r="R880" t="str">
        <f t="shared" si="81"/>
        <v>jazz</v>
      </c>
      <c r="S880" s="21">
        <f t="shared" si="82"/>
        <v>40505.232916666668</v>
      </c>
      <c r="T880" s="2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2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21">
        <f t="shared" si="82"/>
        <v>41037.829918981479</v>
      </c>
      <c r="T881" s="2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20">
        <f t="shared" si="79"/>
        <v>14.125</v>
      </c>
      <c r="Q882" t="str">
        <f t="shared" si="80"/>
        <v>music</v>
      </c>
      <c r="R882" t="str">
        <f t="shared" si="81"/>
        <v>indie rock</v>
      </c>
      <c r="S882" s="21">
        <f t="shared" si="82"/>
        <v>41179.32104166667</v>
      </c>
      <c r="T882" s="2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20">
        <f t="shared" si="79"/>
        <v>30</v>
      </c>
      <c r="Q883" t="str">
        <f t="shared" si="80"/>
        <v>music</v>
      </c>
      <c r="R883" t="str">
        <f t="shared" si="81"/>
        <v>indie rock</v>
      </c>
      <c r="S883" s="21">
        <f t="shared" si="82"/>
        <v>40877.25099537037</v>
      </c>
      <c r="T883" s="2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2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21">
        <f t="shared" si="82"/>
        <v>40759.860532407409</v>
      </c>
      <c r="T884" s="2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20">
        <f t="shared" si="79"/>
        <v>83.375</v>
      </c>
      <c r="Q885" t="str">
        <f t="shared" si="80"/>
        <v>music</v>
      </c>
      <c r="R885" t="str">
        <f t="shared" si="81"/>
        <v>indie rock</v>
      </c>
      <c r="S885" s="21">
        <f t="shared" si="82"/>
        <v>42371.935590277775</v>
      </c>
      <c r="T885" s="2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20">
        <f t="shared" si="79"/>
        <v>10</v>
      </c>
      <c r="Q886" t="str">
        <f t="shared" si="80"/>
        <v>music</v>
      </c>
      <c r="R886" t="str">
        <f t="shared" si="81"/>
        <v>indie rock</v>
      </c>
      <c r="S886" s="21">
        <f t="shared" si="82"/>
        <v>40981.802615740737</v>
      </c>
      <c r="T886" s="2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2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21">
        <f t="shared" si="82"/>
        <v>42713.941099537042</v>
      </c>
      <c r="T887" s="2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2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21">
        <f t="shared" si="82"/>
        <v>42603.870520833334</v>
      </c>
      <c r="T888" s="2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20">
        <v>0</v>
      </c>
      <c r="Q889" t="str">
        <f t="shared" si="80"/>
        <v>music</v>
      </c>
      <c r="R889" t="str">
        <f t="shared" si="81"/>
        <v>indie rock</v>
      </c>
      <c r="S889" s="21">
        <f t="shared" si="82"/>
        <v>41026.958969907406</v>
      </c>
      <c r="T889" s="2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20">
        <f t="shared" si="79"/>
        <v>18</v>
      </c>
      <c r="Q890" t="str">
        <f t="shared" si="80"/>
        <v>music</v>
      </c>
      <c r="R890" t="str">
        <f t="shared" si="81"/>
        <v>indie rock</v>
      </c>
      <c r="S890" s="21">
        <f t="shared" si="82"/>
        <v>40751.753298611111</v>
      </c>
      <c r="T890" s="2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2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21">
        <f t="shared" si="82"/>
        <v>41887.784062500003</v>
      </c>
      <c r="T891" s="2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20">
        <f t="shared" si="79"/>
        <v>31.25</v>
      </c>
      <c r="Q892" t="str">
        <f t="shared" si="80"/>
        <v>music</v>
      </c>
      <c r="R892" t="str">
        <f t="shared" si="81"/>
        <v>indie rock</v>
      </c>
      <c r="S892" s="21">
        <f t="shared" si="82"/>
        <v>41569.698831018519</v>
      </c>
      <c r="T892" s="2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2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21">
        <f t="shared" si="82"/>
        <v>41842.031597222223</v>
      </c>
      <c r="T893" s="2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2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21">
        <f t="shared" si="82"/>
        <v>40304.20003472222</v>
      </c>
      <c r="T894" s="2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20">
        <f t="shared" si="79"/>
        <v>40</v>
      </c>
      <c r="Q895" t="str">
        <f t="shared" si="80"/>
        <v>music</v>
      </c>
      <c r="R895" t="str">
        <f t="shared" si="81"/>
        <v>indie rock</v>
      </c>
      <c r="S895" s="21">
        <f t="shared" si="82"/>
        <v>42065.897719907407</v>
      </c>
      <c r="T895" s="2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2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21">
        <f t="shared" si="82"/>
        <v>42496.981597222228</v>
      </c>
      <c r="T896" s="2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2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21">
        <f t="shared" si="82"/>
        <v>40431.127650462964</v>
      </c>
      <c r="T897" s="2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2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21">
        <f t="shared" si="82"/>
        <v>42218.872986111113</v>
      </c>
      <c r="T898" s="2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20">
        <v>0</v>
      </c>
      <c r="Q899" t="str">
        <f t="shared" ref="Q899:Q962" si="85">LEFT(N899,SEARCH("/",N899,1)-1)</f>
        <v>music</v>
      </c>
      <c r="R899" t="str">
        <f t="shared" ref="R899:R962" si="86">RIGHT(N899,LEN(N899)-FIND("/",N899))</f>
        <v>indie rock</v>
      </c>
      <c r="S899" s="21">
        <f t="shared" ref="S899:S962" si="87">(((J899/60)/60)/24)+DATE(1970,1,1)</f>
        <v>41211.688750000001</v>
      </c>
      <c r="T899" s="21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20">
        <f t="shared" ref="P900:P962" si="89">E900/L900</f>
        <v>35</v>
      </c>
      <c r="Q900" t="str">
        <f t="shared" si="85"/>
        <v>music</v>
      </c>
      <c r="R900" t="str">
        <f t="shared" si="86"/>
        <v>indie rock</v>
      </c>
      <c r="S900" s="21">
        <f t="shared" si="87"/>
        <v>40878.758217592593</v>
      </c>
      <c r="T900" s="2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20">
        <f t="shared" si="89"/>
        <v>35</v>
      </c>
      <c r="Q901" t="str">
        <f t="shared" si="85"/>
        <v>music</v>
      </c>
      <c r="R901" t="str">
        <f t="shared" si="86"/>
        <v>indie rock</v>
      </c>
      <c r="S901" s="21">
        <f t="shared" si="87"/>
        <v>40646.099097222221</v>
      </c>
      <c r="T901" s="2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20">
        <f t="shared" si="89"/>
        <v>10.5</v>
      </c>
      <c r="Q902" t="str">
        <f t="shared" si="85"/>
        <v>music</v>
      </c>
      <c r="R902" t="str">
        <f t="shared" si="86"/>
        <v>jazz</v>
      </c>
      <c r="S902" s="21">
        <f t="shared" si="87"/>
        <v>42429.84956018519</v>
      </c>
      <c r="T902" s="2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20">
        <v>0</v>
      </c>
      <c r="Q903" t="str">
        <f t="shared" si="85"/>
        <v>music</v>
      </c>
      <c r="R903" t="str">
        <f t="shared" si="86"/>
        <v>jazz</v>
      </c>
      <c r="S903" s="21">
        <f t="shared" si="87"/>
        <v>40291.81150462963</v>
      </c>
      <c r="T903" s="2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20">
        <f t="shared" si="89"/>
        <v>30</v>
      </c>
      <c r="Q904" t="str">
        <f t="shared" si="85"/>
        <v>music</v>
      </c>
      <c r="R904" t="str">
        <f t="shared" si="86"/>
        <v>jazz</v>
      </c>
      <c r="S904" s="21">
        <f t="shared" si="87"/>
        <v>41829.965532407405</v>
      </c>
      <c r="T904" s="2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20">
        <f t="shared" si="89"/>
        <v>40</v>
      </c>
      <c r="Q905" t="str">
        <f t="shared" si="85"/>
        <v>music</v>
      </c>
      <c r="R905" t="str">
        <f t="shared" si="86"/>
        <v>jazz</v>
      </c>
      <c r="S905" s="21">
        <f t="shared" si="87"/>
        <v>41149.796064814815</v>
      </c>
      <c r="T905" s="2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20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21">
        <f t="shared" si="87"/>
        <v>42342.080289351856</v>
      </c>
      <c r="T906" s="2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20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21">
        <f t="shared" si="87"/>
        <v>40507.239884259259</v>
      </c>
      <c r="T907" s="2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20">
        <v>0</v>
      </c>
      <c r="Q908" t="str">
        <f t="shared" si="85"/>
        <v>music</v>
      </c>
      <c r="R908" t="str">
        <f t="shared" si="86"/>
        <v>jazz</v>
      </c>
      <c r="S908" s="21">
        <f t="shared" si="87"/>
        <v>41681.189699074072</v>
      </c>
      <c r="T908" s="2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20">
        <v>0</v>
      </c>
      <c r="Q909" t="str">
        <f t="shared" si="85"/>
        <v>music</v>
      </c>
      <c r="R909" t="str">
        <f t="shared" si="86"/>
        <v>jazz</v>
      </c>
      <c r="S909" s="21">
        <f t="shared" si="87"/>
        <v>40767.192395833335</v>
      </c>
      <c r="T909" s="2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20">
        <v>0</v>
      </c>
      <c r="Q910" t="str">
        <f t="shared" si="85"/>
        <v>music</v>
      </c>
      <c r="R910" t="str">
        <f t="shared" si="86"/>
        <v>jazz</v>
      </c>
      <c r="S910" s="21">
        <f t="shared" si="87"/>
        <v>40340.801562499997</v>
      </c>
      <c r="T910" s="2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20">
        <f t="shared" si="89"/>
        <v>65</v>
      </c>
      <c r="Q911" t="str">
        <f t="shared" si="85"/>
        <v>music</v>
      </c>
      <c r="R911" t="str">
        <f t="shared" si="86"/>
        <v>jazz</v>
      </c>
      <c r="S911" s="21">
        <f t="shared" si="87"/>
        <v>41081.69027777778</v>
      </c>
      <c r="T911" s="2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13">
        <f t="shared" si="89"/>
        <v>24.6</v>
      </c>
      <c r="Q912" t="str">
        <f t="shared" si="85"/>
        <v>music</v>
      </c>
      <c r="R912" t="str">
        <f t="shared" si="86"/>
        <v>jazz</v>
      </c>
      <c r="S912" s="21">
        <f t="shared" si="87"/>
        <v>42737.545358796298</v>
      </c>
      <c r="T912" s="2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20">
        <v>0</v>
      </c>
      <c r="Q913" t="str">
        <f t="shared" si="85"/>
        <v>music</v>
      </c>
      <c r="R913" t="str">
        <f t="shared" si="86"/>
        <v>jazz</v>
      </c>
      <c r="S913" s="21">
        <f t="shared" si="87"/>
        <v>41642.005150462966</v>
      </c>
      <c r="T913" s="2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20">
        <f t="shared" si="89"/>
        <v>15</v>
      </c>
      <c r="Q914" t="str">
        <f t="shared" si="85"/>
        <v>music</v>
      </c>
      <c r="R914" t="str">
        <f t="shared" si="86"/>
        <v>jazz</v>
      </c>
      <c r="S914" s="21">
        <f t="shared" si="87"/>
        <v>41194.109340277777</v>
      </c>
      <c r="T914" s="2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20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21">
        <f t="shared" si="87"/>
        <v>41004.139108796298</v>
      </c>
      <c r="T915" s="2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20">
        <v>0</v>
      </c>
      <c r="Q916" t="str">
        <f t="shared" si="85"/>
        <v>music</v>
      </c>
      <c r="R916" t="str">
        <f t="shared" si="86"/>
        <v>jazz</v>
      </c>
      <c r="S916" s="21">
        <f t="shared" si="87"/>
        <v>41116.763275462967</v>
      </c>
      <c r="T916" s="2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20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21">
        <f t="shared" si="87"/>
        <v>40937.679560185185</v>
      </c>
      <c r="T917" s="2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20">
        <v>0</v>
      </c>
      <c r="Q918" t="str">
        <f t="shared" si="85"/>
        <v>music</v>
      </c>
      <c r="R918" t="str">
        <f t="shared" si="86"/>
        <v>jazz</v>
      </c>
      <c r="S918" s="21">
        <f t="shared" si="87"/>
        <v>40434.853402777779</v>
      </c>
      <c r="T918" s="2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20">
        <f t="shared" si="89"/>
        <v>30</v>
      </c>
      <c r="Q919" t="str">
        <f t="shared" si="85"/>
        <v>music</v>
      </c>
      <c r="R919" t="str">
        <f t="shared" si="86"/>
        <v>jazz</v>
      </c>
      <c r="S919" s="21">
        <f t="shared" si="87"/>
        <v>41802.94363425926</v>
      </c>
      <c r="T919" s="2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13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21">
        <f t="shared" si="87"/>
        <v>41944.916215277779</v>
      </c>
      <c r="T920" s="21">
        <f t="shared" si="88"/>
        <v>41974.957881944443</v>
      </c>
    </row>
    <row r="921" spans="1:20" ht="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20">
        <f t="shared" si="89"/>
        <v>100</v>
      </c>
      <c r="Q921" t="str">
        <f t="shared" si="85"/>
        <v>music</v>
      </c>
      <c r="R921" t="str">
        <f t="shared" si="86"/>
        <v>jazz</v>
      </c>
      <c r="S921" s="21">
        <f t="shared" si="87"/>
        <v>41227.641724537039</v>
      </c>
      <c r="T921" s="2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20">
        <v>0</v>
      </c>
      <c r="Q922" t="str">
        <f t="shared" si="85"/>
        <v>music</v>
      </c>
      <c r="R922" t="str">
        <f t="shared" si="86"/>
        <v>jazz</v>
      </c>
      <c r="S922" s="21">
        <f t="shared" si="87"/>
        <v>41562.67155092593</v>
      </c>
      <c r="T922" s="2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20">
        <f t="shared" si="89"/>
        <v>231.75</v>
      </c>
      <c r="Q923" t="str">
        <f t="shared" si="85"/>
        <v>music</v>
      </c>
      <c r="R923" t="str">
        <f t="shared" si="86"/>
        <v>jazz</v>
      </c>
      <c r="S923" s="21">
        <f t="shared" si="87"/>
        <v>40847.171018518515</v>
      </c>
      <c r="T923" s="2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20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21">
        <f t="shared" si="87"/>
        <v>41878.530011574076</v>
      </c>
      <c r="T924" s="2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20">
        <f t="shared" si="89"/>
        <v>55</v>
      </c>
      <c r="Q925" t="str">
        <f t="shared" si="85"/>
        <v>music</v>
      </c>
      <c r="R925" t="str">
        <f t="shared" si="86"/>
        <v>jazz</v>
      </c>
      <c r="S925" s="21">
        <f t="shared" si="87"/>
        <v>41934.959756944445</v>
      </c>
      <c r="T925" s="2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20">
        <f t="shared" si="89"/>
        <v>21.8</v>
      </c>
      <c r="Q926" t="str">
        <f t="shared" si="85"/>
        <v>music</v>
      </c>
      <c r="R926" t="str">
        <f t="shared" si="86"/>
        <v>jazz</v>
      </c>
      <c r="S926" s="21">
        <f t="shared" si="87"/>
        <v>41288.942928240744</v>
      </c>
      <c r="T926" s="2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20">
        <f t="shared" si="89"/>
        <v>32</v>
      </c>
      <c r="Q927" t="str">
        <f t="shared" si="85"/>
        <v>music</v>
      </c>
      <c r="R927" t="str">
        <f t="shared" si="86"/>
        <v>jazz</v>
      </c>
      <c r="S927" s="21">
        <f t="shared" si="87"/>
        <v>41575.880914351852</v>
      </c>
      <c r="T927" s="2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20">
        <v>0</v>
      </c>
      <c r="Q928" t="str">
        <f t="shared" si="85"/>
        <v>music</v>
      </c>
      <c r="R928" t="str">
        <f t="shared" si="86"/>
        <v>jazz</v>
      </c>
      <c r="S928" s="21">
        <f t="shared" si="87"/>
        <v>40338.02002314815</v>
      </c>
      <c r="T928" s="2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20">
        <v>0</v>
      </c>
      <c r="Q929" t="str">
        <f t="shared" si="85"/>
        <v>music</v>
      </c>
      <c r="R929" t="str">
        <f t="shared" si="86"/>
        <v>jazz</v>
      </c>
      <c r="S929" s="21">
        <f t="shared" si="87"/>
        <v>41013.822858796295</v>
      </c>
      <c r="T929" s="2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20">
        <f>E930/L930</f>
        <v>56.25</v>
      </c>
      <c r="Q930" t="str">
        <f t="shared" si="85"/>
        <v>music</v>
      </c>
      <c r="R930" t="str">
        <f t="shared" si="86"/>
        <v>jazz</v>
      </c>
      <c r="S930" s="21">
        <f t="shared" si="87"/>
        <v>41180.86241898148</v>
      </c>
      <c r="T930" s="2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20">
        <v>0</v>
      </c>
      <c r="Q931" t="str">
        <f t="shared" si="85"/>
        <v>music</v>
      </c>
      <c r="R931" t="str">
        <f t="shared" si="86"/>
        <v>jazz</v>
      </c>
      <c r="S931" s="21">
        <f t="shared" si="87"/>
        <v>40978.238067129627</v>
      </c>
      <c r="T931" s="2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20">
        <f t="shared" si="89"/>
        <v>69</v>
      </c>
      <c r="Q932" t="str">
        <f t="shared" si="85"/>
        <v>music</v>
      </c>
      <c r="R932" t="str">
        <f t="shared" si="86"/>
        <v>jazz</v>
      </c>
      <c r="S932" s="21">
        <f t="shared" si="87"/>
        <v>40312.915578703702</v>
      </c>
      <c r="T932" s="2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13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21">
        <f t="shared" si="87"/>
        <v>41680.359976851854</v>
      </c>
      <c r="T933" s="2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20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21">
        <f t="shared" si="87"/>
        <v>41310.969270833331</v>
      </c>
      <c r="T934" s="2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20">
        <f t="shared" si="89"/>
        <v>60</v>
      </c>
      <c r="Q935" t="str">
        <f t="shared" si="85"/>
        <v>music</v>
      </c>
      <c r="R935" t="str">
        <f t="shared" si="86"/>
        <v>jazz</v>
      </c>
      <c r="S935" s="21">
        <f t="shared" si="87"/>
        <v>41711.169085648151</v>
      </c>
      <c r="T935" s="2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9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21">
        <f t="shared" si="87"/>
        <v>41733.737083333333</v>
      </c>
      <c r="T936" s="2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20">
        <f t="shared" si="89"/>
        <v>25</v>
      </c>
      <c r="Q937" t="str">
        <f t="shared" si="85"/>
        <v>music</v>
      </c>
      <c r="R937" t="str">
        <f t="shared" si="86"/>
        <v>jazz</v>
      </c>
      <c r="S937" s="21">
        <f t="shared" si="87"/>
        <v>42368.333668981482</v>
      </c>
      <c r="T937" s="2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20">
        <v>0</v>
      </c>
      <c r="Q938" t="str">
        <f t="shared" si="85"/>
        <v>music</v>
      </c>
      <c r="R938" t="str">
        <f t="shared" si="86"/>
        <v>jazz</v>
      </c>
      <c r="S938" s="21">
        <f t="shared" si="87"/>
        <v>40883.024178240739</v>
      </c>
      <c r="T938" s="2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20">
        <f t="shared" si="89"/>
        <v>20</v>
      </c>
      <c r="Q939" t="str">
        <f t="shared" si="85"/>
        <v>music</v>
      </c>
      <c r="R939" t="str">
        <f t="shared" si="86"/>
        <v>jazz</v>
      </c>
      <c r="S939" s="21">
        <f t="shared" si="87"/>
        <v>41551.798113425924</v>
      </c>
      <c r="T939" s="2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20">
        <f t="shared" si="89"/>
        <v>25</v>
      </c>
      <c r="Q940" t="str">
        <f t="shared" si="85"/>
        <v>music</v>
      </c>
      <c r="R940" t="str">
        <f t="shared" si="86"/>
        <v>jazz</v>
      </c>
      <c r="S940" s="21">
        <f t="shared" si="87"/>
        <v>41124.479722222226</v>
      </c>
      <c r="T940" s="2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20">
        <f t="shared" si="89"/>
        <v>20</v>
      </c>
      <c r="Q941" t="str">
        <f t="shared" si="85"/>
        <v>music</v>
      </c>
      <c r="R941" t="str">
        <f t="shared" si="86"/>
        <v>jazz</v>
      </c>
      <c r="S941" s="21">
        <f t="shared" si="87"/>
        <v>41416.763171296298</v>
      </c>
      <c r="T941" s="2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20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21">
        <f t="shared" si="87"/>
        <v>42182.008402777778</v>
      </c>
      <c r="T942" s="2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20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21">
        <f t="shared" si="87"/>
        <v>42746.096585648149</v>
      </c>
      <c r="T943" s="2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20">
        <f t="shared" si="89"/>
        <v>41.75</v>
      </c>
      <c r="Q944" t="str">
        <f t="shared" si="85"/>
        <v>technology</v>
      </c>
      <c r="R944" t="str">
        <f t="shared" si="86"/>
        <v>wearables</v>
      </c>
      <c r="S944" s="21">
        <f t="shared" si="87"/>
        <v>42382.843287037031</v>
      </c>
      <c r="T944" s="2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20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21">
        <f t="shared" si="87"/>
        <v>42673.66788194445</v>
      </c>
      <c r="T945" s="2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20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21">
        <f t="shared" si="87"/>
        <v>42444.583912037036</v>
      </c>
      <c r="T946" s="2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12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21">
        <f t="shared" si="87"/>
        <v>42732.872986111113</v>
      </c>
      <c r="T947" s="2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20">
        <f t="shared" si="89"/>
        <v>57.2</v>
      </c>
      <c r="Q948" t="str">
        <f t="shared" si="85"/>
        <v>technology</v>
      </c>
      <c r="R948" t="str">
        <f t="shared" si="86"/>
        <v>wearables</v>
      </c>
      <c r="S948" s="21">
        <f t="shared" si="87"/>
        <v>42592.750555555554</v>
      </c>
      <c r="T948" s="2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20">
        <v>0</v>
      </c>
      <c r="Q949" t="str">
        <f t="shared" si="85"/>
        <v>technology</v>
      </c>
      <c r="R949" t="str">
        <f t="shared" si="86"/>
        <v>wearables</v>
      </c>
      <c r="S949" s="21">
        <f t="shared" si="87"/>
        <v>42491.781319444446</v>
      </c>
      <c r="T949" s="2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12">
        <f t="shared" si="89"/>
        <v>60</v>
      </c>
      <c r="Q950" t="str">
        <f t="shared" si="85"/>
        <v>technology</v>
      </c>
      <c r="R950" t="str">
        <f t="shared" si="86"/>
        <v>wearables</v>
      </c>
      <c r="S950" s="21">
        <f t="shared" si="87"/>
        <v>42411.828287037039</v>
      </c>
      <c r="T950" s="2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12">
        <f t="shared" si="89"/>
        <v>39</v>
      </c>
      <c r="Q951" t="str">
        <f t="shared" si="85"/>
        <v>technology</v>
      </c>
      <c r="R951" t="str">
        <f t="shared" si="86"/>
        <v>wearables</v>
      </c>
      <c r="S951" s="21">
        <f t="shared" si="87"/>
        <v>42361.043703703705</v>
      </c>
      <c r="T951" s="2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9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21">
        <f t="shared" si="87"/>
        <v>42356.750706018516</v>
      </c>
      <c r="T952" s="21">
        <f t="shared" si="88"/>
        <v>42386.750706018516</v>
      </c>
    </row>
    <row r="953" spans="1:20" ht="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20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21">
        <f t="shared" si="87"/>
        <v>42480.653611111105</v>
      </c>
      <c r="T953" s="2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20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21">
        <f t="shared" si="87"/>
        <v>42662.613564814819</v>
      </c>
      <c r="T954" s="2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20">
        <f t="shared" si="89"/>
        <v>25.2</v>
      </c>
      <c r="Q955" t="str">
        <f t="shared" si="85"/>
        <v>technology</v>
      </c>
      <c r="R955" t="str">
        <f t="shared" si="86"/>
        <v>wearables</v>
      </c>
      <c r="S955" s="21">
        <f t="shared" si="87"/>
        <v>41999.164340277777</v>
      </c>
      <c r="T955" s="2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20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21">
        <f t="shared" si="87"/>
        <v>42194.833784722221</v>
      </c>
      <c r="T956" s="2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20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21">
        <f t="shared" si="87"/>
        <v>42586.295138888891</v>
      </c>
      <c r="T957" s="2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20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21">
        <f t="shared" si="87"/>
        <v>42060.913877314815</v>
      </c>
      <c r="T958" s="2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20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21">
        <f t="shared" si="87"/>
        <v>42660.552465277782</v>
      </c>
      <c r="T959" s="2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20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21">
        <f t="shared" si="87"/>
        <v>42082.802812499998</v>
      </c>
      <c r="T960" s="2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20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21">
        <f t="shared" si="87"/>
        <v>41993.174363425926</v>
      </c>
      <c r="T961" s="2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20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21">
        <f t="shared" si="87"/>
        <v>42766.626793981486</v>
      </c>
      <c r="T962" s="2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20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21">
        <f t="shared" ref="S963:S1026" si="94">(((J963/60)/60)/24)+DATE(1970,1,1)</f>
        <v>42740.693692129629</v>
      </c>
      <c r="T963" s="2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2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21">
        <f t="shared" si="94"/>
        <v>42373.712418981479</v>
      </c>
      <c r="T964" s="2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2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21">
        <f t="shared" si="94"/>
        <v>42625.635636574079</v>
      </c>
      <c r="T965" s="2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21">
        <f t="shared" si="94"/>
        <v>42208.628692129627</v>
      </c>
      <c r="T966" s="2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2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21">
        <f t="shared" si="94"/>
        <v>42637.016736111109</v>
      </c>
      <c r="T967" s="2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20">
        <f t="shared" si="91"/>
        <v>59.2</v>
      </c>
      <c r="Q968" t="str">
        <f t="shared" si="92"/>
        <v>technology</v>
      </c>
      <c r="R968" t="str">
        <f t="shared" si="93"/>
        <v>wearables</v>
      </c>
      <c r="S968" s="21">
        <f t="shared" si="94"/>
        <v>42619.635787037041</v>
      </c>
      <c r="T968" s="2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2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21">
        <f t="shared" si="94"/>
        <v>42422.254328703704</v>
      </c>
      <c r="T969" s="2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20">
        <f t="shared" si="91"/>
        <v>26.5</v>
      </c>
      <c r="Q970" t="str">
        <f t="shared" si="92"/>
        <v>technology</v>
      </c>
      <c r="R970" t="str">
        <f t="shared" si="93"/>
        <v>wearables</v>
      </c>
      <c r="S970" s="21">
        <f t="shared" si="94"/>
        <v>41836.847615740742</v>
      </c>
      <c r="T970" s="2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1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21">
        <f t="shared" si="94"/>
        <v>42742.30332175926</v>
      </c>
      <c r="T971" s="2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21">
        <f t="shared" si="94"/>
        <v>42721.220520833333</v>
      </c>
      <c r="T972" s="2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20">
        <f t="shared" si="91"/>
        <v>45.2</v>
      </c>
      <c r="Q973" t="str">
        <f t="shared" si="92"/>
        <v>technology</v>
      </c>
      <c r="R973" t="str">
        <f t="shared" si="93"/>
        <v>wearables</v>
      </c>
      <c r="S973" s="21">
        <f t="shared" si="94"/>
        <v>42111.709027777775</v>
      </c>
      <c r="T973" s="2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2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21">
        <f t="shared" si="94"/>
        <v>41856.865717592591</v>
      </c>
      <c r="T974" s="2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2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21">
        <f t="shared" si="94"/>
        <v>42257.014965277776</v>
      </c>
      <c r="T975" s="2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2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21">
        <f t="shared" si="94"/>
        <v>42424.749490740738</v>
      </c>
      <c r="T976" s="2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2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21">
        <f t="shared" si="94"/>
        <v>42489.696585648147</v>
      </c>
      <c r="T977" s="2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21">
        <f t="shared" si="94"/>
        <v>42185.058993055558</v>
      </c>
      <c r="T978" s="2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21">
        <f t="shared" si="94"/>
        <v>42391.942094907412</v>
      </c>
      <c r="T979" s="2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1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21">
        <f t="shared" si="94"/>
        <v>42395.309039351851</v>
      </c>
      <c r="T980" s="2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2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21">
        <f t="shared" si="94"/>
        <v>42506.416990740734</v>
      </c>
      <c r="T981" s="2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2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21">
        <f t="shared" si="94"/>
        <v>41928.904189814813</v>
      </c>
      <c r="T982" s="2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20">
        <f t="shared" si="91"/>
        <v>2.75</v>
      </c>
      <c r="Q983" t="str">
        <f t="shared" si="92"/>
        <v>technology</v>
      </c>
      <c r="R983" t="str">
        <f t="shared" si="93"/>
        <v>wearables</v>
      </c>
      <c r="S983" s="21">
        <f t="shared" si="94"/>
        <v>41830.947013888886</v>
      </c>
      <c r="T983" s="2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20">
        <f t="shared" si="91"/>
        <v>1</v>
      </c>
      <c r="Q984" t="str">
        <f t="shared" si="92"/>
        <v>technology</v>
      </c>
      <c r="R984" t="str">
        <f t="shared" si="93"/>
        <v>wearables</v>
      </c>
      <c r="S984" s="21">
        <f t="shared" si="94"/>
        <v>42615.753310185188</v>
      </c>
      <c r="T984" s="2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21">
        <f t="shared" si="94"/>
        <v>42574.667650462965</v>
      </c>
      <c r="T985" s="2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2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21">
        <f t="shared" si="94"/>
        <v>42061.11583333333</v>
      </c>
      <c r="T986" s="2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21">
        <f t="shared" si="94"/>
        <v>42339.967708333337</v>
      </c>
      <c r="T987" s="2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21">
        <f t="shared" si="94"/>
        <v>42324.767361111109</v>
      </c>
      <c r="T988" s="2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21">
        <f t="shared" si="94"/>
        <v>41773.294560185182</v>
      </c>
      <c r="T989" s="2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2">
        <v>0</v>
      </c>
      <c r="Q990" t="str">
        <f t="shared" si="92"/>
        <v>technology</v>
      </c>
      <c r="R990" t="str">
        <f t="shared" si="93"/>
        <v>wearables</v>
      </c>
      <c r="S990" s="21">
        <f t="shared" si="94"/>
        <v>42614.356770833328</v>
      </c>
      <c r="T990" s="21">
        <f t="shared" si="95"/>
        <v>42644.356770833328</v>
      </c>
    </row>
    <row r="991" spans="1:20" ht="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2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21">
        <f t="shared" si="94"/>
        <v>42611.933969907404</v>
      </c>
      <c r="T991" s="2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20">
        <f t="shared" si="91"/>
        <v>13</v>
      </c>
      <c r="Q992" t="str">
        <f t="shared" si="92"/>
        <v>technology</v>
      </c>
      <c r="R992" t="str">
        <f t="shared" si="93"/>
        <v>wearables</v>
      </c>
      <c r="S992" s="21">
        <f t="shared" si="94"/>
        <v>41855.784305555557</v>
      </c>
      <c r="T992" s="2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21">
        <f t="shared" si="94"/>
        <v>42538.75680555556</v>
      </c>
      <c r="T993" s="2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2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21">
        <f t="shared" si="94"/>
        <v>42437.924988425926</v>
      </c>
      <c r="T994" s="2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2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21">
        <f t="shared" si="94"/>
        <v>42652.964907407411</v>
      </c>
      <c r="T995" s="2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2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21">
        <f t="shared" si="94"/>
        <v>41921.263078703705</v>
      </c>
      <c r="T996" s="2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2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21">
        <f t="shared" si="94"/>
        <v>41947.940740740742</v>
      </c>
      <c r="T997" s="2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20">
        <f t="shared" si="91"/>
        <v>13</v>
      </c>
      <c r="Q998" t="str">
        <f t="shared" si="92"/>
        <v>technology</v>
      </c>
      <c r="R998" t="str">
        <f t="shared" si="93"/>
        <v>wearables</v>
      </c>
      <c r="S998" s="21">
        <f t="shared" si="94"/>
        <v>41817.866435185184</v>
      </c>
      <c r="T998" s="2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2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21">
        <f t="shared" si="94"/>
        <v>41941.10297453704</v>
      </c>
      <c r="T999" s="2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21">
        <f t="shared" si="94"/>
        <v>42282.168993055559</v>
      </c>
      <c r="T1000" s="2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21">
        <f t="shared" si="94"/>
        <v>41926.29965277778</v>
      </c>
      <c r="T1001" s="2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2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21">
        <f t="shared" si="94"/>
        <v>42749.059722222228</v>
      </c>
      <c r="T1002" s="2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21">
        <f t="shared" si="94"/>
        <v>42720.720057870371</v>
      </c>
      <c r="T1003" s="2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2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21">
        <f t="shared" si="94"/>
        <v>42325.684189814812</v>
      </c>
      <c r="T1004" s="2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21">
        <f t="shared" si="94"/>
        <v>42780.709039351852</v>
      </c>
      <c r="T1005" s="2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2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21">
        <f t="shared" si="94"/>
        <v>42388.708645833336</v>
      </c>
      <c r="T1006" s="2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2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21">
        <f t="shared" si="94"/>
        <v>42276.624803240738</v>
      </c>
      <c r="T1007" s="2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2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21">
        <f t="shared" si="94"/>
        <v>41977.040185185186</v>
      </c>
      <c r="T1008" s="2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2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21">
        <f t="shared" si="94"/>
        <v>42676.583599537036</v>
      </c>
      <c r="T1009" s="2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1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21">
        <f t="shared" si="94"/>
        <v>42702.809201388889</v>
      </c>
      <c r="T1010" s="2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2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21">
        <f t="shared" si="94"/>
        <v>42510.604699074072</v>
      </c>
      <c r="T1011" s="2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2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21">
        <f t="shared" si="94"/>
        <v>42561.829421296294</v>
      </c>
      <c r="T1012" s="2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2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21">
        <f t="shared" si="94"/>
        <v>41946.898090277777</v>
      </c>
      <c r="T1013" s="2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2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21">
        <f t="shared" si="94"/>
        <v>42714.440416666665</v>
      </c>
      <c r="T1014" s="2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2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21">
        <f t="shared" si="94"/>
        <v>42339.833981481483</v>
      </c>
      <c r="T1015" s="2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2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21">
        <f t="shared" si="94"/>
        <v>41955.002488425926</v>
      </c>
      <c r="T1016" s="2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21">
        <f t="shared" si="94"/>
        <v>42303.878414351857</v>
      </c>
      <c r="T1017" s="2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2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21">
        <f t="shared" si="94"/>
        <v>42422.107129629629</v>
      </c>
      <c r="T1018" s="2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2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21">
        <f t="shared" si="94"/>
        <v>42289.675173611111</v>
      </c>
      <c r="T1019" s="2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21">
        <f t="shared" si="94"/>
        <v>42535.492280092592</v>
      </c>
      <c r="T1020" s="2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2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21">
        <f t="shared" si="94"/>
        <v>42009.973946759259</v>
      </c>
      <c r="T1021" s="2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21">
        <f t="shared" si="94"/>
        <v>42127.069548611107</v>
      </c>
      <c r="T1022" s="2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2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21">
        <f t="shared" si="94"/>
        <v>42271.251979166671</v>
      </c>
      <c r="T1023" s="2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2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21">
        <f t="shared" si="94"/>
        <v>42111.646724537044</v>
      </c>
      <c r="T1024" s="2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21">
        <f t="shared" si="94"/>
        <v>42145.919687500005</v>
      </c>
      <c r="T1025" s="2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1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21">
        <f t="shared" si="94"/>
        <v>42370.580590277779</v>
      </c>
      <c r="T1026" s="2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20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21">
        <f t="shared" ref="S1027:S1090" si="100">(((J1027/60)/60)/24)+DATE(1970,1,1)</f>
        <v>42049.833761574075</v>
      </c>
      <c r="T1027" s="2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21">
        <f t="shared" si="100"/>
        <v>42426.407592592594</v>
      </c>
      <c r="T1028" s="2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2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21">
        <f t="shared" si="100"/>
        <v>41905.034108796295</v>
      </c>
      <c r="T1029" s="2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21">
        <f t="shared" si="100"/>
        <v>42755.627372685187</v>
      </c>
      <c r="T1030" s="2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1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21">
        <f t="shared" si="100"/>
        <v>42044.711886574078</v>
      </c>
      <c r="T1031" s="2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2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21">
        <f t="shared" si="100"/>
        <v>42611.483206018514</v>
      </c>
      <c r="T1032" s="2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2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21">
        <f t="shared" si="100"/>
        <v>42324.764004629629</v>
      </c>
      <c r="T1033" s="21">
        <f t="shared" si="101"/>
        <v>42354.764004629629</v>
      </c>
    </row>
    <row r="1034" spans="1:20" ht="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2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21">
        <f t="shared" si="100"/>
        <v>42514.666956018518</v>
      </c>
      <c r="T1034" s="2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21">
        <f t="shared" si="100"/>
        <v>42688.732407407413</v>
      </c>
      <c r="T1035" s="2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2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21">
        <f t="shared" si="100"/>
        <v>42555.166712962964</v>
      </c>
      <c r="T1036" s="2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2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21">
        <f t="shared" si="100"/>
        <v>42016.641435185185</v>
      </c>
      <c r="T1037" s="2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2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21">
        <f t="shared" si="100"/>
        <v>41249.448958333334</v>
      </c>
      <c r="T1038" s="2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2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21">
        <f t="shared" si="100"/>
        <v>42119.822476851856</v>
      </c>
      <c r="T1039" s="2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2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21">
        <f t="shared" si="100"/>
        <v>42418.231747685189</v>
      </c>
      <c r="T1040" s="2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2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21">
        <f t="shared" si="100"/>
        <v>42692.109328703707</v>
      </c>
      <c r="T1041" s="2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20">
        <f t="shared" si="97"/>
        <v>250</v>
      </c>
      <c r="Q1042" t="str">
        <f t="shared" si="98"/>
        <v>journalism</v>
      </c>
      <c r="R1042" t="str">
        <f t="shared" si="99"/>
        <v>audio</v>
      </c>
      <c r="S1042" s="21">
        <f t="shared" si="100"/>
        <v>42579.708437499998</v>
      </c>
      <c r="T1042" s="2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20">
        <v>0</v>
      </c>
      <c r="Q1043" t="str">
        <f t="shared" si="98"/>
        <v>journalism</v>
      </c>
      <c r="R1043" t="str">
        <f t="shared" si="99"/>
        <v>audio</v>
      </c>
      <c r="S1043" s="21">
        <f t="shared" si="100"/>
        <v>41831.060092592597</v>
      </c>
      <c r="T1043" s="2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20">
        <f t="shared" si="97"/>
        <v>10</v>
      </c>
      <c r="Q1044" t="str">
        <f t="shared" si="98"/>
        <v>journalism</v>
      </c>
      <c r="R1044" t="str">
        <f t="shared" si="99"/>
        <v>audio</v>
      </c>
      <c r="S1044" s="21">
        <f t="shared" si="100"/>
        <v>41851.696157407408</v>
      </c>
      <c r="T1044" s="2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2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21">
        <f t="shared" si="100"/>
        <v>42114.252951388888</v>
      </c>
      <c r="T1045" s="2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20">
        <f t="shared" si="97"/>
        <v>3</v>
      </c>
      <c r="Q1046" t="str">
        <f t="shared" si="98"/>
        <v>journalism</v>
      </c>
      <c r="R1046" t="str">
        <f t="shared" si="99"/>
        <v>audio</v>
      </c>
      <c r="S1046" s="21">
        <f t="shared" si="100"/>
        <v>42011.925937499997</v>
      </c>
      <c r="T1046" s="2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20">
        <f t="shared" si="97"/>
        <v>33.25</v>
      </c>
      <c r="Q1047" t="str">
        <f t="shared" si="98"/>
        <v>journalism</v>
      </c>
      <c r="R1047" t="str">
        <f t="shared" si="99"/>
        <v>audio</v>
      </c>
      <c r="S1047" s="21">
        <f t="shared" si="100"/>
        <v>41844.874421296299</v>
      </c>
      <c r="T1047" s="2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21">
        <f t="shared" si="100"/>
        <v>42319.851388888885</v>
      </c>
      <c r="T1048" s="2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20">
        <f t="shared" si="97"/>
        <v>1</v>
      </c>
      <c r="Q1049" t="str">
        <f t="shared" si="98"/>
        <v>journalism</v>
      </c>
      <c r="R1049" t="str">
        <f t="shared" si="99"/>
        <v>audio</v>
      </c>
      <c r="S1049" s="21">
        <f t="shared" si="100"/>
        <v>41918.818460648145</v>
      </c>
      <c r="T1049" s="2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20">
        <f t="shared" si="97"/>
        <v>53</v>
      </c>
      <c r="Q1050" t="str">
        <f t="shared" si="98"/>
        <v>journalism</v>
      </c>
      <c r="R1050" t="str">
        <f t="shared" si="99"/>
        <v>audio</v>
      </c>
      <c r="S1050" s="21">
        <f t="shared" si="100"/>
        <v>42598.053113425922</v>
      </c>
      <c r="T1050" s="21">
        <f t="shared" si="101"/>
        <v>42638.053113425922</v>
      </c>
    </row>
    <row r="1051" spans="1:20" ht="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20">
        <v>0</v>
      </c>
      <c r="Q1051" t="str">
        <f t="shared" si="98"/>
        <v>journalism</v>
      </c>
      <c r="R1051" t="str">
        <f t="shared" si="99"/>
        <v>audio</v>
      </c>
      <c r="S1051" s="21">
        <f t="shared" si="100"/>
        <v>42382.431076388893</v>
      </c>
      <c r="T1051" s="21">
        <f t="shared" si="101"/>
        <v>42412.431076388893</v>
      </c>
    </row>
    <row r="1052" spans="1:20" ht="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20">
        <v>0</v>
      </c>
      <c r="Q1052" t="str">
        <f t="shared" si="98"/>
        <v>journalism</v>
      </c>
      <c r="R1052" t="str">
        <f t="shared" si="99"/>
        <v>audio</v>
      </c>
      <c r="S1052" s="21">
        <f t="shared" si="100"/>
        <v>42231.7971875</v>
      </c>
      <c r="T1052" s="2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20">
        <v>0</v>
      </c>
      <c r="Q1053" t="str">
        <f t="shared" si="98"/>
        <v>journalism</v>
      </c>
      <c r="R1053" t="str">
        <f t="shared" si="99"/>
        <v>audio</v>
      </c>
      <c r="S1053" s="21">
        <f t="shared" si="100"/>
        <v>41850.014178240745</v>
      </c>
      <c r="T1053" s="2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20">
        <v>0</v>
      </c>
      <c r="Q1054" t="str">
        <f t="shared" si="98"/>
        <v>journalism</v>
      </c>
      <c r="R1054" t="str">
        <f t="shared" si="99"/>
        <v>audio</v>
      </c>
      <c r="S1054" s="21">
        <f t="shared" si="100"/>
        <v>42483.797395833331</v>
      </c>
      <c r="T1054" s="2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20">
        <f t="shared" si="97"/>
        <v>15</v>
      </c>
      <c r="Q1055" t="str">
        <f t="shared" si="98"/>
        <v>journalism</v>
      </c>
      <c r="R1055" t="str">
        <f t="shared" si="99"/>
        <v>audio</v>
      </c>
      <c r="S1055" s="21">
        <f t="shared" si="100"/>
        <v>42775.172824074078</v>
      </c>
      <c r="T1055" s="2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20">
        <v>0</v>
      </c>
      <c r="Q1056" t="str">
        <f t="shared" si="98"/>
        <v>journalism</v>
      </c>
      <c r="R1056" t="str">
        <f t="shared" si="99"/>
        <v>audio</v>
      </c>
      <c r="S1056" s="21">
        <f t="shared" si="100"/>
        <v>41831.851840277777</v>
      </c>
      <c r="T1056" s="2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20">
        <v>0</v>
      </c>
      <c r="Q1057" t="str">
        <f t="shared" si="98"/>
        <v>journalism</v>
      </c>
      <c r="R1057" t="str">
        <f t="shared" si="99"/>
        <v>audio</v>
      </c>
      <c r="S1057" s="21">
        <f t="shared" si="100"/>
        <v>42406.992418981477</v>
      </c>
      <c r="T1057" s="2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20">
        <v>0</v>
      </c>
      <c r="Q1058" t="str">
        <f t="shared" si="98"/>
        <v>journalism</v>
      </c>
      <c r="R1058" t="str">
        <f t="shared" si="99"/>
        <v>audio</v>
      </c>
      <c r="S1058" s="21">
        <f t="shared" si="100"/>
        <v>42058.719641203701</v>
      </c>
      <c r="T1058" s="2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20">
        <v>0</v>
      </c>
      <c r="Q1059" t="str">
        <f t="shared" si="98"/>
        <v>journalism</v>
      </c>
      <c r="R1059" t="str">
        <f t="shared" si="99"/>
        <v>audio</v>
      </c>
      <c r="S1059" s="21">
        <f t="shared" si="100"/>
        <v>42678.871331018512</v>
      </c>
      <c r="T1059" s="2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20">
        <v>0</v>
      </c>
      <c r="Q1060" t="str">
        <f t="shared" si="98"/>
        <v>journalism</v>
      </c>
      <c r="R1060" t="str">
        <f t="shared" si="99"/>
        <v>audio</v>
      </c>
      <c r="S1060" s="21">
        <f t="shared" si="100"/>
        <v>42047.900960648149</v>
      </c>
      <c r="T1060" s="21">
        <f t="shared" si="101"/>
        <v>42089</v>
      </c>
    </row>
    <row r="1061" spans="1:20" ht="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20">
        <v>0</v>
      </c>
      <c r="Q1061" t="str">
        <f t="shared" si="98"/>
        <v>journalism</v>
      </c>
      <c r="R1061" t="str">
        <f t="shared" si="99"/>
        <v>audio</v>
      </c>
      <c r="S1061" s="21">
        <f t="shared" si="100"/>
        <v>42046.79</v>
      </c>
      <c r="T1061" s="2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20">
        <f t="shared" si="97"/>
        <v>50</v>
      </c>
      <c r="Q1062" t="str">
        <f t="shared" si="98"/>
        <v>journalism</v>
      </c>
      <c r="R1062" t="str">
        <f t="shared" si="99"/>
        <v>audio</v>
      </c>
      <c r="S1062" s="21">
        <f t="shared" si="100"/>
        <v>42079.913113425922</v>
      </c>
      <c r="T1062" s="2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20">
        <v>0</v>
      </c>
      <c r="Q1063" t="str">
        <f t="shared" si="98"/>
        <v>journalism</v>
      </c>
      <c r="R1063" t="str">
        <f t="shared" si="99"/>
        <v>audio</v>
      </c>
      <c r="S1063" s="21">
        <f t="shared" si="100"/>
        <v>42432.276712962965</v>
      </c>
      <c r="T1063" s="21">
        <f t="shared" si="101"/>
        <v>42492.041666666672</v>
      </c>
    </row>
    <row r="1064" spans="1:20" ht="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20">
        <f t="shared" si="97"/>
        <v>47.5</v>
      </c>
      <c r="Q1064" t="str">
        <f t="shared" si="98"/>
        <v>journalism</v>
      </c>
      <c r="R1064" t="str">
        <f t="shared" si="99"/>
        <v>audio</v>
      </c>
      <c r="S1064" s="21">
        <f t="shared" si="100"/>
        <v>42556.807187500002</v>
      </c>
      <c r="T1064" s="2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20">
        <v>0</v>
      </c>
      <c r="Q1065" t="str">
        <f t="shared" si="98"/>
        <v>journalism</v>
      </c>
      <c r="R1065" t="str">
        <f t="shared" si="99"/>
        <v>audio</v>
      </c>
      <c r="S1065" s="21">
        <f t="shared" si="100"/>
        <v>42583.030810185184</v>
      </c>
      <c r="T1065" s="2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2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21">
        <f t="shared" si="100"/>
        <v>41417.228043981479</v>
      </c>
      <c r="T1066" s="2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21">
        <f t="shared" si="100"/>
        <v>41661.381041666667</v>
      </c>
      <c r="T1067" s="2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2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21">
        <f t="shared" si="100"/>
        <v>41445.962754629632</v>
      </c>
      <c r="T1068" s="2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20">
        <f t="shared" si="97"/>
        <v>13</v>
      </c>
      <c r="Q1069" t="str">
        <f t="shared" si="98"/>
        <v>games</v>
      </c>
      <c r="R1069" t="str">
        <f t="shared" si="99"/>
        <v>video games</v>
      </c>
      <c r="S1069" s="21">
        <f t="shared" si="100"/>
        <v>41599.855682870373</v>
      </c>
      <c r="T1069" s="2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2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21">
        <f t="shared" si="100"/>
        <v>42440.371111111104</v>
      </c>
      <c r="T1070" s="2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2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21">
        <f t="shared" si="100"/>
        <v>41572.229849537034</v>
      </c>
      <c r="T1071" s="2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20">
        <f t="shared" si="97"/>
        <v>35</v>
      </c>
      <c r="Q1072" t="str">
        <f t="shared" si="98"/>
        <v>games</v>
      </c>
      <c r="R1072" t="str">
        <f t="shared" si="99"/>
        <v>video games</v>
      </c>
      <c r="S1072" s="21">
        <f t="shared" si="100"/>
        <v>41163.011828703704</v>
      </c>
      <c r="T1072" s="2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6">
        <v>0</v>
      </c>
      <c r="Q1073" t="str">
        <f t="shared" si="98"/>
        <v>games</v>
      </c>
      <c r="R1073" t="str">
        <f t="shared" si="99"/>
        <v>video games</v>
      </c>
      <c r="S1073" s="21">
        <f t="shared" si="100"/>
        <v>42295.753391203703</v>
      </c>
      <c r="T1073" s="2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2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21">
        <f t="shared" si="100"/>
        <v>41645.832141203704</v>
      </c>
      <c r="T1074" s="2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20">
        <f t="shared" si="97"/>
        <v>10</v>
      </c>
      <c r="Q1075" t="str">
        <f t="shared" si="98"/>
        <v>games</v>
      </c>
      <c r="R1075" t="str">
        <f t="shared" si="99"/>
        <v>video games</v>
      </c>
      <c r="S1075" s="21">
        <f t="shared" si="100"/>
        <v>40802.964594907404</v>
      </c>
      <c r="T1075" s="2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2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21">
        <f t="shared" si="100"/>
        <v>41613.172974537039</v>
      </c>
      <c r="T1076" s="2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20">
        <f t="shared" si="97"/>
        <v>15</v>
      </c>
      <c r="Q1077" t="str">
        <f t="shared" si="98"/>
        <v>games</v>
      </c>
      <c r="R1077" t="str">
        <f t="shared" si="99"/>
        <v>video games</v>
      </c>
      <c r="S1077" s="21">
        <f t="shared" si="100"/>
        <v>41005.904120370367</v>
      </c>
      <c r="T1077" s="2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2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21">
        <f t="shared" si="100"/>
        <v>41838.377893518518</v>
      </c>
      <c r="T1078" s="2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2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21">
        <f t="shared" si="100"/>
        <v>42353.16679398148</v>
      </c>
      <c r="T1079" s="2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20">
        <f t="shared" si="97"/>
        <v>9</v>
      </c>
      <c r="Q1080" t="str">
        <f t="shared" si="98"/>
        <v>games</v>
      </c>
      <c r="R1080" t="str">
        <f t="shared" si="99"/>
        <v>video games</v>
      </c>
      <c r="S1080" s="21">
        <f t="shared" si="100"/>
        <v>40701.195844907408</v>
      </c>
      <c r="T1080" s="2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21">
        <f t="shared" si="100"/>
        <v>42479.566388888896</v>
      </c>
      <c r="T1081" s="2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2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21">
        <f t="shared" si="100"/>
        <v>41740.138113425928</v>
      </c>
      <c r="T1082" s="2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20">
        <f t="shared" si="97"/>
        <v>3</v>
      </c>
      <c r="Q1083" t="str">
        <f t="shared" si="98"/>
        <v>games</v>
      </c>
      <c r="R1083" t="str">
        <f t="shared" si="99"/>
        <v>video games</v>
      </c>
      <c r="S1083" s="21">
        <f t="shared" si="100"/>
        <v>42002.926990740743</v>
      </c>
      <c r="T1083" s="2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2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21">
        <f t="shared" si="100"/>
        <v>41101.906111111115</v>
      </c>
      <c r="T1084" s="2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21">
        <f t="shared" si="100"/>
        <v>41793.659525462965</v>
      </c>
      <c r="T1085" s="21">
        <f t="shared" si="101"/>
        <v>41853.659525462965</v>
      </c>
    </row>
    <row r="1086" spans="1:20" ht="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20">
        <v>0</v>
      </c>
      <c r="Q1086" t="str">
        <f t="shared" si="98"/>
        <v>games</v>
      </c>
      <c r="R1086" t="str">
        <f t="shared" si="99"/>
        <v>video games</v>
      </c>
      <c r="S1086" s="21">
        <f t="shared" si="100"/>
        <v>41829.912083333329</v>
      </c>
      <c r="T1086" s="2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21">
        <f t="shared" si="100"/>
        <v>42413.671006944445</v>
      </c>
      <c r="T1087" s="21">
        <f t="shared" si="101"/>
        <v>42443.629340277781</v>
      </c>
    </row>
    <row r="1088" spans="1:20" ht="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20">
        <f t="shared" si="97"/>
        <v>7.5</v>
      </c>
      <c r="Q1088" t="str">
        <f t="shared" si="98"/>
        <v>games</v>
      </c>
      <c r="R1088" t="str">
        <f t="shared" si="99"/>
        <v>video games</v>
      </c>
      <c r="S1088" s="21">
        <f t="shared" si="100"/>
        <v>41845.866793981484</v>
      </c>
      <c r="T1088" s="2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20">
        <v>0</v>
      </c>
      <c r="Q1089" t="str">
        <f t="shared" si="98"/>
        <v>games</v>
      </c>
      <c r="R1089" t="str">
        <f t="shared" si="99"/>
        <v>video games</v>
      </c>
      <c r="S1089" s="21">
        <f t="shared" si="100"/>
        <v>41775.713969907411</v>
      </c>
      <c r="T1089" s="2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2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21">
        <f t="shared" si="100"/>
        <v>41723.799386574072</v>
      </c>
      <c r="T1090" s="2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12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21">
        <f t="shared" ref="S1091:S1154" si="106">(((J1091/60)/60)/24)+DATE(1970,1,1)</f>
        <v>42151.189525462964</v>
      </c>
      <c r="T1091" s="2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21">
        <f t="shared" si="106"/>
        <v>42123.185798611114</v>
      </c>
      <c r="T1092" s="2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21">
        <f t="shared" si="106"/>
        <v>42440.820277777777</v>
      </c>
      <c r="T1093" s="2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20">
        <f t="shared" si="103"/>
        <v>3</v>
      </c>
      <c r="Q1094" t="str">
        <f t="shared" si="104"/>
        <v>games</v>
      </c>
      <c r="R1094" t="str">
        <f t="shared" si="105"/>
        <v>video games</v>
      </c>
      <c r="S1094" s="21">
        <f t="shared" si="106"/>
        <v>41250.025902777779</v>
      </c>
      <c r="T1094" s="2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21">
        <f t="shared" si="106"/>
        <v>42396.973807870367</v>
      </c>
      <c r="T1095" s="2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2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21">
        <f t="shared" si="106"/>
        <v>40795.713344907403</v>
      </c>
      <c r="T1096" s="2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2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21">
        <f t="shared" si="106"/>
        <v>41486.537268518521</v>
      </c>
      <c r="T1097" s="2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2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21">
        <f t="shared" si="106"/>
        <v>41885.51798611111</v>
      </c>
      <c r="T1098" s="2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2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21">
        <f t="shared" si="106"/>
        <v>41660.792557870373</v>
      </c>
      <c r="T1099" s="2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2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21">
        <f t="shared" si="106"/>
        <v>41712.762673611112</v>
      </c>
      <c r="T1100" s="2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21">
        <f t="shared" si="106"/>
        <v>42107.836435185185</v>
      </c>
      <c r="T1101" s="2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21">
        <f t="shared" si="106"/>
        <v>42384.110775462963</v>
      </c>
      <c r="T1102" s="2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2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21">
        <f t="shared" si="106"/>
        <v>42538.77243055556</v>
      </c>
      <c r="T1103" s="2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2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21">
        <f t="shared" si="106"/>
        <v>41577.045428240745</v>
      </c>
      <c r="T1104" s="2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2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21">
        <f t="shared" si="106"/>
        <v>42479.22210648148</v>
      </c>
      <c r="T1105" s="2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21">
        <f t="shared" si="106"/>
        <v>41771.40996527778</v>
      </c>
      <c r="T1106" s="2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2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21">
        <f t="shared" si="106"/>
        <v>41692.135729166665</v>
      </c>
      <c r="T1107" s="2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2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21">
        <f t="shared" si="106"/>
        <v>40973.740451388891</v>
      </c>
      <c r="T1108" s="2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20">
        <v>0</v>
      </c>
      <c r="Q1109" t="str">
        <f t="shared" si="104"/>
        <v>games</v>
      </c>
      <c r="R1109" t="str">
        <f t="shared" si="105"/>
        <v>video games</v>
      </c>
      <c r="S1109" s="21">
        <f t="shared" si="106"/>
        <v>41813.861388888887</v>
      </c>
      <c r="T1109" s="2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2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21">
        <f t="shared" si="106"/>
        <v>40952.636979166666</v>
      </c>
      <c r="T1110" s="2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2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21">
        <f t="shared" si="106"/>
        <v>42662.752199074079</v>
      </c>
      <c r="T1111" s="2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2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21">
        <f t="shared" si="106"/>
        <v>41220.933124999996</v>
      </c>
      <c r="T1112" s="2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20">
        <f t="shared" si="103"/>
        <v>1</v>
      </c>
      <c r="Q1113" t="str">
        <f t="shared" si="104"/>
        <v>games</v>
      </c>
      <c r="R1113" t="str">
        <f t="shared" si="105"/>
        <v>video games</v>
      </c>
      <c r="S1113" s="21">
        <f t="shared" si="106"/>
        <v>42347.203587962969</v>
      </c>
      <c r="T1113" s="2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2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21">
        <f t="shared" si="106"/>
        <v>41963.759386574078</v>
      </c>
      <c r="T1114" s="2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21">
        <f t="shared" si="106"/>
        <v>41835.977083333331</v>
      </c>
      <c r="T1115" s="2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21">
        <f t="shared" si="106"/>
        <v>41526.345914351856</v>
      </c>
      <c r="T1116" s="2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2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21">
        <f t="shared" si="106"/>
        <v>42429.695543981477</v>
      </c>
      <c r="T1117" s="2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2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21">
        <f t="shared" si="106"/>
        <v>41009.847314814811</v>
      </c>
      <c r="T1118" s="2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21">
        <f t="shared" si="106"/>
        <v>42333.598530092597</v>
      </c>
      <c r="T1119" s="2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21">
        <f t="shared" si="106"/>
        <v>41704.16642361111</v>
      </c>
      <c r="T1120" s="2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20">
        <f t="shared" si="103"/>
        <v>5</v>
      </c>
      <c r="Q1121" t="str">
        <f t="shared" si="104"/>
        <v>games</v>
      </c>
      <c r="R1121" t="str">
        <f t="shared" si="105"/>
        <v>video games</v>
      </c>
      <c r="S1121" s="21">
        <f t="shared" si="106"/>
        <v>41722.792407407411</v>
      </c>
      <c r="T1121" s="2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20">
        <v>0</v>
      </c>
      <c r="Q1122" t="str">
        <f t="shared" si="104"/>
        <v>games</v>
      </c>
      <c r="R1122" t="str">
        <f t="shared" si="105"/>
        <v>video games</v>
      </c>
      <c r="S1122" s="21">
        <f t="shared" si="106"/>
        <v>40799.872685185182</v>
      </c>
      <c r="T1122" s="2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2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21">
        <f t="shared" si="106"/>
        <v>42412.934212962966</v>
      </c>
      <c r="T1123" s="2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3">
        <v>0</v>
      </c>
      <c r="Q1124" t="str">
        <f t="shared" si="104"/>
        <v>games</v>
      </c>
      <c r="R1124" t="str">
        <f t="shared" si="105"/>
        <v>video games</v>
      </c>
      <c r="S1124" s="21">
        <f t="shared" si="106"/>
        <v>41410.703993055555</v>
      </c>
      <c r="T1124" s="2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2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21">
        <f t="shared" si="106"/>
        <v>41718.5237037037</v>
      </c>
      <c r="T1125" s="2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2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21">
        <f t="shared" si="106"/>
        <v>42094.667256944449</v>
      </c>
      <c r="T1126" s="2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3">
        <v>0</v>
      </c>
      <c r="Q1127" t="str">
        <f t="shared" si="104"/>
        <v>games</v>
      </c>
      <c r="R1127" t="str">
        <f t="shared" si="105"/>
        <v>mobile games</v>
      </c>
      <c r="S1127" s="21">
        <f t="shared" si="106"/>
        <v>42212.624189814815</v>
      </c>
      <c r="T1127" s="2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2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21">
        <f t="shared" si="106"/>
        <v>42535.327476851846</v>
      </c>
      <c r="T1128" s="2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2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21">
        <f t="shared" si="106"/>
        <v>41926.854166666664</v>
      </c>
      <c r="T1129" s="21">
        <f t="shared" si="107"/>
        <v>41957.895833333328</v>
      </c>
    </row>
    <row r="1130" spans="1:20" ht="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21">
        <f t="shared" si="106"/>
        <v>41828.649502314816</v>
      </c>
      <c r="T1130" s="2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2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21">
        <f t="shared" si="106"/>
        <v>42496.264965277776</v>
      </c>
      <c r="T1131" s="2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2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21">
        <f t="shared" si="106"/>
        <v>41908.996527777781</v>
      </c>
      <c r="T1132" s="2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>
        <v>0</v>
      </c>
      <c r="Q1133" t="str">
        <f t="shared" si="104"/>
        <v>games</v>
      </c>
      <c r="R1133" t="str">
        <f t="shared" si="105"/>
        <v>mobile games</v>
      </c>
      <c r="S1133" s="21">
        <f t="shared" si="106"/>
        <v>42332.908194444448</v>
      </c>
      <c r="T1133" s="2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21">
        <f t="shared" si="106"/>
        <v>42706.115405092598</v>
      </c>
      <c r="T1134" s="2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21">
        <f t="shared" si="106"/>
        <v>41821.407187500001</v>
      </c>
      <c r="T1135" s="2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21">
        <f t="shared" si="106"/>
        <v>41958.285046296296</v>
      </c>
      <c r="T1136" s="2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21">
        <f t="shared" si="106"/>
        <v>42558.989513888882</v>
      </c>
      <c r="T1137" s="2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21">
        <f t="shared" si="106"/>
        <v>42327.671631944439</v>
      </c>
      <c r="T1138" s="2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2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21">
        <f t="shared" si="106"/>
        <v>42453.819687499999</v>
      </c>
      <c r="T1139" s="2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2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21">
        <f t="shared" si="106"/>
        <v>42736.9066087963</v>
      </c>
      <c r="T1140" s="2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2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21">
        <f t="shared" si="106"/>
        <v>41975.347523148142</v>
      </c>
      <c r="T1141" s="2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3">
        <v>0</v>
      </c>
      <c r="Q1142" t="str">
        <f t="shared" si="104"/>
        <v>games</v>
      </c>
      <c r="R1142" t="str">
        <f t="shared" si="105"/>
        <v>mobile games</v>
      </c>
      <c r="S1142" s="21">
        <f t="shared" si="106"/>
        <v>42192.462048611109</v>
      </c>
      <c r="T1142" s="21">
        <f t="shared" si="107"/>
        <v>42222.462048611109</v>
      </c>
    </row>
    <row r="1143" spans="1:20" ht="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2">
        <v>0</v>
      </c>
      <c r="Q1143" t="str">
        <f t="shared" si="104"/>
        <v>games</v>
      </c>
      <c r="R1143" t="str">
        <f t="shared" si="105"/>
        <v>mobile games</v>
      </c>
      <c r="S1143" s="21">
        <f t="shared" si="106"/>
        <v>42164.699652777781</v>
      </c>
      <c r="T1143" s="2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20">
        <v>0</v>
      </c>
      <c r="Q1144" t="str">
        <f t="shared" si="104"/>
        <v>games</v>
      </c>
      <c r="R1144" t="str">
        <f t="shared" si="105"/>
        <v>mobile games</v>
      </c>
      <c r="S1144" s="21">
        <f t="shared" si="106"/>
        <v>42022.006099537044</v>
      </c>
      <c r="T1144" s="2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2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21">
        <f t="shared" si="106"/>
        <v>42325.19358796296</v>
      </c>
      <c r="T1145" s="2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20">
        <v>0</v>
      </c>
      <c r="Q1146" t="str">
        <f t="shared" si="104"/>
        <v>food</v>
      </c>
      <c r="R1146" t="str">
        <f t="shared" si="105"/>
        <v>food trucks</v>
      </c>
      <c r="S1146" s="21">
        <f t="shared" si="106"/>
        <v>42093.181944444441</v>
      </c>
      <c r="T1146" s="2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2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21">
        <f t="shared" si="106"/>
        <v>41854.747592592597</v>
      </c>
      <c r="T1147" s="2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2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21">
        <f t="shared" si="106"/>
        <v>41723.9533912037</v>
      </c>
      <c r="T1148" s="2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>
        <v>0</v>
      </c>
      <c r="Q1149" t="str">
        <f t="shared" si="104"/>
        <v>food</v>
      </c>
      <c r="R1149" t="str">
        <f t="shared" si="105"/>
        <v>food trucks</v>
      </c>
      <c r="S1149" s="21">
        <f t="shared" si="106"/>
        <v>41871.972025462965</v>
      </c>
      <c r="T1149" s="2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2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21">
        <f t="shared" si="106"/>
        <v>42675.171076388884</v>
      </c>
      <c r="T1150" s="2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2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21">
        <f t="shared" si="106"/>
        <v>42507.71025462963</v>
      </c>
      <c r="T1151" s="2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20">
        <f t="shared" si="103"/>
        <v>42</v>
      </c>
      <c r="Q1152" t="str">
        <f t="shared" si="104"/>
        <v>food</v>
      </c>
      <c r="R1152" t="str">
        <f t="shared" si="105"/>
        <v>food trucks</v>
      </c>
      <c r="S1152" s="21">
        <f t="shared" si="106"/>
        <v>42317.954571759255</v>
      </c>
      <c r="T1152" s="2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20">
        <v>0</v>
      </c>
      <c r="Q1153" t="str">
        <f t="shared" si="104"/>
        <v>food</v>
      </c>
      <c r="R1153" t="str">
        <f t="shared" si="105"/>
        <v>food trucks</v>
      </c>
      <c r="S1153" s="21">
        <f t="shared" si="106"/>
        <v>42224.102581018517</v>
      </c>
      <c r="T1153" s="21">
        <f t="shared" si="107"/>
        <v>42254.102581018517</v>
      </c>
    </row>
    <row r="1154" spans="1:20" ht="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2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21">
        <f t="shared" si="106"/>
        <v>42109.709629629629</v>
      </c>
      <c r="T1154" s="2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20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21">
        <f t="shared" ref="S1155:S1218" si="112">(((J1155/60)/60)/24)+DATE(1970,1,1)</f>
        <v>42143.714178240742</v>
      </c>
      <c r="T1155" s="2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2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21">
        <f t="shared" si="112"/>
        <v>42223.108865740738</v>
      </c>
      <c r="T1156" s="2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2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21">
        <f t="shared" si="112"/>
        <v>41835.763981481483</v>
      </c>
      <c r="T1157" s="2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20">
        <v>0</v>
      </c>
      <c r="Q1158" t="str">
        <f t="shared" si="110"/>
        <v>food</v>
      </c>
      <c r="R1158" t="str">
        <f t="shared" si="111"/>
        <v>food trucks</v>
      </c>
      <c r="S1158" s="21">
        <f t="shared" si="112"/>
        <v>42029.07131944444</v>
      </c>
      <c r="T1158" s="2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2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21">
        <f t="shared" si="112"/>
        <v>41918.628240740742</v>
      </c>
      <c r="T1159" s="2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2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21">
        <f t="shared" si="112"/>
        <v>41952.09175925926</v>
      </c>
      <c r="T1160" s="2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20">
        <v>0</v>
      </c>
      <c r="Q1161" t="str">
        <f t="shared" si="110"/>
        <v>food</v>
      </c>
      <c r="R1161" t="str">
        <f t="shared" si="111"/>
        <v>food trucks</v>
      </c>
      <c r="S1161" s="21">
        <f t="shared" si="112"/>
        <v>42154.726446759261</v>
      </c>
      <c r="T1161" s="2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2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21">
        <f t="shared" si="112"/>
        <v>42061.154930555553</v>
      </c>
      <c r="T1162" s="2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20">
        <v>0</v>
      </c>
      <c r="Q1163" t="str">
        <f t="shared" si="110"/>
        <v>food</v>
      </c>
      <c r="R1163" t="str">
        <f t="shared" si="111"/>
        <v>food trucks</v>
      </c>
      <c r="S1163" s="21">
        <f t="shared" si="112"/>
        <v>42122.629502314812</v>
      </c>
      <c r="T1163" s="2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2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21">
        <f t="shared" si="112"/>
        <v>41876.683611111112</v>
      </c>
      <c r="T1164" s="2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20">
        <v>0</v>
      </c>
      <c r="Q1165" t="str">
        <f t="shared" si="110"/>
        <v>food</v>
      </c>
      <c r="R1165" t="str">
        <f t="shared" si="111"/>
        <v>food trucks</v>
      </c>
      <c r="S1165" s="21">
        <f t="shared" si="112"/>
        <v>41830.723611111112</v>
      </c>
      <c r="T1165" s="2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20">
        <v>0</v>
      </c>
      <c r="Q1166" t="str">
        <f t="shared" si="110"/>
        <v>food</v>
      </c>
      <c r="R1166" t="str">
        <f t="shared" si="111"/>
        <v>food trucks</v>
      </c>
      <c r="S1166" s="21">
        <f t="shared" si="112"/>
        <v>42509.724328703705</v>
      </c>
      <c r="T1166" s="2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2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21">
        <f t="shared" si="112"/>
        <v>41792.214467592588</v>
      </c>
      <c r="T1167" s="2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2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21">
        <f t="shared" si="112"/>
        <v>42150.485439814816</v>
      </c>
      <c r="T1168" s="2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2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21">
        <f t="shared" si="112"/>
        <v>41863.734895833331</v>
      </c>
      <c r="T1169" s="2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2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21">
        <f t="shared" si="112"/>
        <v>42605.053993055553</v>
      </c>
      <c r="T1170" s="2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2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21">
        <f t="shared" si="112"/>
        <v>42027.353738425925</v>
      </c>
      <c r="T1171" s="2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21">
        <f t="shared" si="112"/>
        <v>42124.893182870372</v>
      </c>
      <c r="T1172" s="2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20">
        <f t="shared" si="109"/>
        <v>25</v>
      </c>
      <c r="Q1173" t="str">
        <f t="shared" si="110"/>
        <v>food</v>
      </c>
      <c r="R1173" t="str">
        <f t="shared" si="111"/>
        <v>food trucks</v>
      </c>
      <c r="S1173" s="21">
        <f t="shared" si="112"/>
        <v>41938.804710648146</v>
      </c>
      <c r="T1173" s="21">
        <f t="shared" si="113"/>
        <v>41956.846377314811</v>
      </c>
    </row>
    <row r="1174" spans="1:20" ht="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20">
        <v>0</v>
      </c>
      <c r="Q1174" t="str">
        <f t="shared" si="110"/>
        <v>food</v>
      </c>
      <c r="R1174" t="str">
        <f t="shared" si="111"/>
        <v>food trucks</v>
      </c>
      <c r="S1174" s="21">
        <f t="shared" si="112"/>
        <v>41841.682314814818</v>
      </c>
      <c r="T1174" s="2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20">
        <f t="shared" si="109"/>
        <v>30</v>
      </c>
      <c r="Q1175" t="str">
        <f t="shared" si="110"/>
        <v>food</v>
      </c>
      <c r="R1175" t="str">
        <f t="shared" si="111"/>
        <v>food trucks</v>
      </c>
      <c r="S1175" s="21">
        <f t="shared" si="112"/>
        <v>42184.185844907406</v>
      </c>
      <c r="T1175" s="2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2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21">
        <f t="shared" si="112"/>
        <v>42468.84174768519</v>
      </c>
      <c r="T1176" s="2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20">
        <f t="shared" si="109"/>
        <v>65</v>
      </c>
      <c r="Q1177" t="str">
        <f t="shared" si="110"/>
        <v>food</v>
      </c>
      <c r="R1177" t="str">
        <f t="shared" si="111"/>
        <v>food trucks</v>
      </c>
      <c r="S1177" s="21">
        <f t="shared" si="112"/>
        <v>42170.728460648148</v>
      </c>
      <c r="T1177" s="2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21">
        <f t="shared" si="112"/>
        <v>42746.019652777773</v>
      </c>
      <c r="T1178" s="2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3">
        <v>0</v>
      </c>
      <c r="Q1179" t="str">
        <f t="shared" si="110"/>
        <v>food</v>
      </c>
      <c r="R1179" t="str">
        <f t="shared" si="111"/>
        <v>food trucks</v>
      </c>
      <c r="S1179" s="21">
        <f t="shared" si="112"/>
        <v>41897.660833333335</v>
      </c>
      <c r="T1179" s="2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20">
        <f t="shared" si="109"/>
        <v>5</v>
      </c>
      <c r="Q1180" t="str">
        <f t="shared" si="110"/>
        <v>food</v>
      </c>
      <c r="R1180" t="str">
        <f t="shared" si="111"/>
        <v>food trucks</v>
      </c>
      <c r="S1180" s="21">
        <f t="shared" si="112"/>
        <v>41837.905694444446</v>
      </c>
      <c r="T1180" s="2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21">
        <f t="shared" si="112"/>
        <v>42275.720219907409</v>
      </c>
      <c r="T1181" s="2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2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21">
        <f t="shared" si="112"/>
        <v>41781.806875000002</v>
      </c>
      <c r="T1182" s="21">
        <f t="shared" si="113"/>
        <v>41818.806875000002</v>
      </c>
    </row>
    <row r="1183" spans="1:20" ht="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2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21">
        <f t="shared" si="112"/>
        <v>42034.339363425926</v>
      </c>
      <c r="T1183" s="2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2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21">
        <f t="shared" si="112"/>
        <v>42728.827407407407</v>
      </c>
      <c r="T1184" s="2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2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21">
        <f t="shared" si="112"/>
        <v>42656.86137731481</v>
      </c>
      <c r="T1185" s="2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21">
        <f t="shared" si="112"/>
        <v>42741.599664351852</v>
      </c>
      <c r="T1186" s="2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2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21">
        <f t="shared" si="112"/>
        <v>42130.865150462967</v>
      </c>
      <c r="T1187" s="2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21">
        <f t="shared" si="112"/>
        <v>42123.86336805555</v>
      </c>
      <c r="T1188" s="2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2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21">
        <f t="shared" si="112"/>
        <v>42109.894942129627</v>
      </c>
      <c r="T1189" s="2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21">
        <f t="shared" si="112"/>
        <v>42711.700694444444</v>
      </c>
      <c r="T1190" s="2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2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21">
        <f t="shared" si="112"/>
        <v>42529.979108796295</v>
      </c>
      <c r="T1191" s="2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2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21">
        <f t="shared" si="112"/>
        <v>41852.665798611109</v>
      </c>
      <c r="T1192" s="2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2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21">
        <f t="shared" si="112"/>
        <v>42419.603703703702</v>
      </c>
      <c r="T1193" s="2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21">
        <f t="shared" si="112"/>
        <v>42747.506689814814</v>
      </c>
      <c r="T1194" s="2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2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21">
        <f t="shared" si="112"/>
        <v>42409.776076388895</v>
      </c>
      <c r="T1195" s="2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21">
        <f t="shared" si="112"/>
        <v>42072.488182870366</v>
      </c>
      <c r="T1196" s="2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21">
        <f t="shared" si="112"/>
        <v>42298.34783564815</v>
      </c>
      <c r="T1197" s="2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21">
        <f t="shared" si="112"/>
        <v>42326.818738425922</v>
      </c>
      <c r="T1198" s="2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2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21">
        <f t="shared" si="112"/>
        <v>42503.66474537037</v>
      </c>
      <c r="T1199" s="2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2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21">
        <f t="shared" si="112"/>
        <v>42333.619050925925</v>
      </c>
      <c r="T1200" s="2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21">
        <f t="shared" si="112"/>
        <v>42161.770833333328</v>
      </c>
      <c r="T1201" s="2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2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21">
        <f t="shared" si="112"/>
        <v>42089.477500000001</v>
      </c>
      <c r="T1202" s="2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21">
        <f t="shared" si="112"/>
        <v>42536.60701388889</v>
      </c>
      <c r="T1203" s="2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21">
        <f t="shared" si="112"/>
        <v>42152.288819444439</v>
      </c>
      <c r="T1204" s="2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2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21">
        <f t="shared" si="112"/>
        <v>42125.614895833336</v>
      </c>
      <c r="T1205" s="2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2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21">
        <f t="shared" si="112"/>
        <v>42297.748067129629</v>
      </c>
      <c r="T1206" s="2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21">
        <f t="shared" si="112"/>
        <v>42138.506377314814</v>
      </c>
      <c r="T1207" s="2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21">
        <f t="shared" si="112"/>
        <v>42772.776076388895</v>
      </c>
      <c r="T1208" s="2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21">
        <f t="shared" si="112"/>
        <v>42430.430243055554</v>
      </c>
      <c r="T1209" s="2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2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21">
        <f t="shared" si="112"/>
        <v>42423.709074074075</v>
      </c>
      <c r="T1210" s="2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2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21">
        <f t="shared" si="112"/>
        <v>42761.846122685187</v>
      </c>
      <c r="T1211" s="2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1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21">
        <f t="shared" si="112"/>
        <v>42132.941805555558</v>
      </c>
      <c r="T1212" s="2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21">
        <f t="shared" si="112"/>
        <v>42515.866446759261</v>
      </c>
      <c r="T1213" s="2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2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21">
        <f t="shared" si="112"/>
        <v>42318.950173611112</v>
      </c>
      <c r="T1214" s="2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21">
        <f t="shared" si="112"/>
        <v>42731.755787037036</v>
      </c>
      <c r="T1215" s="2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2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21">
        <f t="shared" si="112"/>
        <v>42104.840335648143</v>
      </c>
      <c r="T1216" s="2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2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21">
        <f t="shared" si="112"/>
        <v>41759.923101851848</v>
      </c>
      <c r="T1217" s="2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2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21">
        <f t="shared" si="112"/>
        <v>42247.616400462968</v>
      </c>
      <c r="T1218" s="2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20">
        <f t="shared" ref="P1219:P1275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21">
        <f t="shared" ref="S1219:S1282" si="118">(((J1219/60)/60)/24)+DATE(1970,1,1)</f>
        <v>42535.809490740736</v>
      </c>
      <c r="T1219" s="2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21">
        <f t="shared" si="118"/>
        <v>42278.662037037036</v>
      </c>
      <c r="T1220" s="2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2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21">
        <f t="shared" si="118"/>
        <v>42633.461956018517</v>
      </c>
      <c r="T1221" s="2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21">
        <f t="shared" si="118"/>
        <v>42211.628611111111</v>
      </c>
      <c r="T1222" s="2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21">
        <f t="shared" si="118"/>
        <v>42680.47555555556</v>
      </c>
      <c r="T1223" s="2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21">
        <f t="shared" si="118"/>
        <v>42430.720451388886</v>
      </c>
      <c r="T1224" s="2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2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21">
        <f t="shared" si="118"/>
        <v>42654.177187499998</v>
      </c>
      <c r="T1225" s="2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2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21">
        <f t="shared" si="118"/>
        <v>41736.549791666665</v>
      </c>
      <c r="T1226" s="2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2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21">
        <f t="shared" si="118"/>
        <v>41509.905995370369</v>
      </c>
      <c r="T1227" s="2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2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21">
        <f t="shared" si="118"/>
        <v>41715.874780092592</v>
      </c>
      <c r="T1228" s="2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20">
        <v>0</v>
      </c>
      <c r="Q1229" t="str">
        <f t="shared" si="116"/>
        <v>music</v>
      </c>
      <c r="R1229" t="str">
        <f t="shared" si="117"/>
        <v>world music</v>
      </c>
      <c r="S1229" s="21">
        <f t="shared" si="118"/>
        <v>41827.919166666667</v>
      </c>
      <c r="T1229" s="2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2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21">
        <f t="shared" si="118"/>
        <v>40754.729259259257</v>
      </c>
      <c r="T1230" s="2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2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21">
        <f t="shared" si="118"/>
        <v>40985.459803240738</v>
      </c>
      <c r="T1231" s="2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20">
        <v>0</v>
      </c>
      <c r="Q1232" t="str">
        <f t="shared" si="116"/>
        <v>music</v>
      </c>
      <c r="R1232" t="str">
        <f t="shared" si="117"/>
        <v>world music</v>
      </c>
      <c r="S1232" s="21">
        <f t="shared" si="118"/>
        <v>40568.972569444442</v>
      </c>
      <c r="T1232" s="2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20">
        <v>0</v>
      </c>
      <c r="Q1233" t="str">
        <f t="shared" si="116"/>
        <v>music</v>
      </c>
      <c r="R1233" t="str">
        <f t="shared" si="117"/>
        <v>world music</v>
      </c>
      <c r="S1233" s="21">
        <f t="shared" si="118"/>
        <v>42193.941759259258</v>
      </c>
      <c r="T1233" s="2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2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21">
        <f t="shared" si="118"/>
        <v>41506.848032407412</v>
      </c>
      <c r="T1234" s="2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2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21">
        <f t="shared" si="118"/>
        <v>40939.948773148149</v>
      </c>
      <c r="T1235" s="2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3">
        <v>0</v>
      </c>
      <c r="Q1236" t="str">
        <f t="shared" si="116"/>
        <v>music</v>
      </c>
      <c r="R1236" t="str">
        <f t="shared" si="117"/>
        <v>world music</v>
      </c>
      <c r="S1236" s="21">
        <f t="shared" si="118"/>
        <v>42007.788680555561</v>
      </c>
      <c r="T1236" s="2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2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21">
        <f t="shared" si="118"/>
        <v>41583.135405092595</v>
      </c>
      <c r="T1237" s="21">
        <f t="shared" si="119"/>
        <v>41623.135405092595</v>
      </c>
    </row>
    <row r="1238" spans="1:20" ht="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20">
        <v>0</v>
      </c>
      <c r="Q1238" t="str">
        <f t="shared" si="116"/>
        <v>music</v>
      </c>
      <c r="R1238" t="str">
        <f t="shared" si="117"/>
        <v>world music</v>
      </c>
      <c r="S1238" s="21">
        <f t="shared" si="118"/>
        <v>41110.680138888885</v>
      </c>
      <c r="T1238" s="2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20">
        <v>0</v>
      </c>
      <c r="Q1239" t="str">
        <f t="shared" si="116"/>
        <v>music</v>
      </c>
      <c r="R1239" t="str">
        <f t="shared" si="117"/>
        <v>world music</v>
      </c>
      <c r="S1239" s="21">
        <f t="shared" si="118"/>
        <v>41125.283159722225</v>
      </c>
      <c r="T1239" s="2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20">
        <f>IF(E1240=0,0,E1240/L1240)</f>
        <v>59.333333333333336</v>
      </c>
      <c r="Q1240" t="str">
        <f t="shared" si="116"/>
        <v>music</v>
      </c>
      <c r="R1240" t="str">
        <f t="shared" si="117"/>
        <v>world music</v>
      </c>
      <c r="S1240" s="21">
        <f t="shared" si="118"/>
        <v>40731.61037037037</v>
      </c>
      <c r="T1240" s="2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20">
        <f t="shared" ref="P1241:P1263" si="120">IF(E1241=0,0,E1241/L1241)</f>
        <v>0</v>
      </c>
      <c r="Q1241" t="str">
        <f t="shared" si="116"/>
        <v>music</v>
      </c>
      <c r="R1241" t="str">
        <f t="shared" si="117"/>
        <v>world music</v>
      </c>
      <c r="S1241" s="21">
        <f t="shared" si="118"/>
        <v>40883.962581018517</v>
      </c>
      <c r="T1241" s="2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20">
        <f t="shared" si="120"/>
        <v>30.125</v>
      </c>
      <c r="Q1242" t="str">
        <f t="shared" si="116"/>
        <v>music</v>
      </c>
      <c r="R1242" t="str">
        <f t="shared" si="117"/>
        <v>world music</v>
      </c>
      <c r="S1242" s="21">
        <f t="shared" si="118"/>
        <v>41409.040011574078</v>
      </c>
      <c r="T1242" s="2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20">
        <f t="shared" si="120"/>
        <v>74.617647058823536</v>
      </c>
      <c r="Q1243" t="str">
        <f t="shared" si="116"/>
        <v>music</v>
      </c>
      <c r="R1243" t="str">
        <f t="shared" si="117"/>
        <v>world music</v>
      </c>
      <c r="S1243" s="21">
        <f t="shared" si="118"/>
        <v>41923.837731481479</v>
      </c>
      <c r="T1243" s="2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20">
        <f t="shared" si="120"/>
        <v>5</v>
      </c>
      <c r="Q1244" t="str">
        <f t="shared" si="116"/>
        <v>music</v>
      </c>
      <c r="R1244" t="str">
        <f t="shared" si="117"/>
        <v>world music</v>
      </c>
      <c r="S1244" s="21">
        <f t="shared" si="118"/>
        <v>40782.165532407409</v>
      </c>
      <c r="T1244" s="2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20">
        <f t="shared" si="120"/>
        <v>44.5</v>
      </c>
      <c r="Q1245" t="str">
        <f t="shared" si="116"/>
        <v>music</v>
      </c>
      <c r="R1245" t="str">
        <f t="shared" si="117"/>
        <v>world music</v>
      </c>
      <c r="S1245" s="21">
        <f t="shared" si="118"/>
        <v>40671.879293981481</v>
      </c>
      <c r="T1245" s="2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20">
        <f t="shared" si="120"/>
        <v>46.133333333333333</v>
      </c>
      <c r="Q1246" t="str">
        <f t="shared" si="116"/>
        <v>music</v>
      </c>
      <c r="R1246" t="str">
        <f t="shared" si="117"/>
        <v>rock</v>
      </c>
      <c r="S1246" s="21">
        <f t="shared" si="118"/>
        <v>41355.825497685182</v>
      </c>
      <c r="T1246" s="2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20">
        <f t="shared" si="120"/>
        <v>141.47058823529412</v>
      </c>
      <c r="Q1247" t="str">
        <f t="shared" si="116"/>
        <v>music</v>
      </c>
      <c r="R1247" t="str">
        <f t="shared" si="117"/>
        <v>rock</v>
      </c>
      <c r="S1247" s="21">
        <f t="shared" si="118"/>
        <v>41774.599930555552</v>
      </c>
      <c r="T1247" s="2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20">
        <f t="shared" si="120"/>
        <v>75.483870967741936</v>
      </c>
      <c r="Q1248" t="str">
        <f t="shared" si="116"/>
        <v>music</v>
      </c>
      <c r="R1248" t="str">
        <f t="shared" si="117"/>
        <v>rock</v>
      </c>
      <c r="S1248" s="21">
        <f t="shared" si="118"/>
        <v>40838.043391203704</v>
      </c>
      <c r="T1248" s="2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20">
        <f t="shared" si="120"/>
        <v>85.5</v>
      </c>
      <c r="Q1249" t="str">
        <f t="shared" si="116"/>
        <v>music</v>
      </c>
      <c r="R1249" t="str">
        <f t="shared" si="117"/>
        <v>rock</v>
      </c>
      <c r="S1249" s="21">
        <f t="shared" si="118"/>
        <v>41370.292303240742</v>
      </c>
      <c r="T1249" s="2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20">
        <f t="shared" si="120"/>
        <v>64.254237288135599</v>
      </c>
      <c r="Q1250" t="str">
        <f t="shared" si="116"/>
        <v>music</v>
      </c>
      <c r="R1250" t="str">
        <f t="shared" si="117"/>
        <v>rock</v>
      </c>
      <c r="S1250" s="21">
        <f t="shared" si="118"/>
        <v>41767.656863425924</v>
      </c>
      <c r="T1250" s="2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20">
        <f t="shared" si="120"/>
        <v>64.46913580246914</v>
      </c>
      <c r="Q1251" t="str">
        <f t="shared" si="116"/>
        <v>music</v>
      </c>
      <c r="R1251" t="str">
        <f t="shared" si="117"/>
        <v>rock</v>
      </c>
      <c r="S1251" s="21">
        <f t="shared" si="118"/>
        <v>41067.74086805556</v>
      </c>
      <c r="T1251" s="2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20">
        <f t="shared" si="120"/>
        <v>118.2007874015748</v>
      </c>
      <c r="Q1252" t="str">
        <f t="shared" si="116"/>
        <v>music</v>
      </c>
      <c r="R1252" t="str">
        <f t="shared" si="117"/>
        <v>rock</v>
      </c>
      <c r="S1252" s="21">
        <f t="shared" si="118"/>
        <v>41843.64271990741</v>
      </c>
      <c r="T1252" s="2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20">
        <f t="shared" si="120"/>
        <v>82.540540540540547</v>
      </c>
      <c r="Q1253" t="str">
        <f t="shared" si="116"/>
        <v>music</v>
      </c>
      <c r="R1253" t="str">
        <f t="shared" si="117"/>
        <v>rock</v>
      </c>
      <c r="S1253" s="21">
        <f t="shared" si="118"/>
        <v>40751.814432870371</v>
      </c>
      <c r="T1253" s="2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20">
        <f t="shared" si="120"/>
        <v>34.170212765957444</v>
      </c>
      <c r="Q1254" t="str">
        <f t="shared" si="116"/>
        <v>music</v>
      </c>
      <c r="R1254" t="str">
        <f t="shared" si="117"/>
        <v>rock</v>
      </c>
      <c r="S1254" s="21">
        <f t="shared" si="118"/>
        <v>41543.988067129627</v>
      </c>
      <c r="T1254" s="2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20">
        <f t="shared" si="120"/>
        <v>42.73322081575246</v>
      </c>
      <c r="Q1255" t="str">
        <f t="shared" si="116"/>
        <v>music</v>
      </c>
      <c r="R1255" t="str">
        <f t="shared" si="117"/>
        <v>rock</v>
      </c>
      <c r="S1255" s="21">
        <f t="shared" si="118"/>
        <v>41855.783645833333</v>
      </c>
      <c r="T1255" s="2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20">
        <f t="shared" si="120"/>
        <v>94.489361702127653</v>
      </c>
      <c r="Q1256" t="str">
        <f t="shared" si="116"/>
        <v>music</v>
      </c>
      <c r="R1256" t="str">
        <f t="shared" si="117"/>
        <v>rock</v>
      </c>
      <c r="S1256" s="21">
        <f t="shared" si="118"/>
        <v>40487.621365740742</v>
      </c>
      <c r="T1256" s="2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20">
        <f t="shared" si="120"/>
        <v>55.697247706422019</v>
      </c>
      <c r="Q1257" t="str">
        <f t="shared" si="116"/>
        <v>music</v>
      </c>
      <c r="R1257" t="str">
        <f t="shared" si="117"/>
        <v>rock</v>
      </c>
      <c r="S1257" s="21">
        <f t="shared" si="118"/>
        <v>41579.845509259263</v>
      </c>
      <c r="T1257" s="2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20">
        <f t="shared" si="120"/>
        <v>98.030831024930734</v>
      </c>
      <c r="Q1258" t="str">
        <f t="shared" si="116"/>
        <v>music</v>
      </c>
      <c r="R1258" t="str">
        <f t="shared" si="117"/>
        <v>rock</v>
      </c>
      <c r="S1258" s="21">
        <f t="shared" si="118"/>
        <v>40921.919340277782</v>
      </c>
      <c r="T1258" s="2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20">
        <f t="shared" si="120"/>
        <v>92.102272727272734</v>
      </c>
      <c r="Q1259" t="str">
        <f t="shared" si="116"/>
        <v>music</v>
      </c>
      <c r="R1259" t="str">
        <f t="shared" si="117"/>
        <v>rock</v>
      </c>
      <c r="S1259" s="21">
        <f t="shared" si="118"/>
        <v>40587.085532407407</v>
      </c>
      <c r="T1259" s="2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20">
        <f t="shared" si="120"/>
        <v>38.175462686567165</v>
      </c>
      <c r="Q1260" t="str">
        <f t="shared" si="116"/>
        <v>music</v>
      </c>
      <c r="R1260" t="str">
        <f t="shared" si="117"/>
        <v>rock</v>
      </c>
      <c r="S1260" s="21">
        <f t="shared" si="118"/>
        <v>41487.611250000002</v>
      </c>
      <c r="T1260" s="2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20">
        <f t="shared" si="120"/>
        <v>27.145833333333332</v>
      </c>
      <c r="Q1261" t="str">
        <f t="shared" si="116"/>
        <v>music</v>
      </c>
      <c r="R1261" t="str">
        <f t="shared" si="117"/>
        <v>rock</v>
      </c>
      <c r="S1261" s="21">
        <f t="shared" si="118"/>
        <v>41766.970648148148</v>
      </c>
      <c r="T1261" s="2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20">
        <f t="shared" si="120"/>
        <v>50.689189189189186</v>
      </c>
      <c r="Q1262" t="str">
        <f t="shared" si="116"/>
        <v>music</v>
      </c>
      <c r="R1262" t="str">
        <f t="shared" si="117"/>
        <v>rock</v>
      </c>
      <c r="S1262" s="21">
        <f t="shared" si="118"/>
        <v>41666.842824074076</v>
      </c>
      <c r="T1262" s="2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20">
        <f t="shared" si="120"/>
        <v>38.942307692307693</v>
      </c>
      <c r="Q1263" t="str">
        <f t="shared" si="116"/>
        <v>music</v>
      </c>
      <c r="R1263" t="str">
        <f t="shared" si="117"/>
        <v>rock</v>
      </c>
      <c r="S1263" s="21">
        <f t="shared" si="118"/>
        <v>41638.342905092592</v>
      </c>
      <c r="T1263" s="2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21">
        <f t="shared" si="118"/>
        <v>41656.762638888889</v>
      </c>
      <c r="T1264" s="2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20">
        <f t="shared" ref="P1265:P1274" si="121">IF(E1265=0,0,E1265/L1265)</f>
        <v>43.536585365853661</v>
      </c>
      <c r="Q1265" t="str">
        <f t="shared" si="116"/>
        <v>music</v>
      </c>
      <c r="R1265" t="str">
        <f t="shared" si="117"/>
        <v>rock</v>
      </c>
      <c r="S1265" s="21">
        <f t="shared" si="118"/>
        <v>41692.084143518521</v>
      </c>
      <c r="T1265" s="2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20">
        <f t="shared" si="121"/>
        <v>31.823529411764707</v>
      </c>
      <c r="Q1266" t="str">
        <f t="shared" si="116"/>
        <v>music</v>
      </c>
      <c r="R1266" t="str">
        <f t="shared" si="117"/>
        <v>rock</v>
      </c>
      <c r="S1266" s="21">
        <f t="shared" si="118"/>
        <v>41547.662997685184</v>
      </c>
      <c r="T1266" s="2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20">
        <f t="shared" si="121"/>
        <v>63.184393939393942</v>
      </c>
      <c r="Q1267" t="str">
        <f t="shared" si="116"/>
        <v>music</v>
      </c>
      <c r="R1267" t="str">
        <f t="shared" si="117"/>
        <v>rock</v>
      </c>
      <c r="S1267" s="21">
        <f t="shared" si="118"/>
        <v>40465.655266203699</v>
      </c>
      <c r="T1267" s="2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20">
        <f t="shared" si="121"/>
        <v>190.9</v>
      </c>
      <c r="Q1268" t="str">
        <f t="shared" si="116"/>
        <v>music</v>
      </c>
      <c r="R1268" t="str">
        <f t="shared" si="117"/>
        <v>rock</v>
      </c>
      <c r="S1268" s="21">
        <f t="shared" si="118"/>
        <v>41620.87667824074</v>
      </c>
      <c r="T1268" s="2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20">
        <f t="shared" si="121"/>
        <v>140.85534591194968</v>
      </c>
      <c r="Q1269" t="str">
        <f t="shared" si="116"/>
        <v>music</v>
      </c>
      <c r="R1269" t="str">
        <f t="shared" si="117"/>
        <v>rock</v>
      </c>
      <c r="S1269" s="21">
        <f t="shared" si="118"/>
        <v>41449.585162037038</v>
      </c>
      <c r="T1269" s="2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20">
        <f t="shared" si="121"/>
        <v>76.92307692307692</v>
      </c>
      <c r="Q1270" t="str">
        <f t="shared" si="116"/>
        <v>music</v>
      </c>
      <c r="R1270" t="str">
        <f t="shared" si="117"/>
        <v>rock</v>
      </c>
      <c r="S1270" s="21">
        <f t="shared" si="118"/>
        <v>41507.845451388886</v>
      </c>
      <c r="T1270" s="2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20">
        <f t="shared" si="121"/>
        <v>99.15533980582525</v>
      </c>
      <c r="Q1271" t="str">
        <f t="shared" si="116"/>
        <v>music</v>
      </c>
      <c r="R1271" t="str">
        <f t="shared" si="117"/>
        <v>rock</v>
      </c>
      <c r="S1271" s="21">
        <f t="shared" si="118"/>
        <v>42445.823055555549</v>
      </c>
      <c r="T1271" s="2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20">
        <f t="shared" si="121"/>
        <v>67.881656804733723</v>
      </c>
      <c r="Q1272" t="str">
        <f t="shared" si="116"/>
        <v>music</v>
      </c>
      <c r="R1272" t="str">
        <f t="shared" si="117"/>
        <v>rock</v>
      </c>
      <c r="S1272" s="21">
        <f t="shared" si="118"/>
        <v>40933.856967592597</v>
      </c>
      <c r="T1272" s="2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20">
        <f t="shared" si="121"/>
        <v>246.29032258064515</v>
      </c>
      <c r="Q1273" t="str">
        <f t="shared" si="116"/>
        <v>music</v>
      </c>
      <c r="R1273" t="str">
        <f t="shared" si="117"/>
        <v>rock</v>
      </c>
      <c r="S1273" s="21">
        <f t="shared" si="118"/>
        <v>41561.683553240742</v>
      </c>
      <c r="T1273" s="2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20">
        <f t="shared" si="121"/>
        <v>189.28571428571428</v>
      </c>
      <c r="Q1274" t="str">
        <f t="shared" si="116"/>
        <v>music</v>
      </c>
      <c r="R1274" t="str">
        <f t="shared" si="117"/>
        <v>rock</v>
      </c>
      <c r="S1274" s="21">
        <f t="shared" si="118"/>
        <v>40274.745127314818</v>
      </c>
      <c r="T1274" s="2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21">
        <f t="shared" si="118"/>
        <v>41852.730219907404</v>
      </c>
      <c r="T1275" s="2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20">
        <f t="shared" ref="P1276:P1286" si="122">IF(E1276=0,0,E1276/L1276)</f>
        <v>82.963254817987149</v>
      </c>
      <c r="Q1276" t="str">
        <f t="shared" si="116"/>
        <v>music</v>
      </c>
      <c r="R1276" t="str">
        <f t="shared" si="117"/>
        <v>rock</v>
      </c>
      <c r="S1276" s="21">
        <f t="shared" si="118"/>
        <v>41116.690104166664</v>
      </c>
      <c r="T1276" s="2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20">
        <f t="shared" si="122"/>
        <v>62.522107969151669</v>
      </c>
      <c r="Q1277" t="str">
        <f t="shared" si="116"/>
        <v>music</v>
      </c>
      <c r="R1277" t="str">
        <f t="shared" si="117"/>
        <v>rock</v>
      </c>
      <c r="S1277" s="21">
        <f t="shared" si="118"/>
        <v>41458.867905092593</v>
      </c>
      <c r="T1277" s="2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20">
        <f t="shared" si="122"/>
        <v>46.06808823529412</v>
      </c>
      <c r="Q1278" t="str">
        <f t="shared" si="116"/>
        <v>music</v>
      </c>
      <c r="R1278" t="str">
        <f t="shared" si="117"/>
        <v>rock</v>
      </c>
      <c r="S1278" s="21">
        <f t="shared" si="118"/>
        <v>40007.704247685186</v>
      </c>
      <c r="T1278" s="2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20">
        <f t="shared" si="122"/>
        <v>38.543946731234868</v>
      </c>
      <c r="Q1279" t="str">
        <f t="shared" si="116"/>
        <v>music</v>
      </c>
      <c r="R1279" t="str">
        <f t="shared" si="117"/>
        <v>rock</v>
      </c>
      <c r="S1279" s="21">
        <f t="shared" si="118"/>
        <v>41121.561886574076</v>
      </c>
      <c r="T1279" s="2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20">
        <f t="shared" si="122"/>
        <v>53.005263157894738</v>
      </c>
      <c r="Q1280" t="str">
        <f t="shared" si="116"/>
        <v>music</v>
      </c>
      <c r="R1280" t="str">
        <f t="shared" si="117"/>
        <v>rock</v>
      </c>
      <c r="S1280" s="21">
        <f t="shared" si="118"/>
        <v>41786.555162037039</v>
      </c>
      <c r="T1280" s="2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20">
        <f t="shared" si="122"/>
        <v>73.355396825396824</v>
      </c>
      <c r="Q1281" t="str">
        <f t="shared" si="116"/>
        <v>music</v>
      </c>
      <c r="R1281" t="str">
        <f t="shared" si="117"/>
        <v>rock</v>
      </c>
      <c r="S1281" s="21">
        <f t="shared" si="118"/>
        <v>41682.099189814813</v>
      </c>
      <c r="T1281" s="2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20">
        <f t="shared" si="122"/>
        <v>127.97523076923076</v>
      </c>
      <c r="Q1282" t="str">
        <f t="shared" si="116"/>
        <v>music</v>
      </c>
      <c r="R1282" t="str">
        <f t="shared" si="117"/>
        <v>rock</v>
      </c>
      <c r="S1282" s="21">
        <f t="shared" si="118"/>
        <v>40513.757569444446</v>
      </c>
      <c r="T1282" s="2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3">ROUND((E1283/D1283)*100,0)</f>
        <v>111</v>
      </c>
      <c r="P1283" s="20">
        <f t="shared" si="122"/>
        <v>104.72972972972973</v>
      </c>
      <c r="Q1283" t="str">
        <f t="shared" ref="Q1283:Q1346" si="124">LEFT(N1283,SEARCH("/",N1283,1)-1)</f>
        <v>music</v>
      </c>
      <c r="R1283" t="str">
        <f t="shared" ref="R1283:R1346" si="125">RIGHT(N1283,LEN(N1283)-FIND("/",N1283))</f>
        <v>rock</v>
      </c>
      <c r="S1283" s="21">
        <f t="shared" ref="S1283:S1346" si="126">(((J1283/60)/60)/24)+DATE(1970,1,1)</f>
        <v>41463.743472222224</v>
      </c>
      <c r="T1283" s="21">
        <f t="shared" ref="T1283:T1346" si="127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3"/>
        <v>124</v>
      </c>
      <c r="P1284" s="20">
        <f t="shared" si="122"/>
        <v>67.671532846715323</v>
      </c>
      <c r="Q1284" t="str">
        <f t="shared" si="124"/>
        <v>music</v>
      </c>
      <c r="R1284" t="str">
        <f t="shared" si="125"/>
        <v>rock</v>
      </c>
      <c r="S1284" s="21">
        <f t="shared" si="126"/>
        <v>41586.475173611114</v>
      </c>
      <c r="T1284" s="21">
        <f t="shared" si="127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211</v>
      </c>
      <c r="P1285" s="20">
        <f t="shared" si="122"/>
        <v>95.931818181818187</v>
      </c>
      <c r="Q1285" t="str">
        <f t="shared" si="124"/>
        <v>music</v>
      </c>
      <c r="R1285" t="str">
        <f t="shared" si="125"/>
        <v>rock</v>
      </c>
      <c r="S1285" s="21">
        <f t="shared" si="126"/>
        <v>41320.717465277776</v>
      </c>
      <c r="T1285" s="21">
        <f t="shared" si="127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101</v>
      </c>
      <c r="P1286" s="20">
        <f t="shared" si="122"/>
        <v>65.161290322580641</v>
      </c>
      <c r="Q1286" t="str">
        <f t="shared" si="124"/>
        <v>theater</v>
      </c>
      <c r="R1286" t="str">
        <f t="shared" si="125"/>
        <v>plays</v>
      </c>
      <c r="S1286" s="21">
        <f t="shared" si="126"/>
        <v>42712.23474537037</v>
      </c>
      <c r="T1286" s="21">
        <f t="shared" si="127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102</v>
      </c>
      <c r="P1287" s="13">
        <f t="shared" ref="P1287:P1346" si="128">E1287/L1287</f>
        <v>32.269841269841272</v>
      </c>
      <c r="Q1287" t="str">
        <f t="shared" si="124"/>
        <v>theater</v>
      </c>
      <c r="R1287" t="str">
        <f t="shared" si="125"/>
        <v>plays</v>
      </c>
      <c r="S1287" s="21">
        <f t="shared" si="126"/>
        <v>42160.583043981482</v>
      </c>
      <c r="T1287" s="21">
        <f t="shared" si="127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108</v>
      </c>
      <c r="P1288" s="13">
        <f t="shared" si="128"/>
        <v>81.25</v>
      </c>
      <c r="Q1288" t="str">
        <f t="shared" si="124"/>
        <v>theater</v>
      </c>
      <c r="R1288" t="str">
        <f t="shared" si="125"/>
        <v>plays</v>
      </c>
      <c r="S1288" s="21">
        <f t="shared" si="126"/>
        <v>42039.384571759263</v>
      </c>
      <c r="T1288" s="21">
        <f t="shared" si="127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242</v>
      </c>
      <c r="P1289" s="13">
        <f t="shared" si="128"/>
        <v>24.2</v>
      </c>
      <c r="Q1289" t="str">
        <f t="shared" si="124"/>
        <v>theater</v>
      </c>
      <c r="R1289" t="str">
        <f t="shared" si="125"/>
        <v>plays</v>
      </c>
      <c r="S1289" s="21">
        <f t="shared" si="126"/>
        <v>42107.621018518519</v>
      </c>
      <c r="T1289" s="21">
        <f t="shared" si="127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100</v>
      </c>
      <c r="P1290" s="20">
        <f t="shared" ref="P1290:P1293" si="129">IF(E1290=0,0,E1290/L1290)</f>
        <v>65.868852459016395</v>
      </c>
      <c r="Q1290" t="str">
        <f t="shared" si="124"/>
        <v>theater</v>
      </c>
      <c r="R1290" t="str">
        <f t="shared" si="125"/>
        <v>plays</v>
      </c>
      <c r="S1290" s="21">
        <f t="shared" si="126"/>
        <v>42561.154664351852</v>
      </c>
      <c r="T1290" s="21">
        <f t="shared" si="127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125</v>
      </c>
      <c r="P1291" s="20">
        <f t="shared" si="129"/>
        <v>36.07692307692308</v>
      </c>
      <c r="Q1291" t="str">
        <f t="shared" si="124"/>
        <v>theater</v>
      </c>
      <c r="R1291" t="str">
        <f t="shared" si="125"/>
        <v>plays</v>
      </c>
      <c r="S1291" s="21">
        <f t="shared" si="126"/>
        <v>42709.134780092587</v>
      </c>
      <c r="T1291" s="21">
        <f t="shared" si="127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109</v>
      </c>
      <c r="P1292" s="20">
        <f t="shared" si="129"/>
        <v>44.186046511627907</v>
      </c>
      <c r="Q1292" t="str">
        <f t="shared" si="124"/>
        <v>theater</v>
      </c>
      <c r="R1292" t="str">
        <f t="shared" si="125"/>
        <v>plays</v>
      </c>
      <c r="S1292" s="21">
        <f t="shared" si="126"/>
        <v>42086.614942129629</v>
      </c>
      <c r="T1292" s="21">
        <f t="shared" si="127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146</v>
      </c>
      <c r="P1293" s="20">
        <f t="shared" si="129"/>
        <v>104.07142857142857</v>
      </c>
      <c r="Q1293" t="str">
        <f t="shared" si="124"/>
        <v>theater</v>
      </c>
      <c r="R1293" t="str">
        <f t="shared" si="125"/>
        <v>plays</v>
      </c>
      <c r="S1293" s="21">
        <f t="shared" si="126"/>
        <v>42064.652673611112</v>
      </c>
      <c r="T1293" s="21">
        <f t="shared" si="127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110</v>
      </c>
      <c r="P1294" s="13">
        <f t="shared" si="128"/>
        <v>35.96153846153846</v>
      </c>
      <c r="Q1294" t="str">
        <f t="shared" si="124"/>
        <v>theater</v>
      </c>
      <c r="R1294" t="str">
        <f t="shared" si="125"/>
        <v>plays</v>
      </c>
      <c r="S1294" s="21">
        <f t="shared" si="126"/>
        <v>42256.764212962968</v>
      </c>
      <c r="T1294" s="21">
        <f t="shared" si="127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102</v>
      </c>
      <c r="P1295" s="20">
        <f>IF(E1295=0,0,E1295/L1295)</f>
        <v>127.79166666666667</v>
      </c>
      <c r="Q1295" t="str">
        <f t="shared" si="124"/>
        <v>theater</v>
      </c>
      <c r="R1295" t="str">
        <f t="shared" si="125"/>
        <v>plays</v>
      </c>
      <c r="S1295" s="21">
        <f t="shared" si="126"/>
        <v>42292.701053240744</v>
      </c>
      <c r="T1295" s="21">
        <f t="shared" si="127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122</v>
      </c>
      <c r="P1296" s="13">
        <f t="shared" si="128"/>
        <v>27.727272727272727</v>
      </c>
      <c r="Q1296" t="str">
        <f t="shared" si="124"/>
        <v>theater</v>
      </c>
      <c r="R1296" t="str">
        <f t="shared" si="125"/>
        <v>plays</v>
      </c>
      <c r="S1296" s="21">
        <f t="shared" si="126"/>
        <v>42278.453668981485</v>
      </c>
      <c r="T1296" s="21">
        <f t="shared" si="127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102</v>
      </c>
      <c r="P1297" s="13">
        <f t="shared" si="128"/>
        <v>39.828125</v>
      </c>
      <c r="Q1297" t="str">
        <f t="shared" si="124"/>
        <v>theater</v>
      </c>
      <c r="R1297" t="str">
        <f t="shared" si="125"/>
        <v>plays</v>
      </c>
      <c r="S1297" s="21">
        <f t="shared" si="126"/>
        <v>42184.572881944448</v>
      </c>
      <c r="T1297" s="21">
        <f t="shared" si="127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141</v>
      </c>
      <c r="P1298" s="13">
        <f t="shared" si="128"/>
        <v>52.173913043478258</v>
      </c>
      <c r="Q1298" t="str">
        <f t="shared" si="124"/>
        <v>theater</v>
      </c>
      <c r="R1298" t="str">
        <f t="shared" si="125"/>
        <v>plays</v>
      </c>
      <c r="S1298" s="21">
        <f t="shared" si="126"/>
        <v>42423.050613425927</v>
      </c>
      <c r="T1298" s="21">
        <f t="shared" si="127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110</v>
      </c>
      <c r="P1299" s="20">
        <f>IF(E1299=0,0,E1299/L1299)</f>
        <v>92.037815126050418</v>
      </c>
      <c r="Q1299" t="str">
        <f t="shared" si="124"/>
        <v>theater</v>
      </c>
      <c r="R1299" t="str">
        <f t="shared" si="125"/>
        <v>plays</v>
      </c>
      <c r="S1299" s="21">
        <f t="shared" si="126"/>
        <v>42461.747199074074</v>
      </c>
      <c r="T1299" s="21">
        <f t="shared" si="127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105</v>
      </c>
      <c r="P1300" s="13">
        <f t="shared" si="128"/>
        <v>63.424242424242422</v>
      </c>
      <c r="Q1300" t="str">
        <f t="shared" si="124"/>
        <v>theater</v>
      </c>
      <c r="R1300" t="str">
        <f t="shared" si="125"/>
        <v>plays</v>
      </c>
      <c r="S1300" s="21">
        <f t="shared" si="126"/>
        <v>42458.680925925932</v>
      </c>
      <c r="T1300" s="21">
        <f t="shared" si="127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124</v>
      </c>
      <c r="P1301" s="20">
        <f t="shared" ref="P1301:P1304" si="130">IF(E1301=0,0,E1301/L1301)</f>
        <v>135.625</v>
      </c>
      <c r="Q1301" t="str">
        <f t="shared" si="124"/>
        <v>theater</v>
      </c>
      <c r="R1301" t="str">
        <f t="shared" si="125"/>
        <v>plays</v>
      </c>
      <c r="S1301" s="21">
        <f t="shared" si="126"/>
        <v>42169.814340277779</v>
      </c>
      <c r="T1301" s="21">
        <f t="shared" si="127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135</v>
      </c>
      <c r="P1302" s="20">
        <f t="shared" si="130"/>
        <v>168.75</v>
      </c>
      <c r="Q1302" t="str">
        <f t="shared" si="124"/>
        <v>theater</v>
      </c>
      <c r="R1302" t="str">
        <f t="shared" si="125"/>
        <v>plays</v>
      </c>
      <c r="S1302" s="21">
        <f t="shared" si="126"/>
        <v>42483.675208333334</v>
      </c>
      <c r="T1302" s="21">
        <f t="shared" si="127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103</v>
      </c>
      <c r="P1303" s="20">
        <f t="shared" si="130"/>
        <v>70.862068965517238</v>
      </c>
      <c r="Q1303" t="str">
        <f t="shared" si="124"/>
        <v>theater</v>
      </c>
      <c r="R1303" t="str">
        <f t="shared" si="125"/>
        <v>plays</v>
      </c>
      <c r="S1303" s="21">
        <f t="shared" si="126"/>
        <v>42195.749745370369</v>
      </c>
      <c r="T1303" s="21">
        <f t="shared" si="127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100</v>
      </c>
      <c r="P1304" s="20">
        <f t="shared" si="130"/>
        <v>50</v>
      </c>
      <c r="Q1304" t="str">
        <f t="shared" si="124"/>
        <v>theater</v>
      </c>
      <c r="R1304" t="str">
        <f t="shared" si="125"/>
        <v>plays</v>
      </c>
      <c r="S1304" s="21">
        <f t="shared" si="126"/>
        <v>42675.057997685188</v>
      </c>
      <c r="T1304" s="21">
        <f t="shared" si="127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130</v>
      </c>
      <c r="P1305" s="13">
        <f t="shared" si="128"/>
        <v>42.214166666666671</v>
      </c>
      <c r="Q1305" t="str">
        <f t="shared" si="124"/>
        <v>theater</v>
      </c>
      <c r="R1305" t="str">
        <f t="shared" si="125"/>
        <v>plays</v>
      </c>
      <c r="S1305" s="21">
        <f t="shared" si="126"/>
        <v>42566.441203703704</v>
      </c>
      <c r="T1305" s="21">
        <f t="shared" si="127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40</v>
      </c>
      <c r="P1306" s="13">
        <f t="shared" si="128"/>
        <v>152.41346153846155</v>
      </c>
      <c r="Q1306" t="str">
        <f t="shared" si="124"/>
        <v>technology</v>
      </c>
      <c r="R1306" t="str">
        <f t="shared" si="125"/>
        <v>wearables</v>
      </c>
      <c r="S1306" s="21">
        <f t="shared" si="126"/>
        <v>42747.194502314815</v>
      </c>
      <c r="T1306" s="21">
        <f t="shared" si="127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26</v>
      </c>
      <c r="P1307" s="20">
        <f t="shared" ref="P1307:P1318" si="131">IF(E1307=0,0,E1307/L1307)</f>
        <v>90.616279069767444</v>
      </c>
      <c r="Q1307" t="str">
        <f t="shared" si="124"/>
        <v>technology</v>
      </c>
      <c r="R1307" t="str">
        <f t="shared" si="125"/>
        <v>wearables</v>
      </c>
      <c r="S1307" s="21">
        <f t="shared" si="126"/>
        <v>42543.665601851855</v>
      </c>
      <c r="T1307" s="21">
        <f t="shared" si="127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65</v>
      </c>
      <c r="P1308" s="20">
        <f t="shared" si="131"/>
        <v>201.60393258426967</v>
      </c>
      <c r="Q1308" t="str">
        <f t="shared" si="124"/>
        <v>technology</v>
      </c>
      <c r="R1308" t="str">
        <f t="shared" si="125"/>
        <v>wearables</v>
      </c>
      <c r="S1308" s="21">
        <f t="shared" si="126"/>
        <v>41947.457569444443</v>
      </c>
      <c r="T1308" s="21">
        <f t="shared" si="127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12</v>
      </c>
      <c r="P1309" s="20">
        <f t="shared" si="131"/>
        <v>127.93333333333334</v>
      </c>
      <c r="Q1309" t="str">
        <f t="shared" si="124"/>
        <v>technology</v>
      </c>
      <c r="R1309" t="str">
        <f t="shared" si="125"/>
        <v>wearables</v>
      </c>
      <c r="S1309" s="21">
        <f t="shared" si="126"/>
        <v>42387.503229166665</v>
      </c>
      <c r="T1309" s="21">
        <f t="shared" si="127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11</v>
      </c>
      <c r="P1310" s="20">
        <f t="shared" si="131"/>
        <v>29.894736842105264</v>
      </c>
      <c r="Q1310" t="str">
        <f t="shared" si="124"/>
        <v>technology</v>
      </c>
      <c r="R1310" t="str">
        <f t="shared" si="125"/>
        <v>wearables</v>
      </c>
      <c r="S1310" s="21">
        <f t="shared" si="126"/>
        <v>42611.613564814819</v>
      </c>
      <c r="T1310" s="21">
        <f t="shared" si="127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112</v>
      </c>
      <c r="P1311" s="20">
        <f t="shared" si="131"/>
        <v>367.97142857142859</v>
      </c>
      <c r="Q1311" t="str">
        <f t="shared" si="124"/>
        <v>technology</v>
      </c>
      <c r="R1311" t="str">
        <f t="shared" si="125"/>
        <v>wearables</v>
      </c>
      <c r="S1311" s="21">
        <f t="shared" si="126"/>
        <v>42257.882731481484</v>
      </c>
      <c r="T1311" s="21">
        <f t="shared" si="127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16</v>
      </c>
      <c r="P1312" s="20">
        <f t="shared" si="131"/>
        <v>129.16666666666666</v>
      </c>
      <c r="Q1312" t="str">
        <f t="shared" si="124"/>
        <v>technology</v>
      </c>
      <c r="R1312" t="str">
        <f t="shared" si="125"/>
        <v>wearables</v>
      </c>
      <c r="S1312" s="21">
        <f t="shared" si="126"/>
        <v>42556.667245370365</v>
      </c>
      <c r="T1312" s="21">
        <f t="shared" si="127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32</v>
      </c>
      <c r="P1313" s="20">
        <f t="shared" si="131"/>
        <v>800.7</v>
      </c>
      <c r="Q1313" t="str">
        <f t="shared" si="124"/>
        <v>technology</v>
      </c>
      <c r="R1313" t="str">
        <f t="shared" si="125"/>
        <v>wearables</v>
      </c>
      <c r="S1313" s="21">
        <f t="shared" si="126"/>
        <v>42669.802303240736</v>
      </c>
      <c r="T1313" s="21">
        <f t="shared" si="127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1</v>
      </c>
      <c r="P1314" s="20">
        <f t="shared" si="131"/>
        <v>28</v>
      </c>
      <c r="Q1314" t="str">
        <f t="shared" si="124"/>
        <v>technology</v>
      </c>
      <c r="R1314" t="str">
        <f t="shared" si="125"/>
        <v>wearables</v>
      </c>
      <c r="S1314" s="21">
        <f t="shared" si="126"/>
        <v>42082.702800925923</v>
      </c>
      <c r="T1314" s="21">
        <f t="shared" si="127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31</v>
      </c>
      <c r="P1315" s="20">
        <f t="shared" si="131"/>
        <v>102.01639344262296</v>
      </c>
      <c r="Q1315" t="str">
        <f t="shared" si="124"/>
        <v>technology</v>
      </c>
      <c r="R1315" t="str">
        <f t="shared" si="125"/>
        <v>wearables</v>
      </c>
      <c r="S1315" s="21">
        <f t="shared" si="126"/>
        <v>42402.709652777776</v>
      </c>
      <c r="T1315" s="21">
        <f t="shared" si="12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</v>
      </c>
      <c r="P1316" s="20">
        <f t="shared" si="131"/>
        <v>184.36363636363637</v>
      </c>
      <c r="Q1316" t="str">
        <f t="shared" si="124"/>
        <v>technology</v>
      </c>
      <c r="R1316" t="str">
        <f t="shared" si="125"/>
        <v>wearables</v>
      </c>
      <c r="S1316" s="21">
        <f t="shared" si="126"/>
        <v>42604.669675925921</v>
      </c>
      <c r="T1316" s="21">
        <f t="shared" si="12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40</v>
      </c>
      <c r="P1317" s="20">
        <f t="shared" si="131"/>
        <v>162.91935483870967</v>
      </c>
      <c r="Q1317" t="str">
        <f t="shared" si="124"/>
        <v>technology</v>
      </c>
      <c r="R1317" t="str">
        <f t="shared" si="125"/>
        <v>wearables</v>
      </c>
      <c r="S1317" s="21">
        <f t="shared" si="126"/>
        <v>42278.498240740737</v>
      </c>
      <c r="T1317" s="21">
        <f t="shared" si="12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0</v>
      </c>
      <c r="P1318" s="20">
        <f t="shared" si="131"/>
        <v>1</v>
      </c>
      <c r="Q1318" t="str">
        <f t="shared" si="124"/>
        <v>technology</v>
      </c>
      <c r="R1318" t="str">
        <f t="shared" si="125"/>
        <v>wearables</v>
      </c>
      <c r="S1318" s="21">
        <f t="shared" si="126"/>
        <v>42393.961909722217</v>
      </c>
      <c r="T1318" s="21">
        <f t="shared" si="12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6</v>
      </c>
      <c r="P1319" s="11">
        <f t="shared" si="128"/>
        <v>603.52631578947364</v>
      </c>
      <c r="Q1319" t="str">
        <f t="shared" si="124"/>
        <v>technology</v>
      </c>
      <c r="R1319" t="str">
        <f t="shared" si="125"/>
        <v>wearables</v>
      </c>
      <c r="S1319" s="21">
        <f t="shared" si="126"/>
        <v>42520.235486111109</v>
      </c>
      <c r="T1319" s="21">
        <f t="shared" si="12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15</v>
      </c>
      <c r="P1320" s="20">
        <f>IF(E1320=0,0,E1320/L1320)</f>
        <v>45.407407407407405</v>
      </c>
      <c r="Q1320" t="str">
        <f t="shared" si="124"/>
        <v>technology</v>
      </c>
      <c r="R1320" t="str">
        <f t="shared" si="125"/>
        <v>wearables</v>
      </c>
      <c r="S1320" s="21">
        <f t="shared" si="126"/>
        <v>41985.043657407412</v>
      </c>
      <c r="T1320" s="21">
        <f t="shared" si="12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15</v>
      </c>
      <c r="P1321" s="13">
        <f t="shared" si="128"/>
        <v>97.333333333333329</v>
      </c>
      <c r="Q1321" t="str">
        <f t="shared" si="124"/>
        <v>technology</v>
      </c>
      <c r="R1321" t="str">
        <f t="shared" si="125"/>
        <v>wearables</v>
      </c>
      <c r="S1321" s="21">
        <f t="shared" si="126"/>
        <v>41816.812094907407</v>
      </c>
      <c r="T1321" s="21">
        <f t="shared" si="12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1</v>
      </c>
      <c r="P1322" s="12">
        <f t="shared" si="128"/>
        <v>167.66666666666666</v>
      </c>
      <c r="Q1322" t="str">
        <f t="shared" si="124"/>
        <v>technology</v>
      </c>
      <c r="R1322" t="str">
        <f t="shared" si="125"/>
        <v>wearables</v>
      </c>
      <c r="S1322" s="21">
        <f t="shared" si="126"/>
        <v>42705.690347222218</v>
      </c>
      <c r="T1322" s="21">
        <f t="shared" si="12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</v>
      </c>
      <c r="P1323" s="18">
        <f t="shared" si="128"/>
        <v>859.85714285714289</v>
      </c>
      <c r="Q1323" t="str">
        <f t="shared" si="124"/>
        <v>technology</v>
      </c>
      <c r="R1323" t="str">
        <f t="shared" si="125"/>
        <v>wearables</v>
      </c>
      <c r="S1323" s="21">
        <f t="shared" si="126"/>
        <v>42697.74927083333</v>
      </c>
      <c r="T1323" s="21">
        <f t="shared" si="12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0</v>
      </c>
      <c r="P1324" s="13">
        <f t="shared" si="128"/>
        <v>26.5</v>
      </c>
      <c r="Q1324" t="str">
        <f t="shared" si="124"/>
        <v>technology</v>
      </c>
      <c r="R1324" t="str">
        <f t="shared" si="125"/>
        <v>wearables</v>
      </c>
      <c r="S1324" s="21">
        <f t="shared" si="126"/>
        <v>42115.656539351854</v>
      </c>
      <c r="T1324" s="21">
        <f t="shared" si="12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9</v>
      </c>
      <c r="P1325" s="20">
        <f t="shared" ref="P1325:P1333" si="132">IF(E1325=0,0,E1325/L1325)</f>
        <v>30.272727272727273</v>
      </c>
      <c r="Q1325" t="str">
        <f t="shared" si="124"/>
        <v>technology</v>
      </c>
      <c r="R1325" t="str">
        <f t="shared" si="125"/>
        <v>wearables</v>
      </c>
      <c r="S1325" s="21">
        <f t="shared" si="126"/>
        <v>42451.698449074072</v>
      </c>
      <c r="T1325" s="21">
        <f t="shared" si="12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10</v>
      </c>
      <c r="P1326" s="20">
        <f t="shared" si="132"/>
        <v>54.666666666666664</v>
      </c>
      <c r="Q1326" t="str">
        <f t="shared" si="124"/>
        <v>technology</v>
      </c>
      <c r="R1326" t="str">
        <f t="shared" si="125"/>
        <v>wearables</v>
      </c>
      <c r="S1326" s="21">
        <f t="shared" si="126"/>
        <v>42626.633703703701</v>
      </c>
      <c r="T1326" s="21">
        <f t="shared" si="12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</v>
      </c>
      <c r="P1327" s="20">
        <f t="shared" si="132"/>
        <v>60.75</v>
      </c>
      <c r="Q1327" t="str">
        <f t="shared" si="124"/>
        <v>technology</v>
      </c>
      <c r="R1327" t="str">
        <f t="shared" si="125"/>
        <v>wearables</v>
      </c>
      <c r="S1327" s="21">
        <f t="shared" si="126"/>
        <v>42704.086053240739</v>
      </c>
      <c r="T1327" s="21">
        <f t="shared" si="12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</v>
      </c>
      <c r="P1328" s="20">
        <f t="shared" si="132"/>
        <v>102.72727272727273</v>
      </c>
      <c r="Q1328" t="str">
        <f t="shared" si="124"/>
        <v>technology</v>
      </c>
      <c r="R1328" t="str">
        <f t="shared" si="125"/>
        <v>wearables</v>
      </c>
      <c r="S1328" s="21">
        <f t="shared" si="126"/>
        <v>41974.791990740734</v>
      </c>
      <c r="T1328" s="21">
        <f t="shared" si="12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4</v>
      </c>
      <c r="P1329" s="20">
        <f t="shared" si="132"/>
        <v>41.585365853658537</v>
      </c>
      <c r="Q1329" t="str">
        <f t="shared" si="124"/>
        <v>technology</v>
      </c>
      <c r="R1329" t="str">
        <f t="shared" si="125"/>
        <v>wearables</v>
      </c>
      <c r="S1329" s="21">
        <f t="shared" si="126"/>
        <v>42123.678645833337</v>
      </c>
      <c r="T1329" s="21">
        <f t="shared" si="12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</v>
      </c>
      <c r="P1330" s="20">
        <f t="shared" si="132"/>
        <v>116.53333333333333</v>
      </c>
      <c r="Q1330" t="str">
        <f t="shared" si="124"/>
        <v>technology</v>
      </c>
      <c r="R1330" t="str">
        <f t="shared" si="125"/>
        <v>wearables</v>
      </c>
      <c r="S1330" s="21">
        <f t="shared" si="126"/>
        <v>42612.642754629633</v>
      </c>
      <c r="T1330" s="21">
        <f t="shared" si="12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1</v>
      </c>
      <c r="P1331" s="20">
        <f t="shared" si="132"/>
        <v>45.333333333333336</v>
      </c>
      <c r="Q1331" t="str">
        <f t="shared" si="124"/>
        <v>technology</v>
      </c>
      <c r="R1331" t="str">
        <f t="shared" si="125"/>
        <v>wearables</v>
      </c>
      <c r="S1331" s="21">
        <f t="shared" si="126"/>
        <v>41935.221585648149</v>
      </c>
      <c r="T1331" s="21">
        <f t="shared" si="12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22</v>
      </c>
      <c r="P1332" s="20">
        <f t="shared" si="132"/>
        <v>157.46</v>
      </c>
      <c r="Q1332" t="str">
        <f t="shared" si="124"/>
        <v>technology</v>
      </c>
      <c r="R1332" t="str">
        <f t="shared" si="125"/>
        <v>wearables</v>
      </c>
      <c r="S1332" s="21">
        <f t="shared" si="126"/>
        <v>42522.276724537034</v>
      </c>
      <c r="T1332" s="21">
        <f t="shared" si="12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</v>
      </c>
      <c r="P1333" s="20">
        <f t="shared" si="132"/>
        <v>100.5</v>
      </c>
      <c r="Q1333" t="str">
        <f t="shared" si="124"/>
        <v>technology</v>
      </c>
      <c r="R1333" t="str">
        <f t="shared" si="125"/>
        <v>wearables</v>
      </c>
      <c r="S1333" s="21">
        <f t="shared" si="126"/>
        <v>42569.50409722222</v>
      </c>
      <c r="T1333" s="21">
        <f t="shared" si="12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 s="10">
        <v>0</v>
      </c>
      <c r="Q1334" t="str">
        <f t="shared" si="124"/>
        <v>technology</v>
      </c>
      <c r="R1334" t="str">
        <f t="shared" si="125"/>
        <v>wearables</v>
      </c>
      <c r="S1334" s="21">
        <f t="shared" si="126"/>
        <v>42732.060277777782</v>
      </c>
      <c r="T1334" s="21">
        <f t="shared" si="12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 s="8">
        <v>0</v>
      </c>
      <c r="Q1335" t="str">
        <f t="shared" si="124"/>
        <v>technology</v>
      </c>
      <c r="R1335" t="str">
        <f t="shared" si="125"/>
        <v>wearables</v>
      </c>
      <c r="S1335" s="21">
        <f t="shared" si="126"/>
        <v>41806.106770833336</v>
      </c>
      <c r="T1335" s="21">
        <f t="shared" si="12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11</v>
      </c>
      <c r="P1336" s="20">
        <f t="shared" ref="P1336:P1342" si="133">IF(E1336=0,0,E1336/L1336)</f>
        <v>51.822463768115945</v>
      </c>
      <c r="Q1336" t="str">
        <f t="shared" si="124"/>
        <v>technology</v>
      </c>
      <c r="R1336" t="str">
        <f t="shared" si="125"/>
        <v>wearables</v>
      </c>
      <c r="S1336" s="21">
        <f t="shared" si="126"/>
        <v>42410.774155092593</v>
      </c>
      <c r="T1336" s="21">
        <f t="shared" si="12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20</v>
      </c>
      <c r="P1337" s="20">
        <f t="shared" si="133"/>
        <v>308.75</v>
      </c>
      <c r="Q1337" t="str">
        <f t="shared" si="124"/>
        <v>technology</v>
      </c>
      <c r="R1337" t="str">
        <f t="shared" si="125"/>
        <v>wearables</v>
      </c>
      <c r="S1337" s="21">
        <f t="shared" si="126"/>
        <v>42313.936365740738</v>
      </c>
      <c r="T1337" s="21">
        <f t="shared" si="12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85</v>
      </c>
      <c r="P1338" s="20">
        <f t="shared" si="133"/>
        <v>379.22767857142856</v>
      </c>
      <c r="Q1338" t="str">
        <f t="shared" si="124"/>
        <v>technology</v>
      </c>
      <c r="R1338" t="str">
        <f t="shared" si="125"/>
        <v>wearables</v>
      </c>
      <c r="S1338" s="21">
        <f t="shared" si="126"/>
        <v>41955.863750000004</v>
      </c>
      <c r="T1338" s="21">
        <f t="shared" si="12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49</v>
      </c>
      <c r="P1339" s="20">
        <f t="shared" si="133"/>
        <v>176.36428571428573</v>
      </c>
      <c r="Q1339" t="str">
        <f t="shared" si="124"/>
        <v>technology</v>
      </c>
      <c r="R1339" t="str">
        <f t="shared" si="125"/>
        <v>wearables</v>
      </c>
      <c r="S1339" s="21">
        <f t="shared" si="126"/>
        <v>42767.577303240745</v>
      </c>
      <c r="T1339" s="21">
        <f t="shared" si="12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</v>
      </c>
      <c r="P1340" s="20">
        <f t="shared" si="133"/>
        <v>66.066666666666663</v>
      </c>
      <c r="Q1340" t="str">
        <f t="shared" si="124"/>
        <v>technology</v>
      </c>
      <c r="R1340" t="str">
        <f t="shared" si="125"/>
        <v>wearables</v>
      </c>
      <c r="S1340" s="21">
        <f t="shared" si="126"/>
        <v>42188.803622685184</v>
      </c>
      <c r="T1340" s="21">
        <f t="shared" si="12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7</v>
      </c>
      <c r="P1341" s="20">
        <f t="shared" si="133"/>
        <v>89.648648648648646</v>
      </c>
      <c r="Q1341" t="str">
        <f t="shared" si="124"/>
        <v>technology</v>
      </c>
      <c r="R1341" t="str">
        <f t="shared" si="125"/>
        <v>wearables</v>
      </c>
      <c r="S1341" s="21">
        <f t="shared" si="126"/>
        <v>41936.647164351853</v>
      </c>
      <c r="T1341" s="21">
        <f t="shared" si="12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 s="20">
        <f t="shared" si="133"/>
        <v>0</v>
      </c>
      <c r="Q1342" t="str">
        <f t="shared" si="124"/>
        <v>technology</v>
      </c>
      <c r="R1342" t="str">
        <f t="shared" si="125"/>
        <v>wearables</v>
      </c>
      <c r="S1342" s="21">
        <f t="shared" si="126"/>
        <v>41836.595520833333</v>
      </c>
      <c r="T1342" s="21">
        <f t="shared" si="12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70</v>
      </c>
      <c r="P1343" s="13">
        <f t="shared" si="128"/>
        <v>382.39130434782606</v>
      </c>
      <c r="Q1343" t="str">
        <f t="shared" si="124"/>
        <v>technology</v>
      </c>
      <c r="R1343" t="str">
        <f t="shared" si="125"/>
        <v>wearables</v>
      </c>
      <c r="S1343" s="21">
        <f t="shared" si="126"/>
        <v>42612.624039351853</v>
      </c>
      <c r="T1343" s="21">
        <f t="shared" si="12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0</v>
      </c>
      <c r="P1344" s="20">
        <f t="shared" ref="P1344:P1345" si="134">IF(E1344=0,0,E1344/L1344)</f>
        <v>100</v>
      </c>
      <c r="Q1344" t="str">
        <f t="shared" si="124"/>
        <v>technology</v>
      </c>
      <c r="R1344" t="str">
        <f t="shared" si="125"/>
        <v>wearables</v>
      </c>
      <c r="S1344" s="21">
        <f t="shared" si="126"/>
        <v>42172.816423611104</v>
      </c>
      <c r="T1344" s="21">
        <f t="shared" si="12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102</v>
      </c>
      <c r="P1345" s="20">
        <f t="shared" si="134"/>
        <v>158.35603715170279</v>
      </c>
      <c r="Q1345" t="str">
        <f t="shared" si="124"/>
        <v>technology</v>
      </c>
      <c r="R1345" t="str">
        <f t="shared" si="125"/>
        <v>wearables</v>
      </c>
      <c r="S1345" s="21">
        <f t="shared" si="126"/>
        <v>42542.526423611111</v>
      </c>
      <c r="T1345" s="21">
        <f t="shared" si="12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378</v>
      </c>
      <c r="P1346" s="9">
        <f t="shared" si="128"/>
        <v>40.762589928057551</v>
      </c>
      <c r="Q1346" t="str">
        <f t="shared" si="124"/>
        <v>publishing</v>
      </c>
      <c r="R1346" t="str">
        <f t="shared" si="125"/>
        <v>nonfiction</v>
      </c>
      <c r="S1346" s="21">
        <f t="shared" si="126"/>
        <v>42522.789803240739</v>
      </c>
      <c r="T1346" s="21">
        <f t="shared" si="12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5">ROUND((E1347/D1347)*100,0)</f>
        <v>125</v>
      </c>
      <c r="P1347" s="20">
        <f t="shared" ref="P1347:P1350" si="136">IF(E1347=0,0,E1347/L1347)</f>
        <v>53.571428571428569</v>
      </c>
      <c r="Q1347" t="str">
        <f t="shared" ref="Q1347:Q1410" si="137">LEFT(N1347,SEARCH("/",N1347,1)-1)</f>
        <v>publishing</v>
      </c>
      <c r="R1347" t="str">
        <f t="shared" ref="R1347:R1410" si="138">RIGHT(N1347,LEN(N1347)-FIND("/",N1347))</f>
        <v>nonfiction</v>
      </c>
      <c r="S1347" s="21">
        <f t="shared" ref="S1347:S1410" si="139">(((J1347/60)/60)/24)+DATE(1970,1,1)</f>
        <v>41799.814340277779</v>
      </c>
      <c r="T1347" s="21">
        <f t="shared" ref="T1347:T1410" si="14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5"/>
        <v>147</v>
      </c>
      <c r="P1348" s="20">
        <f t="shared" si="136"/>
        <v>48.449664429530202</v>
      </c>
      <c r="Q1348" t="str">
        <f t="shared" si="137"/>
        <v>publishing</v>
      </c>
      <c r="R1348" t="str">
        <f t="shared" si="138"/>
        <v>nonfiction</v>
      </c>
      <c r="S1348" s="21">
        <f t="shared" si="139"/>
        <v>41422.075821759259</v>
      </c>
      <c r="T1348" s="21">
        <f t="shared" si="14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5"/>
        <v>102</v>
      </c>
      <c r="P1349" s="20">
        <f t="shared" si="136"/>
        <v>82.41935483870968</v>
      </c>
      <c r="Q1349" t="str">
        <f t="shared" si="137"/>
        <v>publishing</v>
      </c>
      <c r="R1349" t="str">
        <f t="shared" si="138"/>
        <v>nonfiction</v>
      </c>
      <c r="S1349" s="21">
        <f t="shared" si="139"/>
        <v>42040.638020833328</v>
      </c>
      <c r="T1349" s="21">
        <f t="shared" si="14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5"/>
        <v>102</v>
      </c>
      <c r="P1350" s="20">
        <f t="shared" si="136"/>
        <v>230.19230769230768</v>
      </c>
      <c r="Q1350" t="str">
        <f t="shared" si="137"/>
        <v>publishing</v>
      </c>
      <c r="R1350" t="str">
        <f t="shared" si="138"/>
        <v>nonfiction</v>
      </c>
      <c r="S1350" s="21">
        <f t="shared" si="139"/>
        <v>41963.506168981476</v>
      </c>
      <c r="T1350" s="21">
        <f t="shared" si="14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5"/>
        <v>204</v>
      </c>
      <c r="P1351" s="9">
        <f t="shared" ref="P1351:P1410" si="141">E1351/L1351</f>
        <v>59.360465116279073</v>
      </c>
      <c r="Q1351" t="str">
        <f t="shared" si="137"/>
        <v>publishing</v>
      </c>
      <c r="R1351" t="str">
        <f t="shared" si="138"/>
        <v>nonfiction</v>
      </c>
      <c r="S1351" s="21">
        <f t="shared" si="139"/>
        <v>42317.33258101852</v>
      </c>
      <c r="T1351" s="21">
        <f t="shared" si="14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5"/>
        <v>104</v>
      </c>
      <c r="P1352" s="20">
        <f t="shared" ref="P1352:P1355" si="142">IF(E1352=0,0,E1352/L1352)</f>
        <v>66.698717948717942</v>
      </c>
      <c r="Q1352" t="str">
        <f t="shared" si="137"/>
        <v>publishing</v>
      </c>
      <c r="R1352" t="str">
        <f t="shared" si="138"/>
        <v>nonfiction</v>
      </c>
      <c r="S1352" s="21">
        <f t="shared" si="139"/>
        <v>42334.013124999998</v>
      </c>
      <c r="T1352" s="21">
        <f t="shared" si="14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5"/>
        <v>101</v>
      </c>
      <c r="P1353" s="20">
        <f t="shared" si="142"/>
        <v>168.77500000000001</v>
      </c>
      <c r="Q1353" t="str">
        <f t="shared" si="137"/>
        <v>publishing</v>
      </c>
      <c r="R1353" t="str">
        <f t="shared" si="138"/>
        <v>nonfiction</v>
      </c>
      <c r="S1353" s="21">
        <f t="shared" si="139"/>
        <v>42382.74009259259</v>
      </c>
      <c r="T1353" s="21">
        <f t="shared" si="14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5"/>
        <v>136</v>
      </c>
      <c r="P1354" s="20">
        <f t="shared" si="142"/>
        <v>59.973568281938327</v>
      </c>
      <c r="Q1354" t="str">
        <f t="shared" si="137"/>
        <v>publishing</v>
      </c>
      <c r="R1354" t="str">
        <f t="shared" si="138"/>
        <v>nonfiction</v>
      </c>
      <c r="S1354" s="21">
        <f t="shared" si="139"/>
        <v>42200.578310185185</v>
      </c>
      <c r="T1354" s="21">
        <f t="shared" si="14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5"/>
        <v>134</v>
      </c>
      <c r="P1355" s="20">
        <f t="shared" si="142"/>
        <v>31.80952380952381</v>
      </c>
      <c r="Q1355" t="str">
        <f t="shared" si="137"/>
        <v>publishing</v>
      </c>
      <c r="R1355" t="str">
        <f t="shared" si="138"/>
        <v>nonfiction</v>
      </c>
      <c r="S1355" s="21">
        <f t="shared" si="139"/>
        <v>41309.11791666667</v>
      </c>
      <c r="T1355" s="21">
        <f t="shared" si="14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5"/>
        <v>130</v>
      </c>
      <c r="P1356" s="13">
        <f t="shared" si="141"/>
        <v>24.421875</v>
      </c>
      <c r="Q1356" t="str">
        <f t="shared" si="137"/>
        <v>publishing</v>
      </c>
      <c r="R1356" t="str">
        <f t="shared" si="138"/>
        <v>nonfiction</v>
      </c>
      <c r="S1356" s="21">
        <f t="shared" si="139"/>
        <v>42502.807627314818</v>
      </c>
      <c r="T1356" s="21">
        <f t="shared" si="14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5"/>
        <v>123</v>
      </c>
      <c r="P1357" s="13">
        <f t="shared" si="141"/>
        <v>25.347107438016529</v>
      </c>
      <c r="Q1357" t="str">
        <f t="shared" si="137"/>
        <v>publishing</v>
      </c>
      <c r="R1357" t="str">
        <f t="shared" si="138"/>
        <v>nonfiction</v>
      </c>
      <c r="S1357" s="21">
        <f t="shared" si="139"/>
        <v>41213.254687499997</v>
      </c>
      <c r="T1357" s="21">
        <f t="shared" si="14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5"/>
        <v>183</v>
      </c>
      <c r="P1358" s="20">
        <f t="shared" ref="P1358:P1362" si="143">IF(E1358=0,0,E1358/L1358)</f>
        <v>71.443218390804603</v>
      </c>
      <c r="Q1358" t="str">
        <f t="shared" si="137"/>
        <v>publishing</v>
      </c>
      <c r="R1358" t="str">
        <f t="shared" si="138"/>
        <v>nonfiction</v>
      </c>
      <c r="S1358" s="21">
        <f t="shared" si="139"/>
        <v>41430.038888888892</v>
      </c>
      <c r="T1358" s="21">
        <f t="shared" si="14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5"/>
        <v>125</v>
      </c>
      <c r="P1359" s="20">
        <f t="shared" si="143"/>
        <v>38.553846153846152</v>
      </c>
      <c r="Q1359" t="str">
        <f t="shared" si="137"/>
        <v>publishing</v>
      </c>
      <c r="R1359" t="str">
        <f t="shared" si="138"/>
        <v>nonfiction</v>
      </c>
      <c r="S1359" s="21">
        <f t="shared" si="139"/>
        <v>41304.962233796294</v>
      </c>
      <c r="T1359" s="21">
        <f t="shared" si="14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5"/>
        <v>112</v>
      </c>
      <c r="P1360" s="20">
        <f t="shared" si="143"/>
        <v>68.367346938775512</v>
      </c>
      <c r="Q1360" t="str">
        <f t="shared" si="137"/>
        <v>publishing</v>
      </c>
      <c r="R1360" t="str">
        <f t="shared" si="138"/>
        <v>nonfiction</v>
      </c>
      <c r="S1360" s="21">
        <f t="shared" si="139"/>
        <v>40689.570868055554</v>
      </c>
      <c r="T1360" s="21">
        <f t="shared" si="14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5"/>
        <v>116</v>
      </c>
      <c r="P1361" s="20">
        <f t="shared" si="143"/>
        <v>40.210526315789473</v>
      </c>
      <c r="Q1361" t="str">
        <f t="shared" si="137"/>
        <v>publishing</v>
      </c>
      <c r="R1361" t="str">
        <f t="shared" si="138"/>
        <v>nonfiction</v>
      </c>
      <c r="S1361" s="21">
        <f t="shared" si="139"/>
        <v>40668.814699074072</v>
      </c>
      <c r="T1361" s="21">
        <f t="shared" si="14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5"/>
        <v>173</v>
      </c>
      <c r="P1362" s="20">
        <f t="shared" si="143"/>
        <v>32.074074074074076</v>
      </c>
      <c r="Q1362" t="str">
        <f t="shared" si="137"/>
        <v>publishing</v>
      </c>
      <c r="R1362" t="str">
        <f t="shared" si="138"/>
        <v>nonfiction</v>
      </c>
      <c r="S1362" s="21">
        <f t="shared" si="139"/>
        <v>41095.900694444441</v>
      </c>
      <c r="T1362" s="21">
        <f t="shared" si="14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5"/>
        <v>126</v>
      </c>
      <c r="P1363" s="13">
        <f t="shared" si="141"/>
        <v>28.632575757575758</v>
      </c>
      <c r="Q1363" t="str">
        <f t="shared" si="137"/>
        <v>publishing</v>
      </c>
      <c r="R1363" t="str">
        <f t="shared" si="138"/>
        <v>nonfiction</v>
      </c>
      <c r="S1363" s="21">
        <f t="shared" si="139"/>
        <v>41781.717268518521</v>
      </c>
      <c r="T1363" s="21">
        <f t="shared" si="14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5"/>
        <v>109</v>
      </c>
      <c r="P1364" s="20">
        <f t="shared" ref="P1364:P1365" si="144">IF(E1364=0,0,E1364/L1364)</f>
        <v>43.64</v>
      </c>
      <c r="Q1364" t="str">
        <f t="shared" si="137"/>
        <v>publishing</v>
      </c>
      <c r="R1364" t="str">
        <f t="shared" si="138"/>
        <v>nonfiction</v>
      </c>
      <c r="S1364" s="21">
        <f t="shared" si="139"/>
        <v>41464.934386574074</v>
      </c>
      <c r="T1364" s="21">
        <f t="shared" si="14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5"/>
        <v>100</v>
      </c>
      <c r="P1365" s="20">
        <f t="shared" si="144"/>
        <v>40</v>
      </c>
      <c r="Q1365" t="str">
        <f t="shared" si="137"/>
        <v>publishing</v>
      </c>
      <c r="R1365" t="str">
        <f t="shared" si="138"/>
        <v>nonfiction</v>
      </c>
      <c r="S1365" s="21">
        <f t="shared" si="139"/>
        <v>42396.8440625</v>
      </c>
      <c r="T1365" s="21">
        <f t="shared" si="14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5"/>
        <v>119</v>
      </c>
      <c r="P1366" s="11">
        <f t="shared" si="141"/>
        <v>346.04166666666669</v>
      </c>
      <c r="Q1366" t="str">
        <f t="shared" si="137"/>
        <v>music</v>
      </c>
      <c r="R1366" t="str">
        <f t="shared" si="138"/>
        <v>rock</v>
      </c>
      <c r="S1366" s="21">
        <f t="shared" si="139"/>
        <v>41951.695671296293</v>
      </c>
      <c r="T1366" s="21">
        <f t="shared" si="14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5"/>
        <v>100</v>
      </c>
      <c r="P1367" s="20">
        <f t="shared" ref="P1367:P1376" si="145">IF(E1367=0,0,E1367/L1367)</f>
        <v>81.739130434782609</v>
      </c>
      <c r="Q1367" t="str">
        <f t="shared" si="137"/>
        <v>music</v>
      </c>
      <c r="R1367" t="str">
        <f t="shared" si="138"/>
        <v>rock</v>
      </c>
      <c r="S1367" s="21">
        <f t="shared" si="139"/>
        <v>42049.733240740738</v>
      </c>
      <c r="T1367" s="21">
        <f t="shared" si="140"/>
        <v>42079.691574074073</v>
      </c>
    </row>
    <row r="1368" spans="1:20" ht="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5"/>
        <v>126</v>
      </c>
      <c r="P1368" s="20">
        <f t="shared" si="145"/>
        <v>64.535306122448986</v>
      </c>
      <c r="Q1368" t="str">
        <f t="shared" si="137"/>
        <v>music</v>
      </c>
      <c r="R1368" t="str">
        <f t="shared" si="138"/>
        <v>rock</v>
      </c>
      <c r="S1368" s="21">
        <f t="shared" si="139"/>
        <v>41924.996099537035</v>
      </c>
      <c r="T1368" s="21">
        <f t="shared" si="14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5"/>
        <v>114</v>
      </c>
      <c r="P1369" s="20">
        <f t="shared" si="145"/>
        <v>63.477777777777774</v>
      </c>
      <c r="Q1369" t="str">
        <f t="shared" si="137"/>
        <v>music</v>
      </c>
      <c r="R1369" t="str">
        <f t="shared" si="138"/>
        <v>rock</v>
      </c>
      <c r="S1369" s="21">
        <f t="shared" si="139"/>
        <v>42292.002893518518</v>
      </c>
      <c r="T1369" s="21">
        <f t="shared" si="14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5"/>
        <v>111</v>
      </c>
      <c r="P1370" s="20">
        <f t="shared" si="145"/>
        <v>63.620689655172413</v>
      </c>
      <c r="Q1370" t="str">
        <f t="shared" si="137"/>
        <v>music</v>
      </c>
      <c r="R1370" t="str">
        <f t="shared" si="138"/>
        <v>rock</v>
      </c>
      <c r="S1370" s="21">
        <f t="shared" si="139"/>
        <v>42146.190902777773</v>
      </c>
      <c r="T1370" s="21">
        <f t="shared" si="14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5"/>
        <v>105</v>
      </c>
      <c r="P1371" s="20">
        <f t="shared" si="145"/>
        <v>83.967068965517228</v>
      </c>
      <c r="Q1371" t="str">
        <f t="shared" si="137"/>
        <v>music</v>
      </c>
      <c r="R1371" t="str">
        <f t="shared" si="138"/>
        <v>rock</v>
      </c>
      <c r="S1371" s="21">
        <f t="shared" si="139"/>
        <v>41710.594282407408</v>
      </c>
      <c r="T1371" s="21">
        <f t="shared" si="14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5"/>
        <v>104</v>
      </c>
      <c r="P1372" s="20">
        <f t="shared" si="145"/>
        <v>77.75</v>
      </c>
      <c r="Q1372" t="str">
        <f t="shared" si="137"/>
        <v>music</v>
      </c>
      <c r="R1372" t="str">
        <f t="shared" si="138"/>
        <v>rock</v>
      </c>
      <c r="S1372" s="21">
        <f t="shared" si="139"/>
        <v>41548.00335648148</v>
      </c>
      <c r="T1372" s="21">
        <f t="shared" si="14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5"/>
        <v>107</v>
      </c>
      <c r="P1373" s="20">
        <f t="shared" si="145"/>
        <v>107.07142857142857</v>
      </c>
      <c r="Q1373" t="str">
        <f t="shared" si="137"/>
        <v>music</v>
      </c>
      <c r="R1373" t="str">
        <f t="shared" si="138"/>
        <v>rock</v>
      </c>
      <c r="S1373" s="21">
        <f t="shared" si="139"/>
        <v>42101.758587962962</v>
      </c>
      <c r="T1373" s="21">
        <f t="shared" si="140"/>
        <v>42131.758587962962</v>
      </c>
    </row>
    <row r="1374" spans="1:20" ht="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5"/>
        <v>124</v>
      </c>
      <c r="P1374" s="20">
        <f t="shared" si="145"/>
        <v>38.75</v>
      </c>
      <c r="Q1374" t="str">
        <f t="shared" si="137"/>
        <v>music</v>
      </c>
      <c r="R1374" t="str">
        <f t="shared" si="138"/>
        <v>rock</v>
      </c>
      <c r="S1374" s="21">
        <f t="shared" si="139"/>
        <v>41072.739953703705</v>
      </c>
      <c r="T1374" s="21">
        <f t="shared" si="14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5"/>
        <v>105</v>
      </c>
      <c r="P1375" s="20">
        <f t="shared" si="145"/>
        <v>201.94230769230768</v>
      </c>
      <c r="Q1375" t="str">
        <f t="shared" si="137"/>
        <v>music</v>
      </c>
      <c r="R1375" t="str">
        <f t="shared" si="138"/>
        <v>rock</v>
      </c>
      <c r="S1375" s="21">
        <f t="shared" si="139"/>
        <v>42704.95177083333</v>
      </c>
      <c r="T1375" s="21">
        <f t="shared" si="14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5"/>
        <v>189</v>
      </c>
      <c r="P1376" s="20">
        <f t="shared" si="145"/>
        <v>43.060606060606062</v>
      </c>
      <c r="Q1376" t="str">
        <f t="shared" si="137"/>
        <v>music</v>
      </c>
      <c r="R1376" t="str">
        <f t="shared" si="138"/>
        <v>rock</v>
      </c>
      <c r="S1376" s="21">
        <f t="shared" si="139"/>
        <v>42424.161898148144</v>
      </c>
      <c r="T1376" s="21">
        <f t="shared" si="14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5"/>
        <v>171</v>
      </c>
      <c r="P1377" s="12">
        <f t="shared" si="141"/>
        <v>62.871559633027523</v>
      </c>
      <c r="Q1377" t="str">
        <f t="shared" si="137"/>
        <v>music</v>
      </c>
      <c r="R1377" t="str">
        <f t="shared" si="138"/>
        <v>rock</v>
      </c>
      <c r="S1377" s="21">
        <f t="shared" si="139"/>
        <v>42720.066192129627</v>
      </c>
      <c r="T1377" s="21">
        <f t="shared" si="14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5"/>
        <v>252</v>
      </c>
      <c r="P1378" s="13">
        <f t="shared" si="141"/>
        <v>55.607142857142854</v>
      </c>
      <c r="Q1378" t="str">
        <f t="shared" si="137"/>
        <v>music</v>
      </c>
      <c r="R1378" t="str">
        <f t="shared" si="138"/>
        <v>rock</v>
      </c>
      <c r="S1378" s="21">
        <f t="shared" si="139"/>
        <v>42677.669050925921</v>
      </c>
      <c r="T1378" s="21">
        <f t="shared" si="14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5"/>
        <v>116</v>
      </c>
      <c r="P1379" s="20">
        <f>IF(E1379=0,0,E1379/L1379)</f>
        <v>48.70967741935484</v>
      </c>
      <c r="Q1379" t="str">
        <f t="shared" si="137"/>
        <v>music</v>
      </c>
      <c r="R1379" t="str">
        <f t="shared" si="138"/>
        <v>rock</v>
      </c>
      <c r="S1379" s="21">
        <f t="shared" si="139"/>
        <v>42747.219560185185</v>
      </c>
      <c r="T1379" s="21">
        <f t="shared" si="140"/>
        <v>42769.174305555556</v>
      </c>
    </row>
    <row r="1380" spans="1:20" ht="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5"/>
        <v>203</v>
      </c>
      <c r="P1380" s="13">
        <f t="shared" si="141"/>
        <v>30.578947368421051</v>
      </c>
      <c r="Q1380" t="str">
        <f t="shared" si="137"/>
        <v>music</v>
      </c>
      <c r="R1380" t="str">
        <f t="shared" si="138"/>
        <v>rock</v>
      </c>
      <c r="S1380" s="21">
        <f t="shared" si="139"/>
        <v>42568.759374999994</v>
      </c>
      <c r="T1380" s="21">
        <f t="shared" si="14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5"/>
        <v>112</v>
      </c>
      <c r="P1381" s="20">
        <f t="shared" ref="P1381:P1384" si="146">IF(E1381=0,0,E1381/L1381)</f>
        <v>73.907284768211923</v>
      </c>
      <c r="Q1381" t="str">
        <f t="shared" si="137"/>
        <v>music</v>
      </c>
      <c r="R1381" t="str">
        <f t="shared" si="138"/>
        <v>rock</v>
      </c>
      <c r="S1381" s="21">
        <f t="shared" si="139"/>
        <v>42130.491620370376</v>
      </c>
      <c r="T1381" s="21">
        <f t="shared" si="14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5"/>
        <v>424</v>
      </c>
      <c r="P1382" s="20">
        <f t="shared" si="146"/>
        <v>21.2</v>
      </c>
      <c r="Q1382" t="str">
        <f t="shared" si="137"/>
        <v>music</v>
      </c>
      <c r="R1382" t="str">
        <f t="shared" si="138"/>
        <v>rock</v>
      </c>
      <c r="S1382" s="21">
        <f t="shared" si="139"/>
        <v>42141.762800925921</v>
      </c>
      <c r="T1382" s="21">
        <f t="shared" si="14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5"/>
        <v>107</v>
      </c>
      <c r="P1383" s="20">
        <f t="shared" si="146"/>
        <v>73.356164383561648</v>
      </c>
      <c r="Q1383" t="str">
        <f t="shared" si="137"/>
        <v>music</v>
      </c>
      <c r="R1383" t="str">
        <f t="shared" si="138"/>
        <v>rock</v>
      </c>
      <c r="S1383" s="21">
        <f t="shared" si="139"/>
        <v>42703.214409722219</v>
      </c>
      <c r="T1383" s="21">
        <f t="shared" si="14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5"/>
        <v>104</v>
      </c>
      <c r="P1384" s="20">
        <f t="shared" si="146"/>
        <v>56.412162162162161</v>
      </c>
      <c r="Q1384" t="str">
        <f t="shared" si="137"/>
        <v>music</v>
      </c>
      <c r="R1384" t="str">
        <f t="shared" si="138"/>
        <v>rock</v>
      </c>
      <c r="S1384" s="21">
        <f t="shared" si="139"/>
        <v>41370.800185185188</v>
      </c>
      <c r="T1384" s="21">
        <f t="shared" si="14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5"/>
        <v>212</v>
      </c>
      <c r="P1385" s="9">
        <f t="shared" si="141"/>
        <v>50.247311827956992</v>
      </c>
      <c r="Q1385" t="str">
        <f t="shared" si="137"/>
        <v>music</v>
      </c>
      <c r="R1385" t="str">
        <f t="shared" si="138"/>
        <v>rock</v>
      </c>
      <c r="S1385" s="21">
        <f t="shared" si="139"/>
        <v>42707.074976851851</v>
      </c>
      <c r="T1385" s="21">
        <f t="shared" si="14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5"/>
        <v>124</v>
      </c>
      <c r="P1386" s="20">
        <f>IF(E1386=0,0,E1386/L1386)</f>
        <v>68.936507936507937</v>
      </c>
      <c r="Q1386" t="str">
        <f t="shared" si="137"/>
        <v>music</v>
      </c>
      <c r="R1386" t="str">
        <f t="shared" si="138"/>
        <v>rock</v>
      </c>
      <c r="S1386" s="21">
        <f t="shared" si="139"/>
        <v>42160.735208333332</v>
      </c>
      <c r="T1386" s="21">
        <f t="shared" si="14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5"/>
        <v>110</v>
      </c>
      <c r="P1387" s="12">
        <f t="shared" si="141"/>
        <v>65.914104477611943</v>
      </c>
      <c r="Q1387" t="str">
        <f t="shared" si="137"/>
        <v>music</v>
      </c>
      <c r="R1387" t="str">
        <f t="shared" si="138"/>
        <v>rock</v>
      </c>
      <c r="S1387" s="21">
        <f t="shared" si="139"/>
        <v>42433.688900462963</v>
      </c>
      <c r="T1387" s="21">
        <f t="shared" si="14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5"/>
        <v>219</v>
      </c>
      <c r="P1388" s="20">
        <f t="shared" ref="P1388:P1390" si="147">IF(E1388=0,0,E1388/L1388)</f>
        <v>62.5</v>
      </c>
      <c r="Q1388" t="str">
        <f t="shared" si="137"/>
        <v>music</v>
      </c>
      <c r="R1388" t="str">
        <f t="shared" si="138"/>
        <v>rock</v>
      </c>
      <c r="S1388" s="21">
        <f t="shared" si="139"/>
        <v>42184.646863425922</v>
      </c>
      <c r="T1388" s="21">
        <f t="shared" si="14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5"/>
        <v>137</v>
      </c>
      <c r="P1389" s="20">
        <f t="shared" si="147"/>
        <v>70.064102564102569</v>
      </c>
      <c r="Q1389" t="str">
        <f t="shared" si="137"/>
        <v>music</v>
      </c>
      <c r="R1389" t="str">
        <f t="shared" si="138"/>
        <v>rock</v>
      </c>
      <c r="S1389" s="21">
        <f t="shared" si="139"/>
        <v>42126.92123842593</v>
      </c>
      <c r="T1389" s="21">
        <f t="shared" si="14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5"/>
        <v>135</v>
      </c>
      <c r="P1390" s="20">
        <f t="shared" si="147"/>
        <v>60.181874999999998</v>
      </c>
      <c r="Q1390" t="str">
        <f t="shared" si="137"/>
        <v>music</v>
      </c>
      <c r="R1390" t="str">
        <f t="shared" si="138"/>
        <v>rock</v>
      </c>
      <c r="S1390" s="21">
        <f t="shared" si="139"/>
        <v>42634.614780092597</v>
      </c>
      <c r="T1390" s="21">
        <f t="shared" si="14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5"/>
        <v>145</v>
      </c>
      <c r="P1391" s="13">
        <f t="shared" si="141"/>
        <v>21.382352941176471</v>
      </c>
      <c r="Q1391" t="str">
        <f t="shared" si="137"/>
        <v>music</v>
      </c>
      <c r="R1391" t="str">
        <f t="shared" si="138"/>
        <v>rock</v>
      </c>
      <c r="S1391" s="21">
        <f t="shared" si="139"/>
        <v>42565.480983796297</v>
      </c>
      <c r="T1391" s="21">
        <f t="shared" si="14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5"/>
        <v>109</v>
      </c>
      <c r="P1392" s="20">
        <f t="shared" ref="P1392:P1401" si="148">IF(E1392=0,0,E1392/L1392)</f>
        <v>160.78947368421052</v>
      </c>
      <c r="Q1392" t="str">
        <f t="shared" si="137"/>
        <v>music</v>
      </c>
      <c r="R1392" t="str">
        <f t="shared" si="138"/>
        <v>rock</v>
      </c>
      <c r="S1392" s="21">
        <f t="shared" si="139"/>
        <v>42087.803310185183</v>
      </c>
      <c r="T1392" s="21">
        <f t="shared" si="14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5"/>
        <v>110</v>
      </c>
      <c r="P1393" s="20">
        <f t="shared" si="148"/>
        <v>42.384615384615387</v>
      </c>
      <c r="Q1393" t="str">
        <f t="shared" si="137"/>
        <v>music</v>
      </c>
      <c r="R1393" t="str">
        <f t="shared" si="138"/>
        <v>rock</v>
      </c>
      <c r="S1393" s="21">
        <f t="shared" si="139"/>
        <v>42193.650671296295</v>
      </c>
      <c r="T1393" s="21">
        <f t="shared" si="14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5"/>
        <v>114</v>
      </c>
      <c r="P1394" s="20">
        <f t="shared" si="148"/>
        <v>27.317307692307693</v>
      </c>
      <c r="Q1394" t="str">
        <f t="shared" si="137"/>
        <v>music</v>
      </c>
      <c r="R1394" t="str">
        <f t="shared" si="138"/>
        <v>rock</v>
      </c>
      <c r="S1394" s="21">
        <f t="shared" si="139"/>
        <v>42401.154930555553</v>
      </c>
      <c r="T1394" s="21">
        <f t="shared" si="140"/>
        <v>42432.154930555553</v>
      </c>
    </row>
    <row r="1395" spans="1:20" ht="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5"/>
        <v>102</v>
      </c>
      <c r="P1395" s="20">
        <f t="shared" si="148"/>
        <v>196.82692307692307</v>
      </c>
      <c r="Q1395" t="str">
        <f t="shared" si="137"/>
        <v>music</v>
      </c>
      <c r="R1395" t="str">
        <f t="shared" si="138"/>
        <v>rock</v>
      </c>
      <c r="S1395" s="21">
        <f t="shared" si="139"/>
        <v>42553.681979166664</v>
      </c>
      <c r="T1395" s="21">
        <f t="shared" si="14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5"/>
        <v>122</v>
      </c>
      <c r="P1396" s="20">
        <f t="shared" si="148"/>
        <v>53.882352941176471</v>
      </c>
      <c r="Q1396" t="str">
        <f t="shared" si="137"/>
        <v>music</v>
      </c>
      <c r="R1396" t="str">
        <f t="shared" si="138"/>
        <v>rock</v>
      </c>
      <c r="S1396" s="21">
        <f t="shared" si="139"/>
        <v>42752.144976851851</v>
      </c>
      <c r="T1396" s="21">
        <f t="shared" si="140"/>
        <v>42795.125</v>
      </c>
    </row>
    <row r="1397" spans="1:20" ht="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5"/>
        <v>112</v>
      </c>
      <c r="P1397" s="20">
        <f t="shared" si="148"/>
        <v>47.756097560975611</v>
      </c>
      <c r="Q1397" t="str">
        <f t="shared" si="137"/>
        <v>music</v>
      </c>
      <c r="R1397" t="str">
        <f t="shared" si="138"/>
        <v>rock</v>
      </c>
      <c r="S1397" s="21">
        <f t="shared" si="139"/>
        <v>42719.90834490741</v>
      </c>
      <c r="T1397" s="21">
        <f t="shared" si="14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5"/>
        <v>107</v>
      </c>
      <c r="P1398" s="20">
        <f t="shared" si="148"/>
        <v>88.191780821917803</v>
      </c>
      <c r="Q1398" t="str">
        <f t="shared" si="137"/>
        <v>music</v>
      </c>
      <c r="R1398" t="str">
        <f t="shared" si="138"/>
        <v>rock</v>
      </c>
      <c r="S1398" s="21">
        <f t="shared" si="139"/>
        <v>42018.99863425926</v>
      </c>
      <c r="T1398" s="21">
        <f t="shared" si="14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5"/>
        <v>114</v>
      </c>
      <c r="P1399" s="20">
        <f t="shared" si="148"/>
        <v>72.056962025316452</v>
      </c>
      <c r="Q1399" t="str">
        <f t="shared" si="137"/>
        <v>music</v>
      </c>
      <c r="R1399" t="str">
        <f t="shared" si="138"/>
        <v>rock</v>
      </c>
      <c r="S1399" s="21">
        <f t="shared" si="139"/>
        <v>42640.917939814812</v>
      </c>
      <c r="T1399" s="21">
        <f t="shared" si="14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5"/>
        <v>110</v>
      </c>
      <c r="P1400" s="20">
        <f t="shared" si="148"/>
        <v>74.246153846153845</v>
      </c>
      <c r="Q1400" t="str">
        <f t="shared" si="137"/>
        <v>music</v>
      </c>
      <c r="R1400" t="str">
        <f t="shared" si="138"/>
        <v>rock</v>
      </c>
      <c r="S1400" s="21">
        <f t="shared" si="139"/>
        <v>42526.874236111107</v>
      </c>
      <c r="T1400" s="21">
        <f t="shared" si="14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5"/>
        <v>126</v>
      </c>
      <c r="P1401" s="20">
        <f t="shared" si="148"/>
        <v>61.701086956521742</v>
      </c>
      <c r="Q1401" t="str">
        <f t="shared" si="137"/>
        <v>music</v>
      </c>
      <c r="R1401" t="str">
        <f t="shared" si="138"/>
        <v>rock</v>
      </c>
      <c r="S1401" s="21">
        <f t="shared" si="139"/>
        <v>41889.004317129627</v>
      </c>
      <c r="T1401" s="21">
        <f t="shared" si="14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5"/>
        <v>167</v>
      </c>
      <c r="P1402" s="13">
        <f t="shared" si="141"/>
        <v>17.235294117647058</v>
      </c>
      <c r="Q1402" t="str">
        <f t="shared" si="137"/>
        <v>music</v>
      </c>
      <c r="R1402" t="str">
        <f t="shared" si="138"/>
        <v>rock</v>
      </c>
      <c r="S1402" s="21">
        <f t="shared" si="139"/>
        <v>42498.341122685189</v>
      </c>
      <c r="T1402" s="21">
        <f t="shared" si="14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5"/>
        <v>497</v>
      </c>
      <c r="P1403" s="20">
        <f>IF(E1403=0,0,E1403/L1403)</f>
        <v>51.720833333333331</v>
      </c>
      <c r="Q1403" t="str">
        <f t="shared" si="137"/>
        <v>music</v>
      </c>
      <c r="R1403" t="str">
        <f t="shared" si="138"/>
        <v>rock</v>
      </c>
      <c r="S1403" s="21">
        <f t="shared" si="139"/>
        <v>41399.99622685185</v>
      </c>
      <c r="T1403" s="21">
        <f t="shared" si="14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5"/>
        <v>109</v>
      </c>
      <c r="P1404" s="13">
        <f t="shared" si="141"/>
        <v>24.150442477876105</v>
      </c>
      <c r="Q1404" t="str">
        <f t="shared" si="137"/>
        <v>music</v>
      </c>
      <c r="R1404" t="str">
        <f t="shared" si="138"/>
        <v>rock</v>
      </c>
      <c r="S1404" s="21">
        <f t="shared" si="139"/>
        <v>42065.053368055553</v>
      </c>
      <c r="T1404" s="21">
        <f t="shared" si="14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5"/>
        <v>103</v>
      </c>
      <c r="P1405" s="20">
        <f>IF(E1405=0,0,E1405/L1405)</f>
        <v>62.166666666666664</v>
      </c>
      <c r="Q1405" t="str">
        <f t="shared" si="137"/>
        <v>music</v>
      </c>
      <c r="R1405" t="str">
        <f t="shared" si="138"/>
        <v>rock</v>
      </c>
      <c r="S1405" s="21">
        <f t="shared" si="139"/>
        <v>41451.062905092593</v>
      </c>
      <c r="T1405" s="21">
        <f t="shared" si="14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5"/>
        <v>2</v>
      </c>
      <c r="P1406" s="13">
        <f t="shared" si="141"/>
        <v>48.2</v>
      </c>
      <c r="Q1406" t="str">
        <f t="shared" si="137"/>
        <v>publishing</v>
      </c>
      <c r="R1406" t="str">
        <f t="shared" si="138"/>
        <v>translations</v>
      </c>
      <c r="S1406" s="21">
        <f t="shared" si="139"/>
        <v>42032.510243055556</v>
      </c>
      <c r="T1406" s="21">
        <f t="shared" si="14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5"/>
        <v>0</v>
      </c>
      <c r="P1407" s="20">
        <f>IF(E1407=0,0,E1407/L1407)</f>
        <v>6.1764705882352944</v>
      </c>
      <c r="Q1407" t="str">
        <f t="shared" si="137"/>
        <v>publishing</v>
      </c>
      <c r="R1407" t="str">
        <f t="shared" si="138"/>
        <v>translations</v>
      </c>
      <c r="S1407" s="21">
        <f t="shared" si="139"/>
        <v>41941.680567129632</v>
      </c>
      <c r="T1407" s="21">
        <f t="shared" si="140"/>
        <v>41971.722233796296</v>
      </c>
    </row>
    <row r="1408" spans="1:20" ht="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5"/>
        <v>0</v>
      </c>
      <c r="P1408" s="12">
        <f t="shared" si="141"/>
        <v>5</v>
      </c>
      <c r="Q1408" t="str">
        <f t="shared" si="137"/>
        <v>publishing</v>
      </c>
      <c r="R1408" t="str">
        <f t="shared" si="138"/>
        <v>translations</v>
      </c>
      <c r="S1408" s="21">
        <f t="shared" si="139"/>
        <v>42297.432951388888</v>
      </c>
      <c r="T1408" s="21">
        <f t="shared" si="14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5"/>
        <v>1</v>
      </c>
      <c r="P1409" s="20">
        <f>IF(E1409=0,0,E1409/L1409)</f>
        <v>7.5</v>
      </c>
      <c r="Q1409" t="str">
        <f t="shared" si="137"/>
        <v>publishing</v>
      </c>
      <c r="R1409" t="str">
        <f t="shared" si="138"/>
        <v>translations</v>
      </c>
      <c r="S1409" s="21">
        <f t="shared" si="139"/>
        <v>41838.536782407406</v>
      </c>
      <c r="T1409" s="21">
        <f t="shared" si="14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5"/>
        <v>7</v>
      </c>
      <c r="P1410" s="13">
        <f t="shared" si="141"/>
        <v>12</v>
      </c>
      <c r="Q1410" t="str">
        <f t="shared" si="137"/>
        <v>publishing</v>
      </c>
      <c r="R1410" t="str">
        <f t="shared" si="138"/>
        <v>translations</v>
      </c>
      <c r="S1410" s="21">
        <f t="shared" si="139"/>
        <v>42291.872175925921</v>
      </c>
      <c r="T1410" s="21">
        <f t="shared" si="14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49">ROUND((E1411/D1411)*100,0)</f>
        <v>0</v>
      </c>
      <c r="P1411" s="20">
        <f>IF(E1411=0,0,E1411/L1411)</f>
        <v>0</v>
      </c>
      <c r="Q1411" t="str">
        <f t="shared" ref="Q1411:Q1474" si="150">LEFT(N1411,SEARCH("/",N1411,1)-1)</f>
        <v>publishing</v>
      </c>
      <c r="R1411" t="str">
        <f t="shared" ref="R1411:R1474" si="151">RIGHT(N1411,LEN(N1411)-FIND("/",N1411))</f>
        <v>translations</v>
      </c>
      <c r="S1411" s="21">
        <f t="shared" ref="S1411:S1474" si="152">(((J1411/60)/60)/24)+DATE(1970,1,1)</f>
        <v>41945.133506944447</v>
      </c>
      <c r="T1411" s="21">
        <f t="shared" ref="T1411:T1474" si="153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9"/>
        <v>0</v>
      </c>
      <c r="P1412" s="12">
        <f t="shared" ref="P1412:P1458" si="154">E1412/L1412</f>
        <v>1</v>
      </c>
      <c r="Q1412" t="str">
        <f t="shared" si="150"/>
        <v>publishing</v>
      </c>
      <c r="R1412" t="str">
        <f t="shared" si="151"/>
        <v>translations</v>
      </c>
      <c r="S1412" s="21">
        <f t="shared" si="152"/>
        <v>42479.318518518514</v>
      </c>
      <c r="T1412" s="21">
        <f t="shared" si="15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9"/>
        <v>0</v>
      </c>
      <c r="P1413" s="13">
        <f t="shared" si="154"/>
        <v>2.3333333333333335</v>
      </c>
      <c r="Q1413" t="str">
        <f t="shared" si="150"/>
        <v>publishing</v>
      </c>
      <c r="R1413" t="str">
        <f t="shared" si="151"/>
        <v>translations</v>
      </c>
      <c r="S1413" s="21">
        <f t="shared" si="152"/>
        <v>42013.059027777781</v>
      </c>
      <c r="T1413" s="21">
        <f t="shared" si="15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9"/>
        <v>5</v>
      </c>
      <c r="P1414" s="20">
        <f>IF(E1414=0,0,E1414/L1414)</f>
        <v>24.615384615384617</v>
      </c>
      <c r="Q1414" t="str">
        <f t="shared" si="150"/>
        <v>publishing</v>
      </c>
      <c r="R1414" t="str">
        <f t="shared" si="151"/>
        <v>translations</v>
      </c>
      <c r="S1414" s="21">
        <f t="shared" si="152"/>
        <v>41947.063645833332</v>
      </c>
      <c r="T1414" s="21">
        <f t="shared" si="15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9"/>
        <v>5</v>
      </c>
      <c r="P1415" s="12">
        <f t="shared" si="154"/>
        <v>100</v>
      </c>
      <c r="Q1415" t="str">
        <f t="shared" si="150"/>
        <v>publishing</v>
      </c>
      <c r="R1415" t="str">
        <f t="shared" si="151"/>
        <v>translations</v>
      </c>
      <c r="S1415" s="21">
        <f t="shared" si="152"/>
        <v>42360.437152777777</v>
      </c>
      <c r="T1415" s="21">
        <f t="shared" si="15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9"/>
        <v>0</v>
      </c>
      <c r="P1416" s="20">
        <f t="shared" ref="P1416:P1419" si="155">IF(E1416=0,0,E1416/L1416)</f>
        <v>1</v>
      </c>
      <c r="Q1416" t="str">
        <f t="shared" si="150"/>
        <v>publishing</v>
      </c>
      <c r="R1416" t="str">
        <f t="shared" si="151"/>
        <v>translations</v>
      </c>
      <c r="S1416" s="21">
        <f t="shared" si="152"/>
        <v>42708.25309027778</v>
      </c>
      <c r="T1416" s="21">
        <f t="shared" si="15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9"/>
        <v>18</v>
      </c>
      <c r="P1417" s="20">
        <f t="shared" si="155"/>
        <v>88.888888888888886</v>
      </c>
      <c r="Q1417" t="str">
        <f t="shared" si="150"/>
        <v>publishing</v>
      </c>
      <c r="R1417" t="str">
        <f t="shared" si="151"/>
        <v>translations</v>
      </c>
      <c r="S1417" s="21">
        <f t="shared" si="152"/>
        <v>42192.675821759258</v>
      </c>
      <c r="T1417" s="21">
        <f t="shared" si="15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9"/>
        <v>0</v>
      </c>
      <c r="P1418" s="20">
        <f t="shared" si="155"/>
        <v>0</v>
      </c>
      <c r="Q1418" t="str">
        <f t="shared" si="150"/>
        <v>publishing</v>
      </c>
      <c r="R1418" t="str">
        <f t="shared" si="151"/>
        <v>translations</v>
      </c>
      <c r="S1418" s="21">
        <f t="shared" si="152"/>
        <v>42299.926145833335</v>
      </c>
      <c r="T1418" s="21">
        <f t="shared" si="15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9"/>
        <v>1</v>
      </c>
      <c r="P1419" s="20">
        <f t="shared" si="155"/>
        <v>27.5</v>
      </c>
      <c r="Q1419" t="str">
        <f t="shared" si="150"/>
        <v>publishing</v>
      </c>
      <c r="R1419" t="str">
        <f t="shared" si="151"/>
        <v>translations</v>
      </c>
      <c r="S1419" s="21">
        <f t="shared" si="152"/>
        <v>42232.15016203704</v>
      </c>
      <c r="T1419" s="21">
        <f t="shared" si="15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9"/>
        <v>0</v>
      </c>
      <c r="P1420" s="12">
        <f t="shared" si="154"/>
        <v>6</v>
      </c>
      <c r="Q1420" t="str">
        <f t="shared" si="150"/>
        <v>publishing</v>
      </c>
      <c r="R1420" t="str">
        <f t="shared" si="151"/>
        <v>translations</v>
      </c>
      <c r="S1420" s="21">
        <f t="shared" si="152"/>
        <v>42395.456412037034</v>
      </c>
      <c r="T1420" s="21">
        <f t="shared" si="15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9"/>
        <v>7</v>
      </c>
      <c r="P1421" s="20">
        <f t="shared" ref="P1421:P1422" si="156">IF(E1421=0,0,E1421/L1421)</f>
        <v>44.5</v>
      </c>
      <c r="Q1421" t="str">
        <f t="shared" si="150"/>
        <v>publishing</v>
      </c>
      <c r="R1421" t="str">
        <f t="shared" si="151"/>
        <v>translations</v>
      </c>
      <c r="S1421" s="21">
        <f t="shared" si="152"/>
        <v>42622.456238425926</v>
      </c>
      <c r="T1421" s="21">
        <f t="shared" si="153"/>
        <v>42652.456238425926</v>
      </c>
    </row>
    <row r="1422" spans="1:20" ht="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9"/>
        <v>3</v>
      </c>
      <c r="P1422" s="20">
        <f t="shared" si="156"/>
        <v>1</v>
      </c>
      <c r="Q1422" t="str">
        <f t="shared" si="150"/>
        <v>publishing</v>
      </c>
      <c r="R1422" t="str">
        <f t="shared" si="151"/>
        <v>translations</v>
      </c>
      <c r="S1422" s="21">
        <f t="shared" si="152"/>
        <v>42524.667662037042</v>
      </c>
      <c r="T1422" s="21">
        <f t="shared" si="15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9"/>
        <v>0</v>
      </c>
      <c r="P1423" s="18">
        <f t="shared" si="154"/>
        <v>100</v>
      </c>
      <c r="Q1423" t="str">
        <f t="shared" si="150"/>
        <v>publishing</v>
      </c>
      <c r="R1423" t="str">
        <f t="shared" si="151"/>
        <v>translations</v>
      </c>
      <c r="S1423" s="21">
        <f t="shared" si="152"/>
        <v>42013.915613425925</v>
      </c>
      <c r="T1423" s="21">
        <f t="shared" si="15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9"/>
        <v>0</v>
      </c>
      <c r="P1424" s="17">
        <f t="shared" si="154"/>
        <v>13</v>
      </c>
      <c r="Q1424" t="str">
        <f t="shared" si="150"/>
        <v>publishing</v>
      </c>
      <c r="R1424" t="str">
        <f t="shared" si="151"/>
        <v>translations</v>
      </c>
      <c r="S1424" s="21">
        <f t="shared" si="152"/>
        <v>42604.239629629628</v>
      </c>
      <c r="T1424" s="21">
        <f t="shared" si="15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9"/>
        <v>0</v>
      </c>
      <c r="P1425" s="8">
        <f t="shared" si="154"/>
        <v>100</v>
      </c>
      <c r="Q1425" t="str">
        <f t="shared" si="150"/>
        <v>publishing</v>
      </c>
      <c r="R1425" t="str">
        <f t="shared" si="151"/>
        <v>translations</v>
      </c>
      <c r="S1425" s="21">
        <f t="shared" si="152"/>
        <v>42340.360312500001</v>
      </c>
      <c r="T1425" s="21">
        <f t="shared" si="15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9"/>
        <v>20</v>
      </c>
      <c r="P1426" s="20">
        <f t="shared" ref="P1426:P1427" si="157">IF(E1426=0,0,E1426/L1426)</f>
        <v>109.07142857142857</v>
      </c>
      <c r="Q1426" t="str">
        <f t="shared" si="150"/>
        <v>publishing</v>
      </c>
      <c r="R1426" t="str">
        <f t="shared" si="151"/>
        <v>translations</v>
      </c>
      <c r="S1426" s="21">
        <f t="shared" si="152"/>
        <v>42676.717615740738</v>
      </c>
      <c r="T1426" s="21">
        <f t="shared" si="15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9"/>
        <v>0</v>
      </c>
      <c r="P1427" s="20">
        <f t="shared" si="157"/>
        <v>0</v>
      </c>
      <c r="Q1427" t="str">
        <f t="shared" si="150"/>
        <v>publishing</v>
      </c>
      <c r="R1427" t="str">
        <f t="shared" si="151"/>
        <v>translations</v>
      </c>
      <c r="S1427" s="21">
        <f t="shared" si="152"/>
        <v>42093.131469907406</v>
      </c>
      <c r="T1427" s="21">
        <f t="shared" si="15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9"/>
        <v>0</v>
      </c>
      <c r="P1428" s="12">
        <v>0</v>
      </c>
      <c r="Q1428" t="str">
        <f t="shared" si="150"/>
        <v>publishing</v>
      </c>
      <c r="R1428" t="str">
        <f t="shared" si="151"/>
        <v>translations</v>
      </c>
      <c r="S1428" s="21">
        <f t="shared" si="152"/>
        <v>42180.390277777777</v>
      </c>
      <c r="T1428" s="21">
        <f t="shared" si="15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9"/>
        <v>8</v>
      </c>
      <c r="P1429" s="12">
        <f t="shared" si="154"/>
        <v>104.75</v>
      </c>
      <c r="Q1429" t="str">
        <f t="shared" si="150"/>
        <v>publishing</v>
      </c>
      <c r="R1429" t="str">
        <f t="shared" si="151"/>
        <v>translations</v>
      </c>
      <c r="S1429" s="21">
        <f t="shared" si="152"/>
        <v>42601.851678240739</v>
      </c>
      <c r="T1429" s="21">
        <f t="shared" si="15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9"/>
        <v>5</v>
      </c>
      <c r="P1430" s="12">
        <f t="shared" si="154"/>
        <v>15</v>
      </c>
      <c r="Q1430" t="str">
        <f t="shared" si="150"/>
        <v>publishing</v>
      </c>
      <c r="R1430" t="str">
        <f t="shared" si="151"/>
        <v>translations</v>
      </c>
      <c r="S1430" s="21">
        <f t="shared" si="152"/>
        <v>42432.379826388889</v>
      </c>
      <c r="T1430" s="21">
        <f t="shared" si="15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9"/>
        <v>0</v>
      </c>
      <c r="P1431" s="20">
        <f t="shared" ref="P1431:P1434" si="158">IF(E1431=0,0,E1431/L1431)</f>
        <v>0</v>
      </c>
      <c r="Q1431" t="str">
        <f t="shared" si="150"/>
        <v>publishing</v>
      </c>
      <c r="R1431" t="str">
        <f t="shared" si="151"/>
        <v>translations</v>
      </c>
      <c r="S1431" s="21">
        <f t="shared" si="152"/>
        <v>42074.060671296291</v>
      </c>
      <c r="T1431" s="21">
        <f t="shared" si="15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9"/>
        <v>8</v>
      </c>
      <c r="P1432" s="20">
        <f t="shared" si="158"/>
        <v>80.599999999999994</v>
      </c>
      <c r="Q1432" t="str">
        <f t="shared" si="150"/>
        <v>publishing</v>
      </c>
      <c r="R1432" t="str">
        <f t="shared" si="151"/>
        <v>translations</v>
      </c>
      <c r="S1432" s="21">
        <f t="shared" si="152"/>
        <v>41961.813518518517</v>
      </c>
      <c r="T1432" s="21">
        <f t="shared" si="15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9"/>
        <v>32</v>
      </c>
      <c r="P1433" s="20">
        <f t="shared" si="158"/>
        <v>115.55319148936171</v>
      </c>
      <c r="Q1433" t="str">
        <f t="shared" si="150"/>
        <v>publishing</v>
      </c>
      <c r="R1433" t="str">
        <f t="shared" si="151"/>
        <v>translations</v>
      </c>
      <c r="S1433" s="21">
        <f t="shared" si="152"/>
        <v>42304.210833333331</v>
      </c>
      <c r="T1433" s="21">
        <f t="shared" si="15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9"/>
        <v>0</v>
      </c>
      <c r="P1434" s="20">
        <f t="shared" si="158"/>
        <v>0</v>
      </c>
      <c r="Q1434" t="str">
        <f t="shared" si="150"/>
        <v>publishing</v>
      </c>
      <c r="R1434" t="str">
        <f t="shared" si="151"/>
        <v>translations</v>
      </c>
      <c r="S1434" s="21">
        <f t="shared" si="152"/>
        <v>42175.780416666668</v>
      </c>
      <c r="T1434" s="21">
        <f t="shared" si="15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9"/>
        <v>7</v>
      </c>
      <c r="P1435" s="12">
        <f t="shared" si="154"/>
        <v>80.5</v>
      </c>
      <c r="Q1435" t="str">
        <f t="shared" si="150"/>
        <v>publishing</v>
      </c>
      <c r="R1435" t="str">
        <f t="shared" si="151"/>
        <v>translations</v>
      </c>
      <c r="S1435" s="21">
        <f t="shared" si="152"/>
        <v>42673.625868055555</v>
      </c>
      <c r="T1435" s="21">
        <f t="shared" si="15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9"/>
        <v>10</v>
      </c>
      <c r="P1436" s="11">
        <f t="shared" si="154"/>
        <v>744.5454545454545</v>
      </c>
      <c r="Q1436" t="str">
        <f t="shared" si="150"/>
        <v>publishing</v>
      </c>
      <c r="R1436" t="str">
        <f t="shared" si="151"/>
        <v>translations</v>
      </c>
      <c r="S1436" s="21">
        <f t="shared" si="152"/>
        <v>42142.767106481479</v>
      </c>
      <c r="T1436" s="21">
        <f t="shared" si="15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9"/>
        <v>0</v>
      </c>
      <c r="P1437" s="12">
        <f t="shared" si="154"/>
        <v>7.5</v>
      </c>
      <c r="Q1437" t="str">
        <f t="shared" si="150"/>
        <v>publishing</v>
      </c>
      <c r="R1437" t="str">
        <f t="shared" si="151"/>
        <v>translations</v>
      </c>
      <c r="S1437" s="21">
        <f t="shared" si="152"/>
        <v>42258.780324074076</v>
      </c>
      <c r="T1437" s="21">
        <f t="shared" si="15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9"/>
        <v>1</v>
      </c>
      <c r="P1438" s="12">
        <f t="shared" si="154"/>
        <v>38.5</v>
      </c>
      <c r="Q1438" t="str">
        <f t="shared" si="150"/>
        <v>publishing</v>
      </c>
      <c r="R1438" t="str">
        <f t="shared" si="151"/>
        <v>translations</v>
      </c>
      <c r="S1438" s="21">
        <f t="shared" si="152"/>
        <v>42391.35019675926</v>
      </c>
      <c r="T1438" s="21">
        <f t="shared" si="15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9"/>
        <v>27</v>
      </c>
      <c r="P1439" s="20">
        <f>IF(E1439=0,0,E1439/L1439)</f>
        <v>36.68181818181818</v>
      </c>
      <c r="Q1439" t="str">
        <f t="shared" si="150"/>
        <v>publishing</v>
      </c>
      <c r="R1439" t="str">
        <f t="shared" si="151"/>
        <v>translations</v>
      </c>
      <c r="S1439" s="21">
        <f t="shared" si="152"/>
        <v>41796.531701388885</v>
      </c>
      <c r="T1439" s="21">
        <f t="shared" si="15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9"/>
        <v>3</v>
      </c>
      <c r="P1440" s="11">
        <f t="shared" si="154"/>
        <v>75</v>
      </c>
      <c r="Q1440" t="str">
        <f t="shared" si="150"/>
        <v>publishing</v>
      </c>
      <c r="R1440" t="str">
        <f t="shared" si="151"/>
        <v>translations</v>
      </c>
      <c r="S1440" s="21">
        <f t="shared" si="152"/>
        <v>42457.871516203704</v>
      </c>
      <c r="T1440" s="21">
        <f t="shared" si="15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9"/>
        <v>7</v>
      </c>
      <c r="P1441" s="9">
        <f t="shared" si="154"/>
        <v>30</v>
      </c>
      <c r="Q1441" t="str">
        <f t="shared" si="150"/>
        <v>publishing</v>
      </c>
      <c r="R1441" t="str">
        <f t="shared" si="151"/>
        <v>translations</v>
      </c>
      <c r="S1441" s="21">
        <f t="shared" si="152"/>
        <v>42040.829872685179</v>
      </c>
      <c r="T1441" s="21">
        <f t="shared" si="15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9"/>
        <v>0</v>
      </c>
      <c r="P1442" s="12">
        <f t="shared" si="154"/>
        <v>1</v>
      </c>
      <c r="Q1442" t="str">
        <f t="shared" si="150"/>
        <v>publishing</v>
      </c>
      <c r="R1442" t="str">
        <f t="shared" si="151"/>
        <v>translations</v>
      </c>
      <c r="S1442" s="21">
        <f t="shared" si="152"/>
        <v>42486.748414351852</v>
      </c>
      <c r="T1442" s="21">
        <f t="shared" si="15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9"/>
        <v>1</v>
      </c>
      <c r="P1443" s="13">
        <f t="shared" si="154"/>
        <v>673.33333333333337</v>
      </c>
      <c r="Q1443" t="str">
        <f t="shared" si="150"/>
        <v>publishing</v>
      </c>
      <c r="R1443" t="str">
        <f t="shared" si="151"/>
        <v>translations</v>
      </c>
      <c r="S1443" s="21">
        <f t="shared" si="152"/>
        <v>42198.765844907408</v>
      </c>
      <c r="T1443" s="21">
        <f t="shared" si="15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9"/>
        <v>0</v>
      </c>
      <c r="P1444" s="20">
        <f>IF(E1444=0,0,E1444/L1444)</f>
        <v>0</v>
      </c>
      <c r="Q1444" t="str">
        <f t="shared" si="150"/>
        <v>publishing</v>
      </c>
      <c r="R1444" t="str">
        <f t="shared" si="151"/>
        <v>translations</v>
      </c>
      <c r="S1444" s="21">
        <f t="shared" si="152"/>
        <v>42485.64534722222</v>
      </c>
      <c r="T1444" s="21">
        <f t="shared" si="15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9"/>
        <v>0</v>
      </c>
      <c r="P1445" s="12">
        <v>0</v>
      </c>
      <c r="Q1445" t="str">
        <f t="shared" si="150"/>
        <v>publishing</v>
      </c>
      <c r="R1445" t="str">
        <f t="shared" si="151"/>
        <v>translations</v>
      </c>
      <c r="S1445" s="21">
        <f t="shared" si="152"/>
        <v>42707.926030092596</v>
      </c>
      <c r="T1445" s="21">
        <f t="shared" si="15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9"/>
        <v>0</v>
      </c>
      <c r="P1446" s="12">
        <v>0</v>
      </c>
      <c r="Q1446" t="str">
        <f t="shared" si="150"/>
        <v>publishing</v>
      </c>
      <c r="R1446" t="str">
        <f t="shared" si="151"/>
        <v>translations</v>
      </c>
      <c r="S1446" s="21">
        <f t="shared" si="152"/>
        <v>42199.873402777783</v>
      </c>
      <c r="T1446" s="21">
        <f t="shared" si="15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9"/>
        <v>0</v>
      </c>
      <c r="P1447" s="12">
        <v>0</v>
      </c>
      <c r="Q1447" t="str">
        <f t="shared" si="150"/>
        <v>publishing</v>
      </c>
      <c r="R1447" t="str">
        <f t="shared" si="151"/>
        <v>translations</v>
      </c>
      <c r="S1447" s="21">
        <f t="shared" si="152"/>
        <v>42139.542303240742</v>
      </c>
      <c r="T1447" s="21">
        <f t="shared" si="15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9"/>
        <v>0</v>
      </c>
      <c r="P1448" s="12">
        <v>0</v>
      </c>
      <c r="Q1448" t="str">
        <f t="shared" si="150"/>
        <v>publishing</v>
      </c>
      <c r="R1448" t="str">
        <f t="shared" si="151"/>
        <v>translations</v>
      </c>
      <c r="S1448" s="21">
        <f t="shared" si="152"/>
        <v>42461.447662037041</v>
      </c>
      <c r="T1448" s="21">
        <f t="shared" si="15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9"/>
        <v>0</v>
      </c>
      <c r="P1449" s="20">
        <f>IF(E1449=0,0,E1449/L1449)</f>
        <v>25</v>
      </c>
      <c r="Q1449" t="str">
        <f t="shared" si="150"/>
        <v>publishing</v>
      </c>
      <c r="R1449" t="str">
        <f t="shared" si="151"/>
        <v>translations</v>
      </c>
      <c r="S1449" s="21">
        <f t="shared" si="152"/>
        <v>42529.730717592596</v>
      </c>
      <c r="T1449" s="21">
        <f t="shared" si="15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9"/>
        <v>0</v>
      </c>
      <c r="P1450" s="8">
        <v>0</v>
      </c>
      <c r="Q1450" t="str">
        <f t="shared" si="150"/>
        <v>publishing</v>
      </c>
      <c r="R1450" t="str">
        <f t="shared" si="151"/>
        <v>translations</v>
      </c>
      <c r="S1450" s="21">
        <f t="shared" si="152"/>
        <v>42115.936550925922</v>
      </c>
      <c r="T1450" s="21">
        <f t="shared" si="15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9"/>
        <v>0</v>
      </c>
      <c r="P1451" s="20">
        <f t="shared" ref="P1451:P1454" si="159">IF(E1451=0,0,E1451/L1451)</f>
        <v>0</v>
      </c>
      <c r="Q1451" t="str">
        <f t="shared" si="150"/>
        <v>publishing</v>
      </c>
      <c r="R1451" t="str">
        <f t="shared" si="151"/>
        <v>translations</v>
      </c>
      <c r="S1451" s="21">
        <f t="shared" si="152"/>
        <v>42086.811400462961</v>
      </c>
      <c r="T1451" s="21">
        <f t="shared" si="15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9"/>
        <v>0</v>
      </c>
      <c r="P1452" s="20">
        <f t="shared" si="159"/>
        <v>1</v>
      </c>
      <c r="Q1452" t="str">
        <f t="shared" si="150"/>
        <v>publishing</v>
      </c>
      <c r="R1452" t="str">
        <f t="shared" si="151"/>
        <v>translations</v>
      </c>
      <c r="S1452" s="21">
        <f t="shared" si="152"/>
        <v>42390.171261574069</v>
      </c>
      <c r="T1452" s="21">
        <f t="shared" si="15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9"/>
        <v>0</v>
      </c>
      <c r="P1453" s="20">
        <f t="shared" si="159"/>
        <v>1</v>
      </c>
      <c r="Q1453" t="str">
        <f t="shared" si="150"/>
        <v>publishing</v>
      </c>
      <c r="R1453" t="str">
        <f t="shared" si="151"/>
        <v>translations</v>
      </c>
      <c r="S1453" s="21">
        <f t="shared" si="152"/>
        <v>41931.959016203706</v>
      </c>
      <c r="T1453" s="21">
        <f t="shared" si="15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9"/>
        <v>0</v>
      </c>
      <c r="P1454" s="20">
        <f t="shared" si="159"/>
        <v>0</v>
      </c>
      <c r="Q1454" t="str">
        <f t="shared" si="150"/>
        <v>publishing</v>
      </c>
      <c r="R1454" t="str">
        <f t="shared" si="151"/>
        <v>translations</v>
      </c>
      <c r="S1454" s="21">
        <f t="shared" si="152"/>
        <v>41818.703275462962</v>
      </c>
      <c r="T1454" s="21">
        <f t="shared" si="15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9"/>
        <v>0</v>
      </c>
      <c r="P1455" s="12">
        <v>0</v>
      </c>
      <c r="Q1455" t="str">
        <f t="shared" si="150"/>
        <v>publishing</v>
      </c>
      <c r="R1455" t="str">
        <f t="shared" si="151"/>
        <v>translations</v>
      </c>
      <c r="S1455" s="21">
        <f t="shared" si="152"/>
        <v>42795.696145833332</v>
      </c>
      <c r="T1455" s="21">
        <f t="shared" si="15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9"/>
        <v>1</v>
      </c>
      <c r="P1456" s="12">
        <f t="shared" si="154"/>
        <v>15</v>
      </c>
      <c r="Q1456" t="str">
        <f t="shared" si="150"/>
        <v>publishing</v>
      </c>
      <c r="R1456" t="str">
        <f t="shared" si="151"/>
        <v>translations</v>
      </c>
      <c r="S1456" s="21">
        <f t="shared" si="152"/>
        <v>42463.866666666669</v>
      </c>
      <c r="T1456" s="21">
        <f t="shared" si="15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9"/>
        <v>11</v>
      </c>
      <c r="P1457" s="20">
        <f>IF(E1457=0,0,E1457/L1457)</f>
        <v>225</v>
      </c>
      <c r="Q1457" t="str">
        <f t="shared" si="150"/>
        <v>publishing</v>
      </c>
      <c r="R1457" t="str">
        <f t="shared" si="151"/>
        <v>translations</v>
      </c>
      <c r="S1457" s="21">
        <f t="shared" si="152"/>
        <v>41832.672685185185</v>
      </c>
      <c r="T1457" s="21">
        <f t="shared" si="153"/>
        <v>41887.568749999999</v>
      </c>
    </row>
    <row r="1458" spans="1:20" ht="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9"/>
        <v>3</v>
      </c>
      <c r="P1458" s="12">
        <f t="shared" si="154"/>
        <v>48.333333333333336</v>
      </c>
      <c r="Q1458" t="str">
        <f t="shared" si="150"/>
        <v>publishing</v>
      </c>
      <c r="R1458" t="str">
        <f t="shared" si="151"/>
        <v>translations</v>
      </c>
      <c r="S1458" s="21">
        <f t="shared" si="152"/>
        <v>42708.668576388889</v>
      </c>
      <c r="T1458" s="21">
        <f t="shared" si="15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9"/>
        <v>0</v>
      </c>
      <c r="P1459" s="20">
        <f t="shared" ref="P1459:P1460" si="160">IF(E1459=0,0,E1459/L1459)</f>
        <v>0</v>
      </c>
      <c r="Q1459" t="str">
        <f t="shared" si="150"/>
        <v>publishing</v>
      </c>
      <c r="R1459" t="str">
        <f t="shared" si="151"/>
        <v>translations</v>
      </c>
      <c r="S1459" s="21">
        <f t="shared" si="152"/>
        <v>42289.89634259259</v>
      </c>
      <c r="T1459" s="21">
        <f t="shared" si="15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9"/>
        <v>0</v>
      </c>
      <c r="P1460" s="20">
        <f t="shared" si="160"/>
        <v>0</v>
      </c>
      <c r="Q1460" t="str">
        <f t="shared" si="150"/>
        <v>publishing</v>
      </c>
      <c r="R1460" t="str">
        <f t="shared" si="151"/>
        <v>translations</v>
      </c>
      <c r="S1460" s="21">
        <f t="shared" si="152"/>
        <v>41831.705555555556</v>
      </c>
      <c r="T1460" s="21">
        <f t="shared" si="15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9"/>
        <v>0</v>
      </c>
      <c r="P1461" s="11">
        <v>0</v>
      </c>
      <c r="Q1461" t="str">
        <f t="shared" si="150"/>
        <v>publishing</v>
      </c>
      <c r="R1461" t="str">
        <f t="shared" si="151"/>
        <v>translations</v>
      </c>
      <c r="S1461" s="21">
        <f t="shared" si="152"/>
        <v>42312.204814814817</v>
      </c>
      <c r="T1461" s="21">
        <f t="shared" si="15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9"/>
        <v>0</v>
      </c>
      <c r="P1462" s="20">
        <f t="shared" ref="P1462:P1482" si="161">IF(E1462=0,0,E1462/L1462)</f>
        <v>0</v>
      </c>
      <c r="Q1462" t="str">
        <f t="shared" si="150"/>
        <v>publishing</v>
      </c>
      <c r="R1462" t="str">
        <f t="shared" si="151"/>
        <v>translations</v>
      </c>
      <c r="S1462" s="21">
        <f t="shared" si="152"/>
        <v>41915.896967592591</v>
      </c>
      <c r="T1462" s="21">
        <f t="shared" si="15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9"/>
        <v>101</v>
      </c>
      <c r="P1463" s="20">
        <f t="shared" si="161"/>
        <v>44.66673529411765</v>
      </c>
      <c r="Q1463" t="str">
        <f t="shared" si="150"/>
        <v>publishing</v>
      </c>
      <c r="R1463" t="str">
        <f t="shared" si="151"/>
        <v>radio &amp; podcasts</v>
      </c>
      <c r="S1463" s="21">
        <f t="shared" si="152"/>
        <v>41899.645300925928</v>
      </c>
      <c r="T1463" s="21">
        <f t="shared" si="15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9"/>
        <v>109</v>
      </c>
      <c r="P1464" s="20">
        <f t="shared" si="161"/>
        <v>28.937999999999999</v>
      </c>
      <c r="Q1464" t="str">
        <f t="shared" si="150"/>
        <v>publishing</v>
      </c>
      <c r="R1464" t="str">
        <f t="shared" si="151"/>
        <v>radio &amp; podcasts</v>
      </c>
      <c r="S1464" s="21">
        <f t="shared" si="152"/>
        <v>41344.662858796299</v>
      </c>
      <c r="T1464" s="21">
        <f t="shared" si="15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9"/>
        <v>148</v>
      </c>
      <c r="P1465" s="20">
        <f t="shared" si="161"/>
        <v>35.44</v>
      </c>
      <c r="Q1465" t="str">
        <f t="shared" si="150"/>
        <v>publishing</v>
      </c>
      <c r="R1465" t="str">
        <f t="shared" si="151"/>
        <v>radio &amp; podcasts</v>
      </c>
      <c r="S1465" s="21">
        <f t="shared" si="152"/>
        <v>41326.911319444444</v>
      </c>
      <c r="T1465" s="21">
        <f t="shared" si="153"/>
        <v>41371.869652777779</v>
      </c>
    </row>
    <row r="1466" spans="1:20" ht="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9"/>
        <v>163</v>
      </c>
      <c r="P1466" s="20">
        <f t="shared" si="161"/>
        <v>34.871794871794869</v>
      </c>
      <c r="Q1466" t="str">
        <f t="shared" si="150"/>
        <v>publishing</v>
      </c>
      <c r="R1466" t="str">
        <f t="shared" si="151"/>
        <v>radio &amp; podcasts</v>
      </c>
      <c r="S1466" s="21">
        <f t="shared" si="152"/>
        <v>41291.661550925928</v>
      </c>
      <c r="T1466" s="21">
        <f t="shared" si="15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9"/>
        <v>456</v>
      </c>
      <c r="P1467" s="20">
        <f t="shared" si="161"/>
        <v>52.622732513451197</v>
      </c>
      <c r="Q1467" t="str">
        <f t="shared" si="150"/>
        <v>publishing</v>
      </c>
      <c r="R1467" t="str">
        <f t="shared" si="151"/>
        <v>radio &amp; podcasts</v>
      </c>
      <c r="S1467" s="21">
        <f t="shared" si="152"/>
        <v>40959.734398148146</v>
      </c>
      <c r="T1467" s="21">
        <f t="shared" si="15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9"/>
        <v>108</v>
      </c>
      <c r="P1468" s="20">
        <f t="shared" si="161"/>
        <v>69.598266129032254</v>
      </c>
      <c r="Q1468" t="str">
        <f t="shared" si="150"/>
        <v>publishing</v>
      </c>
      <c r="R1468" t="str">
        <f t="shared" si="151"/>
        <v>radio &amp; podcasts</v>
      </c>
      <c r="S1468" s="21">
        <f t="shared" si="152"/>
        <v>42340.172060185185</v>
      </c>
      <c r="T1468" s="21">
        <f t="shared" si="15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9"/>
        <v>115</v>
      </c>
      <c r="P1469" s="20">
        <f t="shared" si="161"/>
        <v>76.72</v>
      </c>
      <c r="Q1469" t="str">
        <f t="shared" si="150"/>
        <v>publishing</v>
      </c>
      <c r="R1469" t="str">
        <f t="shared" si="151"/>
        <v>radio &amp; podcasts</v>
      </c>
      <c r="S1469" s="21">
        <f t="shared" si="152"/>
        <v>40933.80190972222</v>
      </c>
      <c r="T1469" s="21">
        <f t="shared" si="15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9"/>
        <v>102</v>
      </c>
      <c r="P1470" s="20">
        <f t="shared" si="161"/>
        <v>33.191126279863482</v>
      </c>
      <c r="Q1470" t="str">
        <f t="shared" si="150"/>
        <v>publishing</v>
      </c>
      <c r="R1470" t="str">
        <f t="shared" si="151"/>
        <v>radio &amp; podcasts</v>
      </c>
      <c r="S1470" s="21">
        <f t="shared" si="152"/>
        <v>40646.014456018522</v>
      </c>
      <c r="T1470" s="21">
        <f t="shared" si="15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9"/>
        <v>108</v>
      </c>
      <c r="P1471" s="20">
        <f t="shared" si="161"/>
        <v>149.46417445482865</v>
      </c>
      <c r="Q1471" t="str">
        <f t="shared" si="150"/>
        <v>publishing</v>
      </c>
      <c r="R1471" t="str">
        <f t="shared" si="151"/>
        <v>radio &amp; podcasts</v>
      </c>
      <c r="S1471" s="21">
        <f t="shared" si="152"/>
        <v>41290.598483796297</v>
      </c>
      <c r="T1471" s="21">
        <f t="shared" si="15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9"/>
        <v>125</v>
      </c>
      <c r="P1472" s="20">
        <f t="shared" si="161"/>
        <v>23.172839506172838</v>
      </c>
      <c r="Q1472" t="str">
        <f t="shared" si="150"/>
        <v>publishing</v>
      </c>
      <c r="R1472" t="str">
        <f t="shared" si="151"/>
        <v>radio &amp; podcasts</v>
      </c>
      <c r="S1472" s="21">
        <f t="shared" si="152"/>
        <v>41250.827118055553</v>
      </c>
      <c r="T1472" s="21">
        <f t="shared" si="15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9"/>
        <v>104</v>
      </c>
      <c r="P1473" s="20">
        <f t="shared" si="161"/>
        <v>96.877551020408163</v>
      </c>
      <c r="Q1473" t="str">
        <f t="shared" si="150"/>
        <v>publishing</v>
      </c>
      <c r="R1473" t="str">
        <f t="shared" si="151"/>
        <v>radio &amp; podcasts</v>
      </c>
      <c r="S1473" s="21">
        <f t="shared" si="152"/>
        <v>42073.957569444443</v>
      </c>
      <c r="T1473" s="21">
        <f t="shared" si="15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9"/>
        <v>139</v>
      </c>
      <c r="P1474" s="20">
        <f t="shared" si="161"/>
        <v>103.20238095238095</v>
      </c>
      <c r="Q1474" t="str">
        <f t="shared" si="150"/>
        <v>publishing</v>
      </c>
      <c r="R1474" t="str">
        <f t="shared" si="151"/>
        <v>radio &amp; podcasts</v>
      </c>
      <c r="S1474" s="21">
        <f t="shared" si="152"/>
        <v>41533.542858796296</v>
      </c>
      <c r="T1474" s="21">
        <f t="shared" si="153"/>
        <v>41563.542858796296</v>
      </c>
    </row>
    <row r="1475" spans="1:20" ht="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ROUND((E1475/D1475)*100,0)</f>
        <v>121</v>
      </c>
      <c r="P1475" s="20">
        <f t="shared" si="161"/>
        <v>38.462553191489363</v>
      </c>
      <c r="Q1475" t="str">
        <f t="shared" ref="Q1475:Q1538" si="163">LEFT(N1475,SEARCH("/",N1475,1)-1)</f>
        <v>publishing</v>
      </c>
      <c r="R1475" t="str">
        <f t="shared" ref="R1475:R1538" si="164">RIGHT(N1475,LEN(N1475)-FIND("/",N1475))</f>
        <v>radio &amp; podcasts</v>
      </c>
      <c r="S1475" s="21">
        <f t="shared" ref="S1475:S1538" si="165">(((J1475/60)/60)/24)+DATE(1970,1,1)</f>
        <v>40939.979618055557</v>
      </c>
      <c r="T1475" s="21">
        <f t="shared" ref="T1475:T1538" si="16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112</v>
      </c>
      <c r="P1476" s="20">
        <f t="shared" si="161"/>
        <v>44.315789473684212</v>
      </c>
      <c r="Q1476" t="str">
        <f t="shared" si="163"/>
        <v>publishing</v>
      </c>
      <c r="R1476" t="str">
        <f t="shared" si="164"/>
        <v>radio &amp; podcasts</v>
      </c>
      <c r="S1476" s="21">
        <f t="shared" si="165"/>
        <v>41500.727916666663</v>
      </c>
      <c r="T1476" s="21">
        <f t="shared" si="16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189</v>
      </c>
      <c r="P1477" s="20">
        <f t="shared" si="161"/>
        <v>64.173356009070289</v>
      </c>
      <c r="Q1477" t="str">
        <f t="shared" si="163"/>
        <v>publishing</v>
      </c>
      <c r="R1477" t="str">
        <f t="shared" si="164"/>
        <v>radio &amp; podcasts</v>
      </c>
      <c r="S1477" s="21">
        <f t="shared" si="165"/>
        <v>41960.722951388889</v>
      </c>
      <c r="T1477" s="21">
        <f t="shared" si="16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662</v>
      </c>
      <c r="P1478" s="20">
        <f t="shared" si="161"/>
        <v>43.333275109170302</v>
      </c>
      <c r="Q1478" t="str">
        <f t="shared" si="163"/>
        <v>publishing</v>
      </c>
      <c r="R1478" t="str">
        <f t="shared" si="164"/>
        <v>radio &amp; podcasts</v>
      </c>
      <c r="S1478" s="21">
        <f t="shared" si="165"/>
        <v>40766.041921296295</v>
      </c>
      <c r="T1478" s="21">
        <f t="shared" si="16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111</v>
      </c>
      <c r="P1479" s="20">
        <f t="shared" si="161"/>
        <v>90.495934959349597</v>
      </c>
      <c r="Q1479" t="str">
        <f t="shared" si="163"/>
        <v>publishing</v>
      </c>
      <c r="R1479" t="str">
        <f t="shared" si="164"/>
        <v>radio &amp; podcasts</v>
      </c>
      <c r="S1479" s="21">
        <f t="shared" si="165"/>
        <v>40840.615787037037</v>
      </c>
      <c r="T1479" s="21">
        <f t="shared" si="16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1182</v>
      </c>
      <c r="P1480" s="20">
        <f t="shared" si="161"/>
        <v>29.187190495010373</v>
      </c>
      <c r="Q1480" t="str">
        <f t="shared" si="163"/>
        <v>publishing</v>
      </c>
      <c r="R1480" t="str">
        <f t="shared" si="164"/>
        <v>radio &amp; podcasts</v>
      </c>
      <c r="S1480" s="21">
        <f t="shared" si="165"/>
        <v>41394.871678240743</v>
      </c>
      <c r="T1480" s="21">
        <f t="shared" si="16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137</v>
      </c>
      <c r="P1481" s="20">
        <f t="shared" si="161"/>
        <v>30.95774647887324</v>
      </c>
      <c r="Q1481" t="str">
        <f t="shared" si="163"/>
        <v>publishing</v>
      </c>
      <c r="R1481" t="str">
        <f t="shared" si="164"/>
        <v>radio &amp; podcasts</v>
      </c>
      <c r="S1481" s="21">
        <f t="shared" si="165"/>
        <v>41754.745243055557</v>
      </c>
      <c r="T1481" s="21">
        <f t="shared" si="16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117</v>
      </c>
      <c r="P1482" s="20">
        <f t="shared" si="161"/>
        <v>92.157795275590544</v>
      </c>
      <c r="Q1482" t="str">
        <f t="shared" si="163"/>
        <v>publishing</v>
      </c>
      <c r="R1482" t="str">
        <f t="shared" si="164"/>
        <v>radio &amp; podcasts</v>
      </c>
      <c r="S1482" s="21">
        <f t="shared" si="165"/>
        <v>41464.934016203704</v>
      </c>
      <c r="T1482" s="21">
        <f t="shared" si="16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</v>
      </c>
      <c r="P1483" s="9">
        <f t="shared" ref="P1483:P1534" si="167">E1483/L1483</f>
        <v>17.5</v>
      </c>
      <c r="Q1483" t="str">
        <f t="shared" si="163"/>
        <v>publishing</v>
      </c>
      <c r="R1483" t="str">
        <f t="shared" si="164"/>
        <v>fiction</v>
      </c>
      <c r="S1483" s="21">
        <f t="shared" si="165"/>
        <v>41550.922974537039</v>
      </c>
      <c r="T1483" s="21">
        <f t="shared" si="16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0</v>
      </c>
      <c r="P1484" s="20">
        <f t="shared" ref="P1484:P1489" si="168">IF(E1484=0,0,E1484/L1484)</f>
        <v>5</v>
      </c>
      <c r="Q1484" t="str">
        <f t="shared" si="163"/>
        <v>publishing</v>
      </c>
      <c r="R1484" t="str">
        <f t="shared" si="164"/>
        <v>fiction</v>
      </c>
      <c r="S1484" s="21">
        <f t="shared" si="165"/>
        <v>41136.85805555556</v>
      </c>
      <c r="T1484" s="21">
        <f t="shared" si="16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1</v>
      </c>
      <c r="P1485" s="20">
        <f t="shared" si="168"/>
        <v>25</v>
      </c>
      <c r="Q1485" t="str">
        <f t="shared" si="163"/>
        <v>publishing</v>
      </c>
      <c r="R1485" t="str">
        <f t="shared" si="164"/>
        <v>fiction</v>
      </c>
      <c r="S1485" s="21">
        <f t="shared" si="165"/>
        <v>42548.192997685182</v>
      </c>
      <c r="T1485" s="21">
        <f t="shared" si="166"/>
        <v>42573.192997685182</v>
      </c>
    </row>
    <row r="1486" spans="1:20" ht="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20">
        <f t="shared" si="168"/>
        <v>0</v>
      </c>
      <c r="Q1486" t="str">
        <f t="shared" si="163"/>
        <v>publishing</v>
      </c>
      <c r="R1486" t="str">
        <f t="shared" si="164"/>
        <v>fiction</v>
      </c>
      <c r="S1486" s="21">
        <f t="shared" si="165"/>
        <v>41053.200960648144</v>
      </c>
      <c r="T1486" s="21">
        <f t="shared" si="16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</v>
      </c>
      <c r="P1487" s="20">
        <f t="shared" si="168"/>
        <v>50</v>
      </c>
      <c r="Q1487" t="str">
        <f t="shared" si="163"/>
        <v>publishing</v>
      </c>
      <c r="R1487" t="str">
        <f t="shared" si="164"/>
        <v>fiction</v>
      </c>
      <c r="S1487" s="21">
        <f t="shared" si="165"/>
        <v>42130.795983796299</v>
      </c>
      <c r="T1487" s="21">
        <f t="shared" si="16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0</v>
      </c>
      <c r="P1488" s="20">
        <f t="shared" si="168"/>
        <v>16</v>
      </c>
      <c r="Q1488" t="str">
        <f t="shared" si="163"/>
        <v>publishing</v>
      </c>
      <c r="R1488" t="str">
        <f t="shared" si="164"/>
        <v>fiction</v>
      </c>
      <c r="S1488" s="21">
        <f t="shared" si="165"/>
        <v>42032.168530092589</v>
      </c>
      <c r="T1488" s="21">
        <f t="shared" si="16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20">
        <f t="shared" si="168"/>
        <v>0</v>
      </c>
      <c r="Q1489" t="str">
        <f t="shared" si="163"/>
        <v>publishing</v>
      </c>
      <c r="R1489" t="str">
        <f t="shared" si="164"/>
        <v>fiction</v>
      </c>
      <c r="S1489" s="21">
        <f t="shared" si="165"/>
        <v>42554.917488425926</v>
      </c>
      <c r="T1489" s="21">
        <f t="shared" si="16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</v>
      </c>
      <c r="P1490" s="8">
        <f t="shared" si="167"/>
        <v>60</v>
      </c>
      <c r="Q1490" t="str">
        <f t="shared" si="163"/>
        <v>publishing</v>
      </c>
      <c r="R1490" t="str">
        <f t="shared" si="164"/>
        <v>fiction</v>
      </c>
      <c r="S1490" s="21">
        <f t="shared" si="165"/>
        <v>41614.563194444447</v>
      </c>
      <c r="T1490" s="21">
        <f t="shared" si="16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20">
        <f t="shared" ref="P1491:P1502" si="169">IF(E1491=0,0,E1491/L1491)</f>
        <v>0</v>
      </c>
      <c r="Q1491" t="str">
        <f t="shared" si="163"/>
        <v>publishing</v>
      </c>
      <c r="R1491" t="str">
        <f t="shared" si="164"/>
        <v>fiction</v>
      </c>
      <c r="S1491" s="21">
        <f t="shared" si="165"/>
        <v>41198.611712962964</v>
      </c>
      <c r="T1491" s="21">
        <f t="shared" si="16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31</v>
      </c>
      <c r="P1492" s="20">
        <f t="shared" si="169"/>
        <v>47.10526315789474</v>
      </c>
      <c r="Q1492" t="str">
        <f t="shared" si="163"/>
        <v>publishing</v>
      </c>
      <c r="R1492" t="str">
        <f t="shared" si="164"/>
        <v>fiction</v>
      </c>
      <c r="S1492" s="21">
        <f t="shared" si="165"/>
        <v>41520.561041666668</v>
      </c>
      <c r="T1492" s="21">
        <f t="shared" si="16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</v>
      </c>
      <c r="P1493" s="20">
        <f t="shared" si="169"/>
        <v>100</v>
      </c>
      <c r="Q1493" t="str">
        <f t="shared" si="163"/>
        <v>publishing</v>
      </c>
      <c r="R1493" t="str">
        <f t="shared" si="164"/>
        <v>fiction</v>
      </c>
      <c r="S1493" s="21">
        <f t="shared" si="165"/>
        <v>41991.713460648149</v>
      </c>
      <c r="T1493" s="21">
        <f t="shared" si="16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1</v>
      </c>
      <c r="P1494" s="20">
        <f t="shared" si="169"/>
        <v>15</v>
      </c>
      <c r="Q1494" t="str">
        <f t="shared" si="163"/>
        <v>publishing</v>
      </c>
      <c r="R1494" t="str">
        <f t="shared" si="164"/>
        <v>fiction</v>
      </c>
      <c r="S1494" s="21">
        <f t="shared" si="165"/>
        <v>40682.884791666671</v>
      </c>
      <c r="T1494" s="21">
        <f t="shared" si="16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20">
        <f t="shared" si="169"/>
        <v>0</v>
      </c>
      <c r="Q1495" t="str">
        <f t="shared" si="163"/>
        <v>publishing</v>
      </c>
      <c r="R1495" t="str">
        <f t="shared" si="164"/>
        <v>fiction</v>
      </c>
      <c r="S1495" s="21">
        <f t="shared" si="165"/>
        <v>41411.866608796299</v>
      </c>
      <c r="T1495" s="21">
        <f t="shared" si="16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9</v>
      </c>
      <c r="P1496" s="20">
        <f t="shared" si="169"/>
        <v>40.454545454545453</v>
      </c>
      <c r="Q1496" t="str">
        <f t="shared" si="163"/>
        <v>publishing</v>
      </c>
      <c r="R1496" t="str">
        <f t="shared" si="164"/>
        <v>fiction</v>
      </c>
      <c r="S1496" s="21">
        <f t="shared" si="165"/>
        <v>42067.722372685181</v>
      </c>
      <c r="T1496" s="21">
        <f t="shared" si="16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20">
        <f t="shared" si="169"/>
        <v>0</v>
      </c>
      <c r="Q1497" t="str">
        <f t="shared" si="163"/>
        <v>publishing</v>
      </c>
      <c r="R1497" t="str">
        <f t="shared" si="164"/>
        <v>fiction</v>
      </c>
      <c r="S1497" s="21">
        <f t="shared" si="165"/>
        <v>40752.789710648147</v>
      </c>
      <c r="T1497" s="21">
        <f t="shared" si="16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20">
        <f t="shared" si="169"/>
        <v>0</v>
      </c>
      <c r="Q1498" t="str">
        <f t="shared" si="163"/>
        <v>publishing</v>
      </c>
      <c r="R1498" t="str">
        <f t="shared" si="164"/>
        <v>fiction</v>
      </c>
      <c r="S1498" s="21">
        <f t="shared" si="165"/>
        <v>41838.475219907406</v>
      </c>
      <c r="T1498" s="21">
        <f t="shared" si="16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0</v>
      </c>
      <c r="P1499" s="20">
        <f t="shared" si="169"/>
        <v>1</v>
      </c>
      <c r="Q1499" t="str">
        <f t="shared" si="163"/>
        <v>publishing</v>
      </c>
      <c r="R1499" t="str">
        <f t="shared" si="164"/>
        <v>fiction</v>
      </c>
      <c r="S1499" s="21">
        <f t="shared" si="165"/>
        <v>41444.64261574074</v>
      </c>
      <c r="T1499" s="21">
        <f t="shared" si="16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2</v>
      </c>
      <c r="P1500" s="20">
        <f t="shared" si="169"/>
        <v>19</v>
      </c>
      <c r="Q1500" t="str">
        <f t="shared" si="163"/>
        <v>publishing</v>
      </c>
      <c r="R1500" t="str">
        <f t="shared" si="164"/>
        <v>fiction</v>
      </c>
      <c r="S1500" s="21">
        <f t="shared" si="165"/>
        <v>41840.983541666668</v>
      </c>
      <c r="T1500" s="21">
        <f t="shared" si="16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0</v>
      </c>
      <c r="P1501" s="20">
        <f t="shared" si="169"/>
        <v>5</v>
      </c>
      <c r="Q1501" t="str">
        <f t="shared" si="163"/>
        <v>publishing</v>
      </c>
      <c r="R1501" t="str">
        <f t="shared" si="164"/>
        <v>fiction</v>
      </c>
      <c r="S1501" s="21">
        <f t="shared" si="165"/>
        <v>42527.007326388892</v>
      </c>
      <c r="T1501" s="21">
        <f t="shared" si="16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25</v>
      </c>
      <c r="P1502" s="20">
        <f t="shared" si="169"/>
        <v>46.733333333333334</v>
      </c>
      <c r="Q1502" t="str">
        <f t="shared" si="163"/>
        <v>publishing</v>
      </c>
      <c r="R1502" t="str">
        <f t="shared" si="164"/>
        <v>fiction</v>
      </c>
      <c r="S1502" s="21">
        <f t="shared" si="165"/>
        <v>41365.904594907406</v>
      </c>
      <c r="T1502" s="21">
        <f t="shared" si="16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166</v>
      </c>
      <c r="P1503" s="9">
        <f t="shared" si="167"/>
        <v>97.731073446327684</v>
      </c>
      <c r="Q1503" t="str">
        <f t="shared" si="163"/>
        <v>photography</v>
      </c>
      <c r="R1503" t="str">
        <f t="shared" si="164"/>
        <v>photobooks</v>
      </c>
      <c r="S1503" s="21">
        <f t="shared" si="165"/>
        <v>42163.583599537036</v>
      </c>
      <c r="T1503" s="21">
        <f t="shared" si="16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101</v>
      </c>
      <c r="P1504" s="13">
        <f t="shared" si="167"/>
        <v>67.835866261398181</v>
      </c>
      <c r="Q1504" t="str">
        <f t="shared" si="163"/>
        <v>photography</v>
      </c>
      <c r="R1504" t="str">
        <f t="shared" si="164"/>
        <v>photobooks</v>
      </c>
      <c r="S1504" s="21">
        <f t="shared" si="165"/>
        <v>42426.542592592596</v>
      </c>
      <c r="T1504" s="21">
        <f t="shared" si="16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108</v>
      </c>
      <c r="P1505" s="12">
        <f t="shared" si="167"/>
        <v>56.98492957746479</v>
      </c>
      <c r="Q1505" t="str">
        <f t="shared" si="163"/>
        <v>photography</v>
      </c>
      <c r="R1505" t="str">
        <f t="shared" si="164"/>
        <v>photobooks</v>
      </c>
      <c r="S1505" s="21">
        <f t="shared" si="165"/>
        <v>42606.347233796296</v>
      </c>
      <c r="T1505" s="21">
        <f t="shared" si="16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278</v>
      </c>
      <c r="P1506" s="13">
        <f t="shared" si="167"/>
        <v>67.159851301115239</v>
      </c>
      <c r="Q1506" t="str">
        <f t="shared" si="163"/>
        <v>photography</v>
      </c>
      <c r="R1506" t="str">
        <f t="shared" si="164"/>
        <v>photobooks</v>
      </c>
      <c r="S1506" s="21">
        <f t="shared" si="165"/>
        <v>41772.657685185186</v>
      </c>
      <c r="T1506" s="21">
        <f t="shared" si="16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104</v>
      </c>
      <c r="P1507" s="12">
        <f t="shared" si="167"/>
        <v>48.037681159420288</v>
      </c>
      <c r="Q1507" t="str">
        <f t="shared" si="163"/>
        <v>photography</v>
      </c>
      <c r="R1507" t="str">
        <f t="shared" si="164"/>
        <v>photobooks</v>
      </c>
      <c r="S1507" s="21">
        <f t="shared" si="165"/>
        <v>42414.44332175926</v>
      </c>
      <c r="T1507" s="21">
        <f t="shared" si="16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111</v>
      </c>
      <c r="P1508" s="13">
        <f t="shared" si="167"/>
        <v>38.860465116279073</v>
      </c>
      <c r="Q1508" t="str">
        <f t="shared" si="163"/>
        <v>photography</v>
      </c>
      <c r="R1508" t="str">
        <f t="shared" si="164"/>
        <v>photobooks</v>
      </c>
      <c r="S1508" s="21">
        <f t="shared" si="165"/>
        <v>41814.785925925928</v>
      </c>
      <c r="T1508" s="21">
        <f t="shared" si="16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215</v>
      </c>
      <c r="P1509" s="20">
        <f t="shared" ref="P1509:P1510" si="170">IF(E1509=0,0,E1509/L1509)</f>
        <v>78.181818181818187</v>
      </c>
      <c r="Q1509" t="str">
        <f t="shared" si="163"/>
        <v>photography</v>
      </c>
      <c r="R1509" t="str">
        <f t="shared" si="164"/>
        <v>photobooks</v>
      </c>
      <c r="S1509" s="21">
        <f t="shared" si="165"/>
        <v>40254.450335648151</v>
      </c>
      <c r="T1509" s="21">
        <f t="shared" si="16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111</v>
      </c>
      <c r="P1510" s="20">
        <f t="shared" si="170"/>
        <v>97.113744075829388</v>
      </c>
      <c r="Q1510" t="str">
        <f t="shared" si="163"/>
        <v>photography</v>
      </c>
      <c r="R1510" t="str">
        <f t="shared" si="164"/>
        <v>photobooks</v>
      </c>
      <c r="S1510" s="21">
        <f t="shared" si="165"/>
        <v>41786.614363425928</v>
      </c>
      <c r="T1510" s="21">
        <f t="shared" si="16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124</v>
      </c>
      <c r="P1511" s="12">
        <f t="shared" si="167"/>
        <v>110.39397959183674</v>
      </c>
      <c r="Q1511" t="str">
        <f t="shared" si="163"/>
        <v>photography</v>
      </c>
      <c r="R1511" t="str">
        <f t="shared" si="164"/>
        <v>photobooks</v>
      </c>
      <c r="S1511" s="21">
        <f t="shared" si="165"/>
        <v>42751.533391203702</v>
      </c>
      <c r="T1511" s="21">
        <f t="shared" si="16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101</v>
      </c>
      <c r="P1512" s="13">
        <f t="shared" si="167"/>
        <v>39.91506172839506</v>
      </c>
      <c r="Q1512" t="str">
        <f t="shared" si="163"/>
        <v>photography</v>
      </c>
      <c r="R1512" t="str">
        <f t="shared" si="164"/>
        <v>photobooks</v>
      </c>
      <c r="S1512" s="21">
        <f t="shared" si="165"/>
        <v>41809.385162037033</v>
      </c>
      <c r="T1512" s="21">
        <f t="shared" si="16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112</v>
      </c>
      <c r="P1513" s="20">
        <f t="shared" ref="P1513:P1514" si="171">IF(E1513=0,0,E1513/L1513)</f>
        <v>75.975728155339809</v>
      </c>
      <c r="Q1513" t="str">
        <f t="shared" si="163"/>
        <v>photography</v>
      </c>
      <c r="R1513" t="str">
        <f t="shared" si="164"/>
        <v>photobooks</v>
      </c>
      <c r="S1513" s="21">
        <f t="shared" si="165"/>
        <v>42296.583379629628</v>
      </c>
      <c r="T1513" s="21">
        <f t="shared" si="16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559</v>
      </c>
      <c r="P1514" s="20">
        <f t="shared" si="171"/>
        <v>58.379104477611939</v>
      </c>
      <c r="Q1514" t="str">
        <f t="shared" si="163"/>
        <v>photography</v>
      </c>
      <c r="R1514" t="str">
        <f t="shared" si="164"/>
        <v>photobooks</v>
      </c>
      <c r="S1514" s="21">
        <f t="shared" si="165"/>
        <v>42741.684479166666</v>
      </c>
      <c r="T1514" s="21">
        <f t="shared" si="16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150</v>
      </c>
      <c r="P1515" s="13">
        <f t="shared" si="167"/>
        <v>55.82093023255814</v>
      </c>
      <c r="Q1515" t="str">
        <f t="shared" si="163"/>
        <v>photography</v>
      </c>
      <c r="R1515" t="str">
        <f t="shared" si="164"/>
        <v>photobooks</v>
      </c>
      <c r="S1515" s="21">
        <f t="shared" si="165"/>
        <v>41806.637337962966</v>
      </c>
      <c r="T1515" s="21">
        <f t="shared" si="16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106</v>
      </c>
      <c r="P1516" s="20">
        <f>IF(E1516=0,0,E1516/L1516)</f>
        <v>151.24431818181819</v>
      </c>
      <c r="Q1516" t="str">
        <f t="shared" si="163"/>
        <v>photography</v>
      </c>
      <c r="R1516" t="str">
        <f t="shared" si="164"/>
        <v>photobooks</v>
      </c>
      <c r="S1516" s="21">
        <f t="shared" si="165"/>
        <v>42234.597685185188</v>
      </c>
      <c r="T1516" s="21">
        <f t="shared" si="16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157</v>
      </c>
      <c r="P1517" s="16">
        <f t="shared" si="167"/>
        <v>849.67027027027029</v>
      </c>
      <c r="Q1517" t="str">
        <f t="shared" si="163"/>
        <v>photography</v>
      </c>
      <c r="R1517" t="str">
        <f t="shared" si="164"/>
        <v>photobooks</v>
      </c>
      <c r="S1517" s="21">
        <f t="shared" si="165"/>
        <v>42415.253437499996</v>
      </c>
      <c r="T1517" s="21">
        <f t="shared" si="16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109</v>
      </c>
      <c r="P1518" s="20">
        <f t="shared" ref="P1518:P1525" si="172">IF(E1518=0,0,E1518/L1518)</f>
        <v>159.24137931034483</v>
      </c>
      <c r="Q1518" t="str">
        <f t="shared" si="163"/>
        <v>photography</v>
      </c>
      <c r="R1518" t="str">
        <f t="shared" si="164"/>
        <v>photobooks</v>
      </c>
      <c r="S1518" s="21">
        <f t="shared" si="165"/>
        <v>42619.466342592597</v>
      </c>
      <c r="T1518" s="21">
        <f t="shared" si="16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162</v>
      </c>
      <c r="P1519" s="20">
        <f t="shared" si="172"/>
        <v>39.507317073170732</v>
      </c>
      <c r="Q1519" t="str">
        <f t="shared" si="163"/>
        <v>photography</v>
      </c>
      <c r="R1519" t="str">
        <f t="shared" si="164"/>
        <v>photobooks</v>
      </c>
      <c r="S1519" s="21">
        <f t="shared" si="165"/>
        <v>41948.56658564815</v>
      </c>
      <c r="T1519" s="21">
        <f t="shared" si="16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205</v>
      </c>
      <c r="P1520" s="20">
        <f t="shared" si="172"/>
        <v>130.52966101694915</v>
      </c>
      <c r="Q1520" t="str">
        <f t="shared" si="163"/>
        <v>photography</v>
      </c>
      <c r="R1520" t="str">
        <f t="shared" si="164"/>
        <v>photobooks</v>
      </c>
      <c r="S1520" s="21">
        <f t="shared" si="165"/>
        <v>41760.8200462963</v>
      </c>
      <c r="T1520" s="21">
        <f t="shared" si="16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103</v>
      </c>
      <c r="P1521" s="20">
        <f t="shared" si="172"/>
        <v>64.156896551724131</v>
      </c>
      <c r="Q1521" t="str">
        <f t="shared" si="163"/>
        <v>photography</v>
      </c>
      <c r="R1521" t="str">
        <f t="shared" si="164"/>
        <v>photobooks</v>
      </c>
      <c r="S1521" s="21">
        <f t="shared" si="165"/>
        <v>41782.741701388892</v>
      </c>
      <c r="T1521" s="21">
        <f t="shared" si="16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103</v>
      </c>
      <c r="P1522" s="20">
        <f t="shared" si="172"/>
        <v>111.52694610778443</v>
      </c>
      <c r="Q1522" t="str">
        <f t="shared" si="163"/>
        <v>photography</v>
      </c>
      <c r="R1522" t="str">
        <f t="shared" si="164"/>
        <v>photobooks</v>
      </c>
      <c r="S1522" s="21">
        <f t="shared" si="165"/>
        <v>41955.857789351852</v>
      </c>
      <c r="T1522" s="21">
        <f t="shared" si="16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107</v>
      </c>
      <c r="P1523" s="20">
        <f t="shared" si="172"/>
        <v>170.44680851063831</v>
      </c>
      <c r="Q1523" t="str">
        <f t="shared" si="163"/>
        <v>photography</v>
      </c>
      <c r="R1523" t="str">
        <f t="shared" si="164"/>
        <v>photobooks</v>
      </c>
      <c r="S1523" s="21">
        <f t="shared" si="165"/>
        <v>42493.167719907404</v>
      </c>
      <c r="T1523" s="21">
        <f t="shared" si="16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139</v>
      </c>
      <c r="P1524" s="20">
        <f t="shared" si="172"/>
        <v>133.7391592920354</v>
      </c>
      <c r="Q1524" t="str">
        <f t="shared" si="163"/>
        <v>photography</v>
      </c>
      <c r="R1524" t="str">
        <f t="shared" si="164"/>
        <v>photobooks</v>
      </c>
      <c r="S1524" s="21">
        <f t="shared" si="165"/>
        <v>41899.830312500002</v>
      </c>
      <c r="T1524" s="21">
        <f t="shared" si="16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125</v>
      </c>
      <c r="P1525" s="20">
        <f t="shared" si="172"/>
        <v>95.834024896265561</v>
      </c>
      <c r="Q1525" t="str">
        <f t="shared" si="163"/>
        <v>photography</v>
      </c>
      <c r="R1525" t="str">
        <f t="shared" si="164"/>
        <v>photobooks</v>
      </c>
      <c r="S1525" s="21">
        <f t="shared" si="165"/>
        <v>41964.751342592594</v>
      </c>
      <c r="T1525" s="21">
        <f t="shared" si="16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207</v>
      </c>
      <c r="P1526" s="18">
        <f t="shared" si="167"/>
        <v>221.78571428571428</v>
      </c>
      <c r="Q1526" t="str">
        <f t="shared" si="163"/>
        <v>photography</v>
      </c>
      <c r="R1526" t="str">
        <f t="shared" si="164"/>
        <v>photobooks</v>
      </c>
      <c r="S1526" s="21">
        <f t="shared" si="165"/>
        <v>42756.501041666663</v>
      </c>
      <c r="T1526" s="21">
        <f t="shared" si="16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174</v>
      </c>
      <c r="P1527" s="20">
        <f t="shared" ref="P1527:P1533" si="173">IF(E1527=0,0,E1527/L1527)</f>
        <v>32.315357142857138</v>
      </c>
      <c r="Q1527" t="str">
        <f t="shared" si="163"/>
        <v>photography</v>
      </c>
      <c r="R1527" t="str">
        <f t="shared" si="164"/>
        <v>photobooks</v>
      </c>
      <c r="S1527" s="21">
        <f t="shared" si="165"/>
        <v>42570.702986111108</v>
      </c>
      <c r="T1527" s="21">
        <f t="shared" si="16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120</v>
      </c>
      <c r="P1528" s="20">
        <f t="shared" si="173"/>
        <v>98.839285714285708</v>
      </c>
      <c r="Q1528" t="str">
        <f t="shared" si="163"/>
        <v>photography</v>
      </c>
      <c r="R1528" t="str">
        <f t="shared" si="164"/>
        <v>photobooks</v>
      </c>
      <c r="S1528" s="21">
        <f t="shared" si="165"/>
        <v>42339.276006944448</v>
      </c>
      <c r="T1528" s="21">
        <f t="shared" si="16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110</v>
      </c>
      <c r="P1529" s="20">
        <f t="shared" si="173"/>
        <v>55.222142857142863</v>
      </c>
      <c r="Q1529" t="str">
        <f t="shared" si="163"/>
        <v>photography</v>
      </c>
      <c r="R1529" t="str">
        <f t="shared" si="164"/>
        <v>photobooks</v>
      </c>
      <c r="S1529" s="21">
        <f t="shared" si="165"/>
        <v>42780.600532407407</v>
      </c>
      <c r="T1529" s="21">
        <f t="shared" si="16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282</v>
      </c>
      <c r="P1530" s="20">
        <f t="shared" si="173"/>
        <v>52.793750000000003</v>
      </c>
      <c r="Q1530" t="str">
        <f t="shared" si="163"/>
        <v>photography</v>
      </c>
      <c r="R1530" t="str">
        <f t="shared" si="164"/>
        <v>photobooks</v>
      </c>
      <c r="S1530" s="21">
        <f t="shared" si="165"/>
        <v>42736.732893518521</v>
      </c>
      <c r="T1530" s="21">
        <f t="shared" si="16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101</v>
      </c>
      <c r="P1531" s="20">
        <f t="shared" si="173"/>
        <v>135.66666666666666</v>
      </c>
      <c r="Q1531" t="str">
        <f t="shared" si="163"/>
        <v>photography</v>
      </c>
      <c r="R1531" t="str">
        <f t="shared" si="164"/>
        <v>photobooks</v>
      </c>
      <c r="S1531" s="21">
        <f t="shared" si="165"/>
        <v>42052.628703703704</v>
      </c>
      <c r="T1531" s="21">
        <f t="shared" si="16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135</v>
      </c>
      <c r="P1532" s="20">
        <f t="shared" si="173"/>
        <v>53.991990846681922</v>
      </c>
      <c r="Q1532" t="str">
        <f t="shared" si="163"/>
        <v>photography</v>
      </c>
      <c r="R1532" t="str">
        <f t="shared" si="164"/>
        <v>photobooks</v>
      </c>
      <c r="S1532" s="21">
        <f t="shared" si="165"/>
        <v>42275.767303240747</v>
      </c>
      <c r="T1532" s="21">
        <f t="shared" si="16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176</v>
      </c>
      <c r="P1533" s="20">
        <f t="shared" si="173"/>
        <v>56.643835616438359</v>
      </c>
      <c r="Q1533" t="str">
        <f t="shared" si="163"/>
        <v>photography</v>
      </c>
      <c r="R1533" t="str">
        <f t="shared" si="164"/>
        <v>photobooks</v>
      </c>
      <c r="S1533" s="21">
        <f t="shared" si="165"/>
        <v>41941.802384259259</v>
      </c>
      <c r="T1533" s="21">
        <f t="shared" si="16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484</v>
      </c>
      <c r="P1534" s="8">
        <f t="shared" si="167"/>
        <v>82.316326530612244</v>
      </c>
      <c r="Q1534" t="str">
        <f t="shared" si="163"/>
        <v>photography</v>
      </c>
      <c r="R1534" t="str">
        <f t="shared" si="164"/>
        <v>photobooks</v>
      </c>
      <c r="S1534" s="21">
        <f t="shared" si="165"/>
        <v>42391.475289351853</v>
      </c>
      <c r="T1534" s="21">
        <f t="shared" si="16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145</v>
      </c>
      <c r="P1535" s="20">
        <f t="shared" ref="P1535:P1538" si="174">IF(E1535=0,0,E1535/L1535)</f>
        <v>88.26081081081081</v>
      </c>
      <c r="Q1535" t="str">
        <f t="shared" si="163"/>
        <v>photography</v>
      </c>
      <c r="R1535" t="str">
        <f t="shared" si="164"/>
        <v>photobooks</v>
      </c>
      <c r="S1535" s="21">
        <f t="shared" si="165"/>
        <v>42443.00204861111</v>
      </c>
      <c r="T1535" s="21">
        <f t="shared" si="16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418</v>
      </c>
      <c r="P1536" s="20">
        <f t="shared" si="174"/>
        <v>84.905149051490511</v>
      </c>
      <c r="Q1536" t="str">
        <f t="shared" si="163"/>
        <v>photography</v>
      </c>
      <c r="R1536" t="str">
        <f t="shared" si="164"/>
        <v>photobooks</v>
      </c>
      <c r="S1536" s="21">
        <f t="shared" si="165"/>
        <v>42221.67432870371</v>
      </c>
      <c r="T1536" s="21">
        <f t="shared" si="16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132</v>
      </c>
      <c r="P1537" s="20">
        <f t="shared" si="174"/>
        <v>48.154545454545456</v>
      </c>
      <c r="Q1537" t="str">
        <f t="shared" si="163"/>
        <v>photography</v>
      </c>
      <c r="R1537" t="str">
        <f t="shared" si="164"/>
        <v>photobooks</v>
      </c>
      <c r="S1537" s="21">
        <f t="shared" si="165"/>
        <v>42484.829062500001</v>
      </c>
      <c r="T1537" s="21">
        <f t="shared" si="16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250</v>
      </c>
      <c r="P1538" s="20">
        <f t="shared" si="174"/>
        <v>66.015406593406595</v>
      </c>
      <c r="Q1538" t="str">
        <f t="shared" si="163"/>
        <v>photography</v>
      </c>
      <c r="R1538" t="str">
        <f t="shared" si="164"/>
        <v>photobooks</v>
      </c>
      <c r="S1538" s="21">
        <f t="shared" si="165"/>
        <v>42213.802199074074</v>
      </c>
      <c r="T1538" s="21">
        <f t="shared" si="16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75">ROUND((E1539/D1539)*100,0)</f>
        <v>180</v>
      </c>
      <c r="P1539" s="12">
        <f t="shared" ref="P1539:P1598" si="176">E1539/L1539</f>
        <v>96.375</v>
      </c>
      <c r="Q1539" t="str">
        <f t="shared" ref="Q1539:Q1602" si="177">LEFT(N1539,SEARCH("/",N1539,1)-1)</f>
        <v>photography</v>
      </c>
      <c r="R1539" t="str">
        <f t="shared" ref="R1539:R1602" si="178">RIGHT(N1539,LEN(N1539)-FIND("/",N1539))</f>
        <v>photobooks</v>
      </c>
      <c r="S1539" s="21">
        <f t="shared" ref="S1539:S1602" si="179">(((J1539/60)/60)/24)+DATE(1970,1,1)</f>
        <v>42552.315127314811</v>
      </c>
      <c r="T1539" s="21">
        <f t="shared" ref="T1539:T1602" si="18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5"/>
        <v>103</v>
      </c>
      <c r="P1540" s="20">
        <f t="shared" ref="P1540:P1543" si="181">IF(E1540=0,0,E1540/L1540)</f>
        <v>156.17391304347825</v>
      </c>
      <c r="Q1540" t="str">
        <f t="shared" si="177"/>
        <v>photography</v>
      </c>
      <c r="R1540" t="str">
        <f t="shared" si="178"/>
        <v>photobooks</v>
      </c>
      <c r="S1540" s="21">
        <f t="shared" si="179"/>
        <v>41981.782060185185</v>
      </c>
      <c r="T1540" s="21">
        <f t="shared" si="18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5"/>
        <v>136</v>
      </c>
      <c r="P1541" s="20">
        <f t="shared" si="181"/>
        <v>95.764859154929582</v>
      </c>
      <c r="Q1541" t="str">
        <f t="shared" si="177"/>
        <v>photography</v>
      </c>
      <c r="R1541" t="str">
        <f t="shared" si="178"/>
        <v>photobooks</v>
      </c>
      <c r="S1541" s="21">
        <f t="shared" si="179"/>
        <v>42705.919201388882</v>
      </c>
      <c r="T1541" s="21">
        <f t="shared" si="18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5"/>
        <v>118</v>
      </c>
      <c r="P1542" s="20">
        <f t="shared" si="181"/>
        <v>180.40816326530611</v>
      </c>
      <c r="Q1542" t="str">
        <f t="shared" si="177"/>
        <v>photography</v>
      </c>
      <c r="R1542" t="str">
        <f t="shared" si="178"/>
        <v>photobooks</v>
      </c>
      <c r="S1542" s="21">
        <f t="shared" si="179"/>
        <v>41939.00712962963</v>
      </c>
      <c r="T1542" s="21">
        <f t="shared" si="18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5"/>
        <v>0</v>
      </c>
      <c r="P1543" s="20">
        <f t="shared" si="181"/>
        <v>3</v>
      </c>
      <c r="Q1543" t="str">
        <f t="shared" si="177"/>
        <v>photography</v>
      </c>
      <c r="R1543" t="str">
        <f t="shared" si="178"/>
        <v>nature</v>
      </c>
      <c r="S1543" s="21">
        <f t="shared" si="179"/>
        <v>41974.712245370371</v>
      </c>
      <c r="T1543" s="21">
        <f t="shared" si="18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5"/>
        <v>4</v>
      </c>
      <c r="P1544" s="9">
        <f t="shared" si="176"/>
        <v>20</v>
      </c>
      <c r="Q1544" t="str">
        <f t="shared" si="177"/>
        <v>photography</v>
      </c>
      <c r="R1544" t="str">
        <f t="shared" si="178"/>
        <v>nature</v>
      </c>
      <c r="S1544" s="21">
        <f t="shared" si="179"/>
        <v>42170.996527777781</v>
      </c>
      <c r="T1544" s="21">
        <f t="shared" si="18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5"/>
        <v>0</v>
      </c>
      <c r="P1545" s="20">
        <f t="shared" ref="P1545:P1547" si="182">IF(E1545=0,0,E1545/L1545)</f>
        <v>10</v>
      </c>
      <c r="Q1545" t="str">
        <f t="shared" si="177"/>
        <v>photography</v>
      </c>
      <c r="R1545" t="str">
        <f t="shared" si="178"/>
        <v>nature</v>
      </c>
      <c r="S1545" s="21">
        <f t="shared" si="179"/>
        <v>41935.509652777779</v>
      </c>
      <c r="T1545" s="21">
        <f t="shared" si="18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5"/>
        <v>0</v>
      </c>
      <c r="P1546" s="20">
        <f t="shared" si="182"/>
        <v>0</v>
      </c>
      <c r="Q1546" t="str">
        <f t="shared" si="177"/>
        <v>photography</v>
      </c>
      <c r="R1546" t="str">
        <f t="shared" si="178"/>
        <v>nature</v>
      </c>
      <c r="S1546" s="21">
        <f t="shared" si="179"/>
        <v>42053.051203703704</v>
      </c>
      <c r="T1546" s="21">
        <f t="shared" si="18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5"/>
        <v>0</v>
      </c>
      <c r="P1547" s="20">
        <f t="shared" si="182"/>
        <v>1</v>
      </c>
      <c r="Q1547" t="str">
        <f t="shared" si="177"/>
        <v>photography</v>
      </c>
      <c r="R1547" t="str">
        <f t="shared" si="178"/>
        <v>nature</v>
      </c>
      <c r="S1547" s="21">
        <f t="shared" si="179"/>
        <v>42031.884652777779</v>
      </c>
      <c r="T1547" s="21">
        <f t="shared" si="18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5"/>
        <v>29</v>
      </c>
      <c r="P1548" s="13">
        <f t="shared" si="176"/>
        <v>26.272727272727273</v>
      </c>
      <c r="Q1548" t="str">
        <f t="shared" si="177"/>
        <v>photography</v>
      </c>
      <c r="R1548" t="str">
        <f t="shared" si="178"/>
        <v>nature</v>
      </c>
      <c r="S1548" s="21">
        <f t="shared" si="179"/>
        <v>41839.212951388887</v>
      </c>
      <c r="T1548" s="21">
        <f t="shared" si="18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5"/>
        <v>0</v>
      </c>
      <c r="P1549" s="20">
        <f t="shared" ref="P1549:P1551" si="183">IF(E1549=0,0,E1549/L1549)</f>
        <v>0</v>
      </c>
      <c r="Q1549" t="str">
        <f t="shared" si="177"/>
        <v>photography</v>
      </c>
      <c r="R1549" t="str">
        <f t="shared" si="178"/>
        <v>nature</v>
      </c>
      <c r="S1549" s="21">
        <f t="shared" si="179"/>
        <v>42782.426875000005</v>
      </c>
      <c r="T1549" s="21">
        <f t="shared" si="18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5"/>
        <v>9</v>
      </c>
      <c r="P1550" s="20">
        <f t="shared" si="183"/>
        <v>60</v>
      </c>
      <c r="Q1550" t="str">
        <f t="shared" si="177"/>
        <v>photography</v>
      </c>
      <c r="R1550" t="str">
        <f t="shared" si="178"/>
        <v>nature</v>
      </c>
      <c r="S1550" s="21">
        <f t="shared" si="179"/>
        <v>42286.88217592593</v>
      </c>
      <c r="T1550" s="21">
        <f t="shared" si="18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5"/>
        <v>34</v>
      </c>
      <c r="P1551" s="20">
        <f t="shared" si="183"/>
        <v>28.333333333333332</v>
      </c>
      <c r="Q1551" t="str">
        <f t="shared" si="177"/>
        <v>photography</v>
      </c>
      <c r="R1551" t="str">
        <f t="shared" si="178"/>
        <v>nature</v>
      </c>
      <c r="S1551" s="21">
        <f t="shared" si="179"/>
        <v>42281.136099537034</v>
      </c>
      <c r="T1551" s="21">
        <f t="shared" si="18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5"/>
        <v>13</v>
      </c>
      <c r="P1552" s="13">
        <f t="shared" si="176"/>
        <v>14.428571428571429</v>
      </c>
      <c r="Q1552" t="str">
        <f t="shared" si="177"/>
        <v>photography</v>
      </c>
      <c r="R1552" t="str">
        <f t="shared" si="178"/>
        <v>nature</v>
      </c>
      <c r="S1552" s="21">
        <f t="shared" si="179"/>
        <v>42472.449467592596</v>
      </c>
      <c r="T1552" s="21">
        <f t="shared" si="18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5"/>
        <v>0</v>
      </c>
      <c r="P1553" s="20">
        <f t="shared" ref="P1553:P1555" si="184">IF(E1553=0,0,E1553/L1553)</f>
        <v>0</v>
      </c>
      <c r="Q1553" t="str">
        <f t="shared" si="177"/>
        <v>photography</v>
      </c>
      <c r="R1553" t="str">
        <f t="shared" si="178"/>
        <v>nature</v>
      </c>
      <c r="S1553" s="21">
        <f t="shared" si="179"/>
        <v>42121.824525462958</v>
      </c>
      <c r="T1553" s="21">
        <f t="shared" si="18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5"/>
        <v>49</v>
      </c>
      <c r="P1554" s="20">
        <f t="shared" si="184"/>
        <v>132.1875</v>
      </c>
      <c r="Q1554" t="str">
        <f t="shared" si="177"/>
        <v>photography</v>
      </c>
      <c r="R1554" t="str">
        <f t="shared" si="178"/>
        <v>nature</v>
      </c>
      <c r="S1554" s="21">
        <f t="shared" si="179"/>
        <v>41892.688750000001</v>
      </c>
      <c r="T1554" s="21">
        <f t="shared" si="18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5"/>
        <v>0</v>
      </c>
      <c r="P1555" s="20">
        <f t="shared" si="184"/>
        <v>0</v>
      </c>
      <c r="Q1555" t="str">
        <f t="shared" si="177"/>
        <v>photography</v>
      </c>
      <c r="R1555" t="str">
        <f t="shared" si="178"/>
        <v>nature</v>
      </c>
      <c r="S1555" s="21">
        <f t="shared" si="179"/>
        <v>42219.282951388886</v>
      </c>
      <c r="T1555" s="21">
        <f t="shared" si="18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5"/>
        <v>0</v>
      </c>
      <c r="P1556" s="8">
        <v>0</v>
      </c>
      <c r="Q1556" t="str">
        <f t="shared" si="177"/>
        <v>photography</v>
      </c>
      <c r="R1556" t="str">
        <f t="shared" si="178"/>
        <v>nature</v>
      </c>
      <c r="S1556" s="21">
        <f t="shared" si="179"/>
        <v>42188.252199074079</v>
      </c>
      <c r="T1556" s="21">
        <f t="shared" si="18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5"/>
        <v>0</v>
      </c>
      <c r="P1557" s="20">
        <f>IF(E1557=0,0,E1557/L1557)</f>
        <v>0</v>
      </c>
      <c r="Q1557" t="str">
        <f t="shared" si="177"/>
        <v>photography</v>
      </c>
      <c r="R1557" t="str">
        <f t="shared" si="178"/>
        <v>nature</v>
      </c>
      <c r="S1557" s="21">
        <f t="shared" si="179"/>
        <v>42241.613796296297</v>
      </c>
      <c r="T1557" s="21">
        <f t="shared" si="18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5"/>
        <v>45</v>
      </c>
      <c r="P1558" s="9">
        <f t="shared" si="176"/>
        <v>56.416666666666664</v>
      </c>
      <c r="Q1558" t="str">
        <f t="shared" si="177"/>
        <v>photography</v>
      </c>
      <c r="R1558" t="str">
        <f t="shared" si="178"/>
        <v>nature</v>
      </c>
      <c r="S1558" s="21">
        <f t="shared" si="179"/>
        <v>42525.153055555551</v>
      </c>
      <c r="T1558" s="21">
        <f t="shared" si="18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5"/>
        <v>4</v>
      </c>
      <c r="P1559" s="20">
        <f>IF(E1559=0,0,E1559/L1559)</f>
        <v>100</v>
      </c>
      <c r="Q1559" t="str">
        <f t="shared" si="177"/>
        <v>photography</v>
      </c>
      <c r="R1559" t="str">
        <f t="shared" si="178"/>
        <v>nature</v>
      </c>
      <c r="S1559" s="21">
        <f t="shared" si="179"/>
        <v>41871.65315972222</v>
      </c>
      <c r="T1559" s="21">
        <f t="shared" si="18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5"/>
        <v>5</v>
      </c>
      <c r="P1560" s="13">
        <f t="shared" si="176"/>
        <v>11.666666666666666</v>
      </c>
      <c r="Q1560" t="str">
        <f t="shared" si="177"/>
        <v>photography</v>
      </c>
      <c r="R1560" t="str">
        <f t="shared" si="178"/>
        <v>nature</v>
      </c>
      <c r="S1560" s="21">
        <f t="shared" si="179"/>
        <v>42185.397673611107</v>
      </c>
      <c r="T1560" s="21">
        <f t="shared" si="18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5"/>
        <v>0</v>
      </c>
      <c r="P1561" s="20">
        <f t="shared" ref="P1561:P1564" si="185">IF(E1561=0,0,E1561/L1561)</f>
        <v>50</v>
      </c>
      <c r="Q1561" t="str">
        <f t="shared" si="177"/>
        <v>photography</v>
      </c>
      <c r="R1561" t="str">
        <f t="shared" si="178"/>
        <v>nature</v>
      </c>
      <c r="S1561" s="21">
        <f t="shared" si="179"/>
        <v>42108.05322916666</v>
      </c>
      <c r="T1561" s="21">
        <f t="shared" si="18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5"/>
        <v>4</v>
      </c>
      <c r="P1562" s="20">
        <f t="shared" si="185"/>
        <v>23.5</v>
      </c>
      <c r="Q1562" t="str">
        <f t="shared" si="177"/>
        <v>photography</v>
      </c>
      <c r="R1562" t="str">
        <f t="shared" si="178"/>
        <v>nature</v>
      </c>
      <c r="S1562" s="21">
        <f t="shared" si="179"/>
        <v>41936.020752314813</v>
      </c>
      <c r="T1562" s="21">
        <f t="shared" si="18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5"/>
        <v>1</v>
      </c>
      <c r="P1563" s="20">
        <f t="shared" si="185"/>
        <v>67</v>
      </c>
      <c r="Q1563" t="str">
        <f t="shared" si="177"/>
        <v>publishing</v>
      </c>
      <c r="R1563" t="str">
        <f t="shared" si="178"/>
        <v>art books</v>
      </c>
      <c r="S1563" s="21">
        <f t="shared" si="179"/>
        <v>41555.041701388887</v>
      </c>
      <c r="T1563" s="21">
        <f t="shared" si="18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5"/>
        <v>0</v>
      </c>
      <c r="P1564" s="20">
        <f t="shared" si="185"/>
        <v>0</v>
      </c>
      <c r="Q1564" t="str">
        <f t="shared" si="177"/>
        <v>publishing</v>
      </c>
      <c r="R1564" t="str">
        <f t="shared" si="178"/>
        <v>art books</v>
      </c>
      <c r="S1564" s="21">
        <f t="shared" si="179"/>
        <v>40079.566157407404</v>
      </c>
      <c r="T1564" s="21">
        <f t="shared" si="18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5"/>
        <v>1</v>
      </c>
      <c r="P1565" s="13">
        <f t="shared" si="176"/>
        <v>42.5</v>
      </c>
      <c r="Q1565" t="str">
        <f t="shared" si="177"/>
        <v>publishing</v>
      </c>
      <c r="R1565" t="str">
        <f t="shared" si="178"/>
        <v>art books</v>
      </c>
      <c r="S1565" s="21">
        <f t="shared" si="179"/>
        <v>41652.742488425924</v>
      </c>
      <c r="T1565" s="21">
        <f t="shared" si="18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5"/>
        <v>0</v>
      </c>
      <c r="P1566" s="20">
        <f t="shared" ref="P1566:P1572" si="186">IF(E1566=0,0,E1566/L1566)</f>
        <v>10</v>
      </c>
      <c r="Q1566" t="str">
        <f t="shared" si="177"/>
        <v>publishing</v>
      </c>
      <c r="R1566" t="str">
        <f t="shared" si="178"/>
        <v>art books</v>
      </c>
      <c r="S1566" s="21">
        <f t="shared" si="179"/>
        <v>42121.367002314815</v>
      </c>
      <c r="T1566" s="21">
        <f t="shared" si="18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5"/>
        <v>3</v>
      </c>
      <c r="P1567" s="20">
        <f t="shared" si="186"/>
        <v>100</v>
      </c>
      <c r="Q1567" t="str">
        <f t="shared" si="177"/>
        <v>publishing</v>
      </c>
      <c r="R1567" t="str">
        <f t="shared" si="178"/>
        <v>art books</v>
      </c>
      <c r="S1567" s="21">
        <f t="shared" si="179"/>
        <v>40672.729872685188</v>
      </c>
      <c r="T1567" s="21">
        <f t="shared" si="18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5"/>
        <v>21</v>
      </c>
      <c r="P1568" s="20">
        <f t="shared" si="186"/>
        <v>108.05084745762711</v>
      </c>
      <c r="Q1568" t="str">
        <f t="shared" si="177"/>
        <v>publishing</v>
      </c>
      <c r="R1568" t="str">
        <f t="shared" si="178"/>
        <v>art books</v>
      </c>
      <c r="S1568" s="21">
        <f t="shared" si="179"/>
        <v>42549.916712962964</v>
      </c>
      <c r="T1568" s="21">
        <f t="shared" si="18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5"/>
        <v>4</v>
      </c>
      <c r="P1569" s="20">
        <f t="shared" si="186"/>
        <v>26.923076923076923</v>
      </c>
      <c r="Q1569" t="str">
        <f t="shared" si="177"/>
        <v>publishing</v>
      </c>
      <c r="R1569" t="str">
        <f t="shared" si="178"/>
        <v>art books</v>
      </c>
      <c r="S1569" s="21">
        <f t="shared" si="179"/>
        <v>41671.936863425923</v>
      </c>
      <c r="T1569" s="21">
        <f t="shared" si="18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5"/>
        <v>14</v>
      </c>
      <c r="P1570" s="20">
        <f t="shared" si="186"/>
        <v>155</v>
      </c>
      <c r="Q1570" t="str">
        <f t="shared" si="177"/>
        <v>publishing</v>
      </c>
      <c r="R1570" t="str">
        <f t="shared" si="178"/>
        <v>art books</v>
      </c>
      <c r="S1570" s="21">
        <f t="shared" si="179"/>
        <v>41962.062326388885</v>
      </c>
      <c r="T1570" s="21">
        <f t="shared" si="180"/>
        <v>41997.062326388885</v>
      </c>
    </row>
    <row r="1571" spans="1:20" ht="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5"/>
        <v>0</v>
      </c>
      <c r="P1571" s="20">
        <f t="shared" si="186"/>
        <v>0</v>
      </c>
      <c r="Q1571" t="str">
        <f t="shared" si="177"/>
        <v>publishing</v>
      </c>
      <c r="R1571" t="str">
        <f t="shared" si="178"/>
        <v>art books</v>
      </c>
      <c r="S1571" s="21">
        <f t="shared" si="179"/>
        <v>41389.679560185185</v>
      </c>
      <c r="T1571" s="21">
        <f t="shared" si="18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5"/>
        <v>41</v>
      </c>
      <c r="P1572" s="20">
        <f t="shared" si="186"/>
        <v>47.769230769230766</v>
      </c>
      <c r="Q1572" t="str">
        <f t="shared" si="177"/>
        <v>publishing</v>
      </c>
      <c r="R1572" t="str">
        <f t="shared" si="178"/>
        <v>art books</v>
      </c>
      <c r="S1572" s="21">
        <f t="shared" si="179"/>
        <v>42438.813449074078</v>
      </c>
      <c r="T1572" s="21">
        <f t="shared" si="18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5"/>
        <v>1</v>
      </c>
      <c r="P1573" s="13">
        <f t="shared" si="176"/>
        <v>20</v>
      </c>
      <c r="Q1573" t="str">
        <f t="shared" si="177"/>
        <v>publishing</v>
      </c>
      <c r="R1573" t="str">
        <f t="shared" si="178"/>
        <v>art books</v>
      </c>
      <c r="S1573" s="21">
        <f t="shared" si="179"/>
        <v>42144.769479166673</v>
      </c>
      <c r="T1573" s="21">
        <f t="shared" si="18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5"/>
        <v>5</v>
      </c>
      <c r="P1574" s="13">
        <f t="shared" si="176"/>
        <v>41.666666666666664</v>
      </c>
      <c r="Q1574" t="str">
        <f t="shared" si="177"/>
        <v>publishing</v>
      </c>
      <c r="R1574" t="str">
        <f t="shared" si="178"/>
        <v>art books</v>
      </c>
      <c r="S1574" s="21">
        <f t="shared" si="179"/>
        <v>42404.033090277779</v>
      </c>
      <c r="T1574" s="21">
        <f t="shared" si="18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5"/>
        <v>2</v>
      </c>
      <c r="P1575" s="9">
        <f t="shared" si="176"/>
        <v>74.333333333333329</v>
      </c>
      <c r="Q1575" t="str">
        <f t="shared" si="177"/>
        <v>publishing</v>
      </c>
      <c r="R1575" t="str">
        <f t="shared" si="178"/>
        <v>art books</v>
      </c>
      <c r="S1575" s="21">
        <f t="shared" si="179"/>
        <v>42786.000023148154</v>
      </c>
      <c r="T1575" s="21">
        <f t="shared" si="18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5"/>
        <v>5</v>
      </c>
      <c r="P1576" s="20">
        <f t="shared" ref="P1576:P1582" si="187">IF(E1576=0,0,E1576/L1576)</f>
        <v>84.333333333333329</v>
      </c>
      <c r="Q1576" t="str">
        <f t="shared" si="177"/>
        <v>publishing</v>
      </c>
      <c r="R1576" t="str">
        <f t="shared" si="178"/>
        <v>art books</v>
      </c>
      <c r="S1576" s="21">
        <f t="shared" si="179"/>
        <v>42017.927418981482</v>
      </c>
      <c r="T1576" s="21">
        <f t="shared" si="18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5"/>
        <v>23</v>
      </c>
      <c r="P1577" s="20">
        <f t="shared" si="187"/>
        <v>65.457142857142856</v>
      </c>
      <c r="Q1577" t="str">
        <f t="shared" si="177"/>
        <v>publishing</v>
      </c>
      <c r="R1577" t="str">
        <f t="shared" si="178"/>
        <v>art books</v>
      </c>
      <c r="S1577" s="21">
        <f t="shared" si="179"/>
        <v>41799.524259259262</v>
      </c>
      <c r="T1577" s="21">
        <f t="shared" si="18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5"/>
        <v>13</v>
      </c>
      <c r="P1578" s="20">
        <f t="shared" si="187"/>
        <v>65</v>
      </c>
      <c r="Q1578" t="str">
        <f t="shared" si="177"/>
        <v>publishing</v>
      </c>
      <c r="R1578" t="str">
        <f t="shared" si="178"/>
        <v>art books</v>
      </c>
      <c r="S1578" s="21">
        <f t="shared" si="179"/>
        <v>42140.879259259258</v>
      </c>
      <c r="T1578" s="21">
        <f t="shared" si="18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5"/>
        <v>1</v>
      </c>
      <c r="P1579" s="20">
        <f t="shared" si="187"/>
        <v>27.5</v>
      </c>
      <c r="Q1579" t="str">
        <f t="shared" si="177"/>
        <v>publishing</v>
      </c>
      <c r="R1579" t="str">
        <f t="shared" si="178"/>
        <v>art books</v>
      </c>
      <c r="S1579" s="21">
        <f t="shared" si="179"/>
        <v>41054.847777777781</v>
      </c>
      <c r="T1579" s="21">
        <f t="shared" si="18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5"/>
        <v>11</v>
      </c>
      <c r="P1580" s="20">
        <f t="shared" si="187"/>
        <v>51.25</v>
      </c>
      <c r="Q1580" t="str">
        <f t="shared" si="177"/>
        <v>publishing</v>
      </c>
      <c r="R1580" t="str">
        <f t="shared" si="178"/>
        <v>art books</v>
      </c>
      <c r="S1580" s="21">
        <f t="shared" si="179"/>
        <v>40399.065868055557</v>
      </c>
      <c r="T1580" s="21">
        <f t="shared" si="18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5"/>
        <v>1</v>
      </c>
      <c r="P1581" s="20">
        <f t="shared" si="187"/>
        <v>14</v>
      </c>
      <c r="Q1581" t="str">
        <f t="shared" si="177"/>
        <v>publishing</v>
      </c>
      <c r="R1581" t="str">
        <f t="shared" si="178"/>
        <v>art books</v>
      </c>
      <c r="S1581" s="21">
        <f t="shared" si="179"/>
        <v>41481.996423611112</v>
      </c>
      <c r="T1581" s="21">
        <f t="shared" si="18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5"/>
        <v>0</v>
      </c>
      <c r="P1582" s="20">
        <f t="shared" si="187"/>
        <v>0</v>
      </c>
      <c r="Q1582" t="str">
        <f t="shared" si="177"/>
        <v>publishing</v>
      </c>
      <c r="R1582" t="str">
        <f t="shared" si="178"/>
        <v>art books</v>
      </c>
      <c r="S1582" s="21">
        <f t="shared" si="179"/>
        <v>40990.050069444449</v>
      </c>
      <c r="T1582" s="21">
        <f t="shared" si="18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5"/>
        <v>1</v>
      </c>
      <c r="P1583" s="13">
        <f t="shared" si="176"/>
        <v>5</v>
      </c>
      <c r="Q1583" t="str">
        <f t="shared" si="177"/>
        <v>photography</v>
      </c>
      <c r="R1583" t="str">
        <f t="shared" si="178"/>
        <v>places</v>
      </c>
      <c r="S1583" s="21">
        <f t="shared" si="179"/>
        <v>42325.448958333334</v>
      </c>
      <c r="T1583" s="21">
        <f t="shared" si="18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5"/>
        <v>9</v>
      </c>
      <c r="P1584" s="20">
        <f>IF(E1584=0,0,E1584/L1584)</f>
        <v>31</v>
      </c>
      <c r="Q1584" t="str">
        <f t="shared" si="177"/>
        <v>photography</v>
      </c>
      <c r="R1584" t="str">
        <f t="shared" si="178"/>
        <v>places</v>
      </c>
      <c r="S1584" s="21">
        <f t="shared" si="179"/>
        <v>42246.789965277778</v>
      </c>
      <c r="T1584" s="21">
        <f t="shared" si="18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5"/>
        <v>0</v>
      </c>
      <c r="P1585" s="13">
        <f t="shared" si="176"/>
        <v>15</v>
      </c>
      <c r="Q1585" t="str">
        <f t="shared" si="177"/>
        <v>photography</v>
      </c>
      <c r="R1585" t="str">
        <f t="shared" si="178"/>
        <v>places</v>
      </c>
      <c r="S1585" s="21">
        <f t="shared" si="179"/>
        <v>41877.904988425929</v>
      </c>
      <c r="T1585" s="21">
        <f t="shared" si="18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5"/>
        <v>0</v>
      </c>
      <c r="P1586" s="20">
        <f>IF(E1586=0,0,E1586/L1586)</f>
        <v>0</v>
      </c>
      <c r="Q1586" t="str">
        <f t="shared" si="177"/>
        <v>photography</v>
      </c>
      <c r="R1586" t="str">
        <f t="shared" si="178"/>
        <v>places</v>
      </c>
      <c r="S1586" s="21">
        <f t="shared" si="179"/>
        <v>41779.649317129632</v>
      </c>
      <c r="T1586" s="21">
        <f t="shared" si="18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5"/>
        <v>79</v>
      </c>
      <c r="P1587" s="9">
        <f t="shared" si="176"/>
        <v>131.66666666666666</v>
      </c>
      <c r="Q1587" t="str">
        <f t="shared" si="177"/>
        <v>photography</v>
      </c>
      <c r="R1587" t="str">
        <f t="shared" si="178"/>
        <v>places</v>
      </c>
      <c r="S1587" s="21">
        <f t="shared" si="179"/>
        <v>42707.895462962959</v>
      </c>
      <c r="T1587" s="21">
        <f t="shared" si="18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5"/>
        <v>0</v>
      </c>
      <c r="P1588" s="20">
        <f t="shared" ref="P1588:P1591" si="188">IF(E1588=0,0,E1588/L1588)</f>
        <v>0</v>
      </c>
      <c r="Q1588" t="str">
        <f t="shared" si="177"/>
        <v>photography</v>
      </c>
      <c r="R1588" t="str">
        <f t="shared" si="178"/>
        <v>places</v>
      </c>
      <c r="S1588" s="21">
        <f t="shared" si="179"/>
        <v>42069.104421296302</v>
      </c>
      <c r="T1588" s="21">
        <f t="shared" si="18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5"/>
        <v>0</v>
      </c>
      <c r="P1589" s="20">
        <f t="shared" si="188"/>
        <v>1</v>
      </c>
      <c r="Q1589" t="str">
        <f t="shared" si="177"/>
        <v>photography</v>
      </c>
      <c r="R1589" t="str">
        <f t="shared" si="178"/>
        <v>places</v>
      </c>
      <c r="S1589" s="21">
        <f t="shared" si="179"/>
        <v>41956.950983796298</v>
      </c>
      <c r="T1589" s="21">
        <f t="shared" si="18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5"/>
        <v>0</v>
      </c>
      <c r="P1590" s="20">
        <f t="shared" si="188"/>
        <v>0</v>
      </c>
      <c r="Q1590" t="str">
        <f t="shared" si="177"/>
        <v>photography</v>
      </c>
      <c r="R1590" t="str">
        <f t="shared" si="178"/>
        <v>places</v>
      </c>
      <c r="S1590" s="21">
        <f t="shared" si="179"/>
        <v>42005.24998842593</v>
      </c>
      <c r="T1590" s="21">
        <f t="shared" si="18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5"/>
        <v>0</v>
      </c>
      <c r="P1591" s="20">
        <f t="shared" si="188"/>
        <v>0</v>
      </c>
      <c r="Q1591" t="str">
        <f t="shared" si="177"/>
        <v>photography</v>
      </c>
      <c r="R1591" t="str">
        <f t="shared" si="178"/>
        <v>places</v>
      </c>
      <c r="S1591" s="21">
        <f t="shared" si="179"/>
        <v>42256.984791666662</v>
      </c>
      <c r="T1591" s="21">
        <f t="shared" si="180"/>
        <v>42286.984791666662</v>
      </c>
    </row>
    <row r="1592" spans="1:20" ht="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5"/>
        <v>2</v>
      </c>
      <c r="P1592" s="12">
        <f t="shared" si="176"/>
        <v>510</v>
      </c>
      <c r="Q1592" t="str">
        <f t="shared" si="177"/>
        <v>photography</v>
      </c>
      <c r="R1592" t="str">
        <f t="shared" si="178"/>
        <v>places</v>
      </c>
      <c r="S1592" s="21">
        <f t="shared" si="179"/>
        <v>42240.857222222221</v>
      </c>
      <c r="T1592" s="21">
        <f t="shared" si="18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5"/>
        <v>29</v>
      </c>
      <c r="P1593" s="13">
        <f t="shared" si="176"/>
        <v>44.478260869565219</v>
      </c>
      <c r="Q1593" t="str">
        <f t="shared" si="177"/>
        <v>photography</v>
      </c>
      <c r="R1593" t="str">
        <f t="shared" si="178"/>
        <v>places</v>
      </c>
      <c r="S1593" s="21">
        <f t="shared" si="179"/>
        <v>42433.726168981477</v>
      </c>
      <c r="T1593" s="21">
        <f t="shared" si="18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5"/>
        <v>0</v>
      </c>
      <c r="P1594" s="20">
        <f t="shared" ref="P1594:P1597" si="189">IF(E1594=0,0,E1594/L1594)</f>
        <v>0</v>
      </c>
      <c r="Q1594" t="str">
        <f t="shared" si="177"/>
        <v>photography</v>
      </c>
      <c r="R1594" t="str">
        <f t="shared" si="178"/>
        <v>places</v>
      </c>
      <c r="S1594" s="21">
        <f t="shared" si="179"/>
        <v>42046.072743055556</v>
      </c>
      <c r="T1594" s="21">
        <f t="shared" si="18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5"/>
        <v>0</v>
      </c>
      <c r="P1595" s="20">
        <f t="shared" si="189"/>
        <v>1</v>
      </c>
      <c r="Q1595" t="str">
        <f t="shared" si="177"/>
        <v>photography</v>
      </c>
      <c r="R1595" t="str">
        <f t="shared" si="178"/>
        <v>places</v>
      </c>
      <c r="S1595" s="21">
        <f t="shared" si="179"/>
        <v>42033.845543981486</v>
      </c>
      <c r="T1595" s="21">
        <f t="shared" si="18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5"/>
        <v>21</v>
      </c>
      <c r="P1596" s="20">
        <f t="shared" si="189"/>
        <v>20.5</v>
      </c>
      <c r="Q1596" t="str">
        <f t="shared" si="177"/>
        <v>photography</v>
      </c>
      <c r="R1596" t="str">
        <f t="shared" si="178"/>
        <v>places</v>
      </c>
      <c r="S1596" s="21">
        <f t="shared" si="179"/>
        <v>42445.712754629625</v>
      </c>
      <c r="T1596" s="21">
        <f t="shared" si="18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5"/>
        <v>0</v>
      </c>
      <c r="P1597" s="20">
        <f t="shared" si="189"/>
        <v>40</v>
      </c>
      <c r="Q1597" t="str">
        <f t="shared" si="177"/>
        <v>photography</v>
      </c>
      <c r="R1597" t="str">
        <f t="shared" si="178"/>
        <v>places</v>
      </c>
      <c r="S1597" s="21">
        <f t="shared" si="179"/>
        <v>41780.050092592595</v>
      </c>
      <c r="T1597" s="21">
        <f t="shared" si="18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5"/>
        <v>2</v>
      </c>
      <c r="P1598" s="13">
        <f t="shared" si="176"/>
        <v>25</v>
      </c>
      <c r="Q1598" t="str">
        <f t="shared" si="177"/>
        <v>photography</v>
      </c>
      <c r="R1598" t="str">
        <f t="shared" si="178"/>
        <v>places</v>
      </c>
      <c r="S1598" s="21">
        <f t="shared" si="179"/>
        <v>41941.430196759262</v>
      </c>
      <c r="T1598" s="21">
        <f t="shared" si="18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5"/>
        <v>0</v>
      </c>
      <c r="P1599" s="20">
        <f t="shared" ref="P1599:P1600" si="190">IF(E1599=0,0,E1599/L1599)</f>
        <v>0</v>
      </c>
      <c r="Q1599" t="str">
        <f t="shared" si="177"/>
        <v>photography</v>
      </c>
      <c r="R1599" t="str">
        <f t="shared" si="178"/>
        <v>places</v>
      </c>
      <c r="S1599" s="21">
        <f t="shared" si="179"/>
        <v>42603.354131944448</v>
      </c>
      <c r="T1599" s="21">
        <f t="shared" si="18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5"/>
        <v>0</v>
      </c>
      <c r="P1600" s="20">
        <f t="shared" si="190"/>
        <v>1</v>
      </c>
      <c r="Q1600" t="str">
        <f t="shared" si="177"/>
        <v>photography</v>
      </c>
      <c r="R1600" t="str">
        <f t="shared" si="178"/>
        <v>places</v>
      </c>
      <c r="S1600" s="21">
        <f t="shared" si="179"/>
        <v>42151.667337962965</v>
      </c>
      <c r="T1600" s="21">
        <f t="shared" si="18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5"/>
        <v>0</v>
      </c>
      <c r="P1601" s="13">
        <v>0</v>
      </c>
      <c r="Q1601" t="str">
        <f t="shared" si="177"/>
        <v>photography</v>
      </c>
      <c r="R1601" t="str">
        <f t="shared" si="178"/>
        <v>places</v>
      </c>
      <c r="S1601" s="21">
        <f t="shared" si="179"/>
        <v>42438.53907407407</v>
      </c>
      <c r="T1601" s="21">
        <f t="shared" si="18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75"/>
        <v>7</v>
      </c>
      <c r="P1602" s="20">
        <f t="shared" ref="P1602:P1624" si="191">IF(E1602=0,0,E1602/L1602)</f>
        <v>40.777777777777779</v>
      </c>
      <c r="Q1602" t="str">
        <f t="shared" si="177"/>
        <v>photography</v>
      </c>
      <c r="R1602" t="str">
        <f t="shared" si="178"/>
        <v>places</v>
      </c>
      <c r="S1602" s="21">
        <f t="shared" si="179"/>
        <v>41791.057314814818</v>
      </c>
      <c r="T1602" s="21">
        <f t="shared" si="18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92">ROUND((E1603/D1603)*100,0)</f>
        <v>108</v>
      </c>
      <c r="P1603" s="20">
        <f t="shared" si="191"/>
        <v>48.325535714285714</v>
      </c>
      <c r="Q1603" t="str">
        <f t="shared" ref="Q1603:Q1666" si="193">LEFT(N1603,SEARCH("/",N1603,1)-1)</f>
        <v>music</v>
      </c>
      <c r="R1603" t="str">
        <f t="shared" ref="R1603:R1666" si="194">RIGHT(N1603,LEN(N1603)-FIND("/",N1603))</f>
        <v>rock</v>
      </c>
      <c r="S1603" s="21">
        <f t="shared" ref="S1603:S1666" si="195">(((J1603/60)/60)/24)+DATE(1970,1,1)</f>
        <v>40638.092974537038</v>
      </c>
      <c r="T1603" s="21">
        <f t="shared" ref="T1603:T1666" si="196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92"/>
        <v>100</v>
      </c>
      <c r="P1604" s="20">
        <f t="shared" si="191"/>
        <v>46.953125</v>
      </c>
      <c r="Q1604" t="str">
        <f t="shared" si="193"/>
        <v>music</v>
      </c>
      <c r="R1604" t="str">
        <f t="shared" si="194"/>
        <v>rock</v>
      </c>
      <c r="S1604" s="21">
        <f t="shared" si="195"/>
        <v>40788.297650462962</v>
      </c>
      <c r="T1604" s="21">
        <f t="shared" si="196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92"/>
        <v>100</v>
      </c>
      <c r="P1605" s="20">
        <f t="shared" si="191"/>
        <v>66.688666666666663</v>
      </c>
      <c r="Q1605" t="str">
        <f t="shared" si="193"/>
        <v>music</v>
      </c>
      <c r="R1605" t="str">
        <f t="shared" si="194"/>
        <v>rock</v>
      </c>
      <c r="S1605" s="21">
        <f t="shared" si="195"/>
        <v>40876.169664351852</v>
      </c>
      <c r="T1605" s="21">
        <f t="shared" si="196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92"/>
        <v>122</v>
      </c>
      <c r="P1606" s="20">
        <f t="shared" si="191"/>
        <v>48.842857142857142</v>
      </c>
      <c r="Q1606" t="str">
        <f t="shared" si="193"/>
        <v>music</v>
      </c>
      <c r="R1606" t="str">
        <f t="shared" si="194"/>
        <v>rock</v>
      </c>
      <c r="S1606" s="21">
        <f t="shared" si="195"/>
        <v>40945.845312500001</v>
      </c>
      <c r="T1606" s="21">
        <f t="shared" si="196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92"/>
        <v>101</v>
      </c>
      <c r="P1607" s="20">
        <f t="shared" si="191"/>
        <v>137.30909090909091</v>
      </c>
      <c r="Q1607" t="str">
        <f t="shared" si="193"/>
        <v>music</v>
      </c>
      <c r="R1607" t="str">
        <f t="shared" si="194"/>
        <v>rock</v>
      </c>
      <c r="S1607" s="21">
        <f t="shared" si="195"/>
        <v>40747.012881944444</v>
      </c>
      <c r="T1607" s="21">
        <f t="shared" si="196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92"/>
        <v>101</v>
      </c>
      <c r="P1608" s="20">
        <f t="shared" si="191"/>
        <v>87.829673913043479</v>
      </c>
      <c r="Q1608" t="str">
        <f t="shared" si="193"/>
        <v>music</v>
      </c>
      <c r="R1608" t="str">
        <f t="shared" si="194"/>
        <v>rock</v>
      </c>
      <c r="S1608" s="21">
        <f t="shared" si="195"/>
        <v>40536.111550925925</v>
      </c>
      <c r="T1608" s="21">
        <f t="shared" si="196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92"/>
        <v>145</v>
      </c>
      <c r="P1609" s="20">
        <f t="shared" si="191"/>
        <v>70.785365853658533</v>
      </c>
      <c r="Q1609" t="str">
        <f t="shared" si="193"/>
        <v>music</v>
      </c>
      <c r="R1609" t="str">
        <f t="shared" si="194"/>
        <v>rock</v>
      </c>
      <c r="S1609" s="21">
        <f t="shared" si="195"/>
        <v>41053.80846064815</v>
      </c>
      <c r="T1609" s="21">
        <f t="shared" si="196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92"/>
        <v>101</v>
      </c>
      <c r="P1610" s="20">
        <f t="shared" si="191"/>
        <v>52.826086956521742</v>
      </c>
      <c r="Q1610" t="str">
        <f t="shared" si="193"/>
        <v>music</v>
      </c>
      <c r="R1610" t="str">
        <f t="shared" si="194"/>
        <v>rock</v>
      </c>
      <c r="S1610" s="21">
        <f t="shared" si="195"/>
        <v>41607.83085648148</v>
      </c>
      <c r="T1610" s="21">
        <f t="shared" si="196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92"/>
        <v>118</v>
      </c>
      <c r="P1611" s="20">
        <f t="shared" si="191"/>
        <v>443.75</v>
      </c>
      <c r="Q1611" t="str">
        <f t="shared" si="193"/>
        <v>music</v>
      </c>
      <c r="R1611" t="str">
        <f t="shared" si="194"/>
        <v>rock</v>
      </c>
      <c r="S1611" s="21">
        <f t="shared" si="195"/>
        <v>40796.001261574071</v>
      </c>
      <c r="T1611" s="21">
        <f t="shared" si="196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92"/>
        <v>272</v>
      </c>
      <c r="P1612" s="20">
        <f t="shared" si="191"/>
        <v>48.544642857142854</v>
      </c>
      <c r="Q1612" t="str">
        <f t="shared" si="193"/>
        <v>music</v>
      </c>
      <c r="R1612" t="str">
        <f t="shared" si="194"/>
        <v>rock</v>
      </c>
      <c r="S1612" s="21">
        <f t="shared" si="195"/>
        <v>41228.924884259257</v>
      </c>
      <c r="T1612" s="21">
        <f t="shared" si="196"/>
        <v>41258.924884259257</v>
      </c>
    </row>
    <row r="1613" spans="1:20" ht="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92"/>
        <v>125</v>
      </c>
      <c r="P1613" s="20">
        <f t="shared" si="191"/>
        <v>37.074074074074076</v>
      </c>
      <c r="Q1613" t="str">
        <f t="shared" si="193"/>
        <v>music</v>
      </c>
      <c r="R1613" t="str">
        <f t="shared" si="194"/>
        <v>rock</v>
      </c>
      <c r="S1613" s="21">
        <f t="shared" si="195"/>
        <v>41409.00037037037</v>
      </c>
      <c r="T1613" s="21">
        <f t="shared" si="196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92"/>
        <v>110</v>
      </c>
      <c r="P1614" s="20">
        <f t="shared" si="191"/>
        <v>50</v>
      </c>
      <c r="Q1614" t="str">
        <f t="shared" si="193"/>
        <v>music</v>
      </c>
      <c r="R1614" t="str">
        <f t="shared" si="194"/>
        <v>rock</v>
      </c>
      <c r="S1614" s="21">
        <f t="shared" si="195"/>
        <v>41246.874814814815</v>
      </c>
      <c r="T1614" s="21">
        <f t="shared" si="196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92"/>
        <v>102</v>
      </c>
      <c r="P1615" s="20">
        <f t="shared" si="191"/>
        <v>39.03846153846154</v>
      </c>
      <c r="Q1615" t="str">
        <f t="shared" si="193"/>
        <v>music</v>
      </c>
      <c r="R1615" t="str">
        <f t="shared" si="194"/>
        <v>rock</v>
      </c>
      <c r="S1615" s="21">
        <f t="shared" si="195"/>
        <v>41082.069467592592</v>
      </c>
      <c r="T1615" s="21">
        <f t="shared" si="196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92"/>
        <v>103</v>
      </c>
      <c r="P1616" s="20">
        <f t="shared" si="191"/>
        <v>66.688311688311686</v>
      </c>
      <c r="Q1616" t="str">
        <f t="shared" si="193"/>
        <v>music</v>
      </c>
      <c r="R1616" t="str">
        <f t="shared" si="194"/>
        <v>rock</v>
      </c>
      <c r="S1616" s="21">
        <f t="shared" si="195"/>
        <v>41794.981122685182</v>
      </c>
      <c r="T1616" s="21">
        <f t="shared" si="196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92"/>
        <v>114</v>
      </c>
      <c r="P1617" s="20">
        <f t="shared" si="191"/>
        <v>67.132352941176464</v>
      </c>
      <c r="Q1617" t="str">
        <f t="shared" si="193"/>
        <v>music</v>
      </c>
      <c r="R1617" t="str">
        <f t="shared" si="194"/>
        <v>rock</v>
      </c>
      <c r="S1617" s="21">
        <f t="shared" si="195"/>
        <v>40845.050879629627</v>
      </c>
      <c r="T1617" s="21">
        <f t="shared" si="196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92"/>
        <v>104</v>
      </c>
      <c r="P1618" s="20">
        <f t="shared" si="191"/>
        <v>66.369426751592357</v>
      </c>
      <c r="Q1618" t="str">
        <f t="shared" si="193"/>
        <v>music</v>
      </c>
      <c r="R1618" t="str">
        <f t="shared" si="194"/>
        <v>rock</v>
      </c>
      <c r="S1618" s="21">
        <f t="shared" si="195"/>
        <v>41194.715520833335</v>
      </c>
      <c r="T1618" s="21">
        <f t="shared" si="196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92"/>
        <v>146</v>
      </c>
      <c r="P1619" s="20">
        <f t="shared" si="191"/>
        <v>64.620253164556956</v>
      </c>
      <c r="Q1619" t="str">
        <f t="shared" si="193"/>
        <v>music</v>
      </c>
      <c r="R1619" t="str">
        <f t="shared" si="194"/>
        <v>rock</v>
      </c>
      <c r="S1619" s="21">
        <f t="shared" si="195"/>
        <v>41546.664212962962</v>
      </c>
      <c r="T1619" s="21">
        <f t="shared" si="196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92"/>
        <v>105</v>
      </c>
      <c r="P1620" s="20">
        <f t="shared" si="191"/>
        <v>58.370370370370374</v>
      </c>
      <c r="Q1620" t="str">
        <f t="shared" si="193"/>
        <v>music</v>
      </c>
      <c r="R1620" t="str">
        <f t="shared" si="194"/>
        <v>rock</v>
      </c>
      <c r="S1620" s="21">
        <f t="shared" si="195"/>
        <v>41301.654340277775</v>
      </c>
      <c r="T1620" s="21">
        <f t="shared" si="196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92"/>
        <v>133</v>
      </c>
      <c r="P1621" s="20">
        <f t="shared" si="191"/>
        <v>86.956521739130437</v>
      </c>
      <c r="Q1621" t="str">
        <f t="shared" si="193"/>
        <v>music</v>
      </c>
      <c r="R1621" t="str">
        <f t="shared" si="194"/>
        <v>rock</v>
      </c>
      <c r="S1621" s="21">
        <f t="shared" si="195"/>
        <v>41876.18618055556</v>
      </c>
      <c r="T1621" s="21">
        <f t="shared" si="196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92"/>
        <v>113</v>
      </c>
      <c r="P1622" s="20">
        <f t="shared" si="191"/>
        <v>66.470588235294116</v>
      </c>
      <c r="Q1622" t="str">
        <f t="shared" si="193"/>
        <v>music</v>
      </c>
      <c r="R1622" t="str">
        <f t="shared" si="194"/>
        <v>rock</v>
      </c>
      <c r="S1622" s="21">
        <f t="shared" si="195"/>
        <v>41321.339583333334</v>
      </c>
      <c r="T1622" s="21">
        <f t="shared" si="196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92"/>
        <v>121</v>
      </c>
      <c r="P1623" s="20">
        <f t="shared" si="191"/>
        <v>163.78378378378378</v>
      </c>
      <c r="Q1623" t="str">
        <f t="shared" si="193"/>
        <v>music</v>
      </c>
      <c r="R1623" t="str">
        <f t="shared" si="194"/>
        <v>rock</v>
      </c>
      <c r="S1623" s="21">
        <f t="shared" si="195"/>
        <v>41003.60665509259</v>
      </c>
      <c r="T1623" s="21">
        <f t="shared" si="196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92"/>
        <v>102</v>
      </c>
      <c r="P1624" s="20">
        <f t="shared" si="191"/>
        <v>107.98461538461538</v>
      </c>
      <c r="Q1624" t="str">
        <f t="shared" si="193"/>
        <v>music</v>
      </c>
      <c r="R1624" t="str">
        <f t="shared" si="194"/>
        <v>rock</v>
      </c>
      <c r="S1624" s="21">
        <f t="shared" si="195"/>
        <v>41950.29483796296</v>
      </c>
      <c r="T1624" s="21">
        <f t="shared" si="196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92"/>
        <v>101</v>
      </c>
      <c r="P1625" s="13">
        <f t="shared" ref="P1625:P1663" si="197">E1625/L1625</f>
        <v>42.111111111111114</v>
      </c>
      <c r="Q1625" t="str">
        <f t="shared" si="193"/>
        <v>music</v>
      </c>
      <c r="R1625" t="str">
        <f t="shared" si="194"/>
        <v>rock</v>
      </c>
      <c r="S1625" s="21">
        <f t="shared" si="195"/>
        <v>41453.688530092593</v>
      </c>
      <c r="T1625" s="21">
        <f t="shared" si="196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92"/>
        <v>118</v>
      </c>
      <c r="P1626" s="20">
        <f t="shared" ref="P1626:P1647" si="198">IF(E1626=0,0,E1626/L1626)</f>
        <v>47.2</v>
      </c>
      <c r="Q1626" t="str">
        <f t="shared" si="193"/>
        <v>music</v>
      </c>
      <c r="R1626" t="str">
        <f t="shared" si="194"/>
        <v>rock</v>
      </c>
      <c r="S1626" s="21">
        <f t="shared" si="195"/>
        <v>41243.367303240739</v>
      </c>
      <c r="T1626" s="21">
        <f t="shared" si="196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92"/>
        <v>155</v>
      </c>
      <c r="P1627" s="20">
        <f t="shared" si="198"/>
        <v>112.01923076923077</v>
      </c>
      <c r="Q1627" t="str">
        <f t="shared" si="193"/>
        <v>music</v>
      </c>
      <c r="R1627" t="str">
        <f t="shared" si="194"/>
        <v>rock</v>
      </c>
      <c r="S1627" s="21">
        <f t="shared" si="195"/>
        <v>41135.699687500004</v>
      </c>
      <c r="T1627" s="21">
        <f t="shared" si="19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92"/>
        <v>101</v>
      </c>
      <c r="P1628" s="20">
        <f t="shared" si="198"/>
        <v>74.953703703703709</v>
      </c>
      <c r="Q1628" t="str">
        <f t="shared" si="193"/>
        <v>music</v>
      </c>
      <c r="R1628" t="str">
        <f t="shared" si="194"/>
        <v>rock</v>
      </c>
      <c r="S1628" s="21">
        <f t="shared" si="195"/>
        <v>41579.847997685189</v>
      </c>
      <c r="T1628" s="21">
        <f t="shared" si="19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92"/>
        <v>117</v>
      </c>
      <c r="P1629" s="20">
        <f t="shared" si="198"/>
        <v>61.578947368421055</v>
      </c>
      <c r="Q1629" t="str">
        <f t="shared" si="193"/>
        <v>music</v>
      </c>
      <c r="R1629" t="str">
        <f t="shared" si="194"/>
        <v>rock</v>
      </c>
      <c r="S1629" s="21">
        <f t="shared" si="195"/>
        <v>41205.707048611112</v>
      </c>
      <c r="T1629" s="21">
        <f t="shared" si="19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92"/>
        <v>101</v>
      </c>
      <c r="P1630" s="20">
        <f t="shared" si="198"/>
        <v>45.875</v>
      </c>
      <c r="Q1630" t="str">
        <f t="shared" si="193"/>
        <v>music</v>
      </c>
      <c r="R1630" t="str">
        <f t="shared" si="194"/>
        <v>rock</v>
      </c>
      <c r="S1630" s="21">
        <f t="shared" si="195"/>
        <v>41774.737060185187</v>
      </c>
      <c r="T1630" s="21">
        <f t="shared" si="19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92"/>
        <v>104</v>
      </c>
      <c r="P1631" s="20">
        <f t="shared" si="198"/>
        <v>75.853658536585371</v>
      </c>
      <c r="Q1631" t="str">
        <f t="shared" si="193"/>
        <v>music</v>
      </c>
      <c r="R1631" t="str">
        <f t="shared" si="194"/>
        <v>rock</v>
      </c>
      <c r="S1631" s="21">
        <f t="shared" si="195"/>
        <v>41645.867280092592</v>
      </c>
      <c r="T1631" s="21">
        <f t="shared" si="19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92"/>
        <v>265</v>
      </c>
      <c r="P1632" s="20">
        <f t="shared" si="198"/>
        <v>84.206349206349202</v>
      </c>
      <c r="Q1632" t="str">
        <f t="shared" si="193"/>
        <v>music</v>
      </c>
      <c r="R1632" t="str">
        <f t="shared" si="194"/>
        <v>rock</v>
      </c>
      <c r="S1632" s="21">
        <f t="shared" si="195"/>
        <v>40939.837673611109</v>
      </c>
      <c r="T1632" s="21">
        <f t="shared" si="19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92"/>
        <v>156</v>
      </c>
      <c r="P1633" s="20">
        <f t="shared" si="198"/>
        <v>117.22556390977444</v>
      </c>
      <c r="Q1633" t="str">
        <f t="shared" si="193"/>
        <v>music</v>
      </c>
      <c r="R1633" t="str">
        <f t="shared" si="194"/>
        <v>rock</v>
      </c>
      <c r="S1633" s="21">
        <f t="shared" si="195"/>
        <v>41164.859502314815</v>
      </c>
      <c r="T1633" s="21">
        <f t="shared" si="19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92"/>
        <v>102</v>
      </c>
      <c r="P1634" s="20">
        <f t="shared" si="198"/>
        <v>86.489361702127653</v>
      </c>
      <c r="Q1634" t="str">
        <f t="shared" si="193"/>
        <v>music</v>
      </c>
      <c r="R1634" t="str">
        <f t="shared" si="194"/>
        <v>rock</v>
      </c>
      <c r="S1634" s="21">
        <f t="shared" si="195"/>
        <v>40750.340902777774</v>
      </c>
      <c r="T1634" s="21">
        <f t="shared" si="196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92"/>
        <v>100</v>
      </c>
      <c r="P1635" s="20">
        <f t="shared" si="198"/>
        <v>172.41379310344828</v>
      </c>
      <c r="Q1635" t="str">
        <f t="shared" si="193"/>
        <v>music</v>
      </c>
      <c r="R1635" t="str">
        <f t="shared" si="194"/>
        <v>rock</v>
      </c>
      <c r="S1635" s="21">
        <f t="shared" si="195"/>
        <v>40896.883750000001</v>
      </c>
      <c r="T1635" s="21">
        <f t="shared" si="19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92"/>
        <v>101</v>
      </c>
      <c r="P1636" s="20">
        <f t="shared" si="198"/>
        <v>62.8125</v>
      </c>
      <c r="Q1636" t="str">
        <f t="shared" si="193"/>
        <v>music</v>
      </c>
      <c r="R1636" t="str">
        <f t="shared" si="194"/>
        <v>rock</v>
      </c>
      <c r="S1636" s="21">
        <f t="shared" si="195"/>
        <v>40658.189826388887</v>
      </c>
      <c r="T1636" s="21">
        <f t="shared" si="19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92"/>
        <v>125</v>
      </c>
      <c r="P1637" s="20">
        <f t="shared" si="198"/>
        <v>67.729729729729726</v>
      </c>
      <c r="Q1637" t="str">
        <f t="shared" si="193"/>
        <v>music</v>
      </c>
      <c r="R1637" t="str">
        <f t="shared" si="194"/>
        <v>rock</v>
      </c>
      <c r="S1637" s="21">
        <f t="shared" si="195"/>
        <v>42502.868761574078</v>
      </c>
      <c r="T1637" s="21">
        <f t="shared" si="19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92"/>
        <v>104</v>
      </c>
      <c r="P1638" s="20">
        <f t="shared" si="198"/>
        <v>53.5632183908046</v>
      </c>
      <c r="Q1638" t="str">
        <f t="shared" si="193"/>
        <v>music</v>
      </c>
      <c r="R1638" t="str">
        <f t="shared" si="194"/>
        <v>rock</v>
      </c>
      <c r="S1638" s="21">
        <f t="shared" si="195"/>
        <v>40663.08666666667</v>
      </c>
      <c r="T1638" s="21">
        <f t="shared" si="19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92"/>
        <v>104</v>
      </c>
      <c r="P1639" s="20">
        <f t="shared" si="198"/>
        <v>34.6</v>
      </c>
      <c r="Q1639" t="str">
        <f t="shared" si="193"/>
        <v>music</v>
      </c>
      <c r="R1639" t="str">
        <f t="shared" si="194"/>
        <v>rock</v>
      </c>
      <c r="S1639" s="21">
        <f t="shared" si="195"/>
        <v>40122.751620370371</v>
      </c>
      <c r="T1639" s="21">
        <f t="shared" si="196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92"/>
        <v>105</v>
      </c>
      <c r="P1640" s="20">
        <f t="shared" si="198"/>
        <v>38.888888888888886</v>
      </c>
      <c r="Q1640" t="str">
        <f t="shared" si="193"/>
        <v>music</v>
      </c>
      <c r="R1640" t="str">
        <f t="shared" si="194"/>
        <v>rock</v>
      </c>
      <c r="S1640" s="21">
        <f t="shared" si="195"/>
        <v>41288.68712962963</v>
      </c>
      <c r="T1640" s="21">
        <f t="shared" si="19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92"/>
        <v>100</v>
      </c>
      <c r="P1641" s="20">
        <f t="shared" si="198"/>
        <v>94.736842105263165</v>
      </c>
      <c r="Q1641" t="str">
        <f t="shared" si="193"/>
        <v>music</v>
      </c>
      <c r="R1641" t="str">
        <f t="shared" si="194"/>
        <v>rock</v>
      </c>
      <c r="S1641" s="21">
        <f t="shared" si="195"/>
        <v>40941.652372685188</v>
      </c>
      <c r="T1641" s="21">
        <f t="shared" si="19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92"/>
        <v>170</v>
      </c>
      <c r="P1642" s="20">
        <f t="shared" si="198"/>
        <v>39.967058823529413</v>
      </c>
      <c r="Q1642" t="str">
        <f t="shared" si="193"/>
        <v>music</v>
      </c>
      <c r="R1642" t="str">
        <f t="shared" si="194"/>
        <v>rock</v>
      </c>
      <c r="S1642" s="21">
        <f t="shared" si="195"/>
        <v>40379.23096064815</v>
      </c>
      <c r="T1642" s="21">
        <f t="shared" si="19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92"/>
        <v>101</v>
      </c>
      <c r="P1643" s="20">
        <f t="shared" si="198"/>
        <v>97.5</v>
      </c>
      <c r="Q1643" t="str">
        <f t="shared" si="193"/>
        <v>music</v>
      </c>
      <c r="R1643" t="str">
        <f t="shared" si="194"/>
        <v>pop</v>
      </c>
      <c r="S1643" s="21">
        <f t="shared" si="195"/>
        <v>41962.596574074079</v>
      </c>
      <c r="T1643" s="21">
        <f t="shared" si="19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92"/>
        <v>100</v>
      </c>
      <c r="P1644" s="20">
        <f t="shared" si="198"/>
        <v>42.857142857142854</v>
      </c>
      <c r="Q1644" t="str">
        <f t="shared" si="193"/>
        <v>music</v>
      </c>
      <c r="R1644" t="str">
        <f t="shared" si="194"/>
        <v>pop</v>
      </c>
      <c r="S1644" s="21">
        <f t="shared" si="195"/>
        <v>40688.024618055555</v>
      </c>
      <c r="T1644" s="21">
        <f t="shared" si="19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92"/>
        <v>125</v>
      </c>
      <c r="P1645" s="20">
        <f t="shared" si="198"/>
        <v>168.51351351351352</v>
      </c>
      <c r="Q1645" t="str">
        <f t="shared" si="193"/>
        <v>music</v>
      </c>
      <c r="R1645" t="str">
        <f t="shared" si="194"/>
        <v>pop</v>
      </c>
      <c r="S1645" s="21">
        <f t="shared" si="195"/>
        <v>41146.824212962965</v>
      </c>
      <c r="T1645" s="21">
        <f t="shared" si="19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92"/>
        <v>110</v>
      </c>
      <c r="P1646" s="20">
        <f t="shared" si="198"/>
        <v>85.546875</v>
      </c>
      <c r="Q1646" t="str">
        <f t="shared" si="193"/>
        <v>music</v>
      </c>
      <c r="R1646" t="str">
        <f t="shared" si="194"/>
        <v>pop</v>
      </c>
      <c r="S1646" s="21">
        <f t="shared" si="195"/>
        <v>41175.05972222222</v>
      </c>
      <c r="T1646" s="21">
        <f t="shared" si="196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92"/>
        <v>111</v>
      </c>
      <c r="P1647" s="20">
        <f t="shared" si="198"/>
        <v>554</v>
      </c>
      <c r="Q1647" t="str">
        <f t="shared" si="193"/>
        <v>music</v>
      </c>
      <c r="R1647" t="str">
        <f t="shared" si="194"/>
        <v>pop</v>
      </c>
      <c r="S1647" s="21">
        <f t="shared" si="195"/>
        <v>41521.617361111108</v>
      </c>
      <c r="T1647" s="21">
        <f t="shared" si="196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92"/>
        <v>110</v>
      </c>
      <c r="P1648" s="13">
        <f t="shared" si="197"/>
        <v>26.554216867469879</v>
      </c>
      <c r="Q1648" t="str">
        <f t="shared" si="193"/>
        <v>music</v>
      </c>
      <c r="R1648" t="str">
        <f t="shared" si="194"/>
        <v>pop</v>
      </c>
      <c r="S1648" s="21">
        <f t="shared" si="195"/>
        <v>41833.450266203705</v>
      </c>
      <c r="T1648" s="21">
        <f t="shared" si="196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92"/>
        <v>105</v>
      </c>
      <c r="P1649" s="20">
        <f t="shared" ref="P1649:P1660" si="199">IF(E1649=0,0,E1649/L1649)</f>
        <v>113.82608695652173</v>
      </c>
      <c r="Q1649" t="str">
        <f t="shared" si="193"/>
        <v>music</v>
      </c>
      <c r="R1649" t="str">
        <f t="shared" si="194"/>
        <v>pop</v>
      </c>
      <c r="S1649" s="21">
        <f t="shared" si="195"/>
        <v>41039.409456018519</v>
      </c>
      <c r="T1649" s="21">
        <f t="shared" si="19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92"/>
        <v>125</v>
      </c>
      <c r="P1650" s="20">
        <f t="shared" si="199"/>
        <v>32.011111111111113</v>
      </c>
      <c r="Q1650" t="str">
        <f t="shared" si="193"/>
        <v>music</v>
      </c>
      <c r="R1650" t="str">
        <f t="shared" si="194"/>
        <v>pop</v>
      </c>
      <c r="S1650" s="21">
        <f t="shared" si="195"/>
        <v>40592.704652777778</v>
      </c>
      <c r="T1650" s="21">
        <f t="shared" si="19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92"/>
        <v>101</v>
      </c>
      <c r="P1651" s="20">
        <f t="shared" si="199"/>
        <v>47.189259259259259</v>
      </c>
      <c r="Q1651" t="str">
        <f t="shared" si="193"/>
        <v>music</v>
      </c>
      <c r="R1651" t="str">
        <f t="shared" si="194"/>
        <v>pop</v>
      </c>
      <c r="S1651" s="21">
        <f t="shared" si="195"/>
        <v>41737.684664351851</v>
      </c>
      <c r="T1651" s="21">
        <f t="shared" si="19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92"/>
        <v>142</v>
      </c>
      <c r="P1652" s="20">
        <f t="shared" si="199"/>
        <v>88.46875</v>
      </c>
      <c r="Q1652" t="str">
        <f t="shared" si="193"/>
        <v>music</v>
      </c>
      <c r="R1652" t="str">
        <f t="shared" si="194"/>
        <v>pop</v>
      </c>
      <c r="S1652" s="21">
        <f t="shared" si="195"/>
        <v>41526.435613425929</v>
      </c>
      <c r="T1652" s="21">
        <f t="shared" si="19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92"/>
        <v>101</v>
      </c>
      <c r="P1653" s="20">
        <f t="shared" si="199"/>
        <v>100.75</v>
      </c>
      <c r="Q1653" t="str">
        <f t="shared" si="193"/>
        <v>music</v>
      </c>
      <c r="R1653" t="str">
        <f t="shared" si="194"/>
        <v>pop</v>
      </c>
      <c r="S1653" s="21">
        <f t="shared" si="195"/>
        <v>40625.900694444441</v>
      </c>
      <c r="T1653" s="21">
        <f t="shared" si="19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92"/>
        <v>101</v>
      </c>
      <c r="P1654" s="20">
        <f t="shared" si="199"/>
        <v>64.714285714285708</v>
      </c>
      <c r="Q1654" t="str">
        <f t="shared" si="193"/>
        <v>music</v>
      </c>
      <c r="R1654" t="str">
        <f t="shared" si="194"/>
        <v>pop</v>
      </c>
      <c r="S1654" s="21">
        <f t="shared" si="195"/>
        <v>41572.492974537039</v>
      </c>
      <c r="T1654" s="21">
        <f t="shared" si="19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92"/>
        <v>174</v>
      </c>
      <c r="P1655" s="20">
        <f t="shared" si="199"/>
        <v>51.854285714285716</v>
      </c>
      <c r="Q1655" t="str">
        <f t="shared" si="193"/>
        <v>music</v>
      </c>
      <c r="R1655" t="str">
        <f t="shared" si="194"/>
        <v>pop</v>
      </c>
      <c r="S1655" s="21">
        <f t="shared" si="195"/>
        <v>40626.834444444445</v>
      </c>
      <c r="T1655" s="21">
        <f t="shared" si="19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92"/>
        <v>120</v>
      </c>
      <c r="P1656" s="20">
        <f t="shared" si="199"/>
        <v>38.794117647058826</v>
      </c>
      <c r="Q1656" t="str">
        <f t="shared" si="193"/>
        <v>music</v>
      </c>
      <c r="R1656" t="str">
        <f t="shared" si="194"/>
        <v>pop</v>
      </c>
      <c r="S1656" s="21">
        <f t="shared" si="195"/>
        <v>40987.890740740739</v>
      </c>
      <c r="T1656" s="21">
        <f t="shared" si="19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92"/>
        <v>143</v>
      </c>
      <c r="P1657" s="20">
        <f t="shared" si="199"/>
        <v>44.645833333333336</v>
      </c>
      <c r="Q1657" t="str">
        <f t="shared" si="193"/>
        <v>music</v>
      </c>
      <c r="R1657" t="str">
        <f t="shared" si="194"/>
        <v>pop</v>
      </c>
      <c r="S1657" s="21">
        <f t="shared" si="195"/>
        <v>40974.791898148149</v>
      </c>
      <c r="T1657" s="21">
        <f t="shared" si="19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92"/>
        <v>100</v>
      </c>
      <c r="P1658" s="20">
        <f t="shared" si="199"/>
        <v>156.77333333333334</v>
      </c>
      <c r="Q1658" t="str">
        <f t="shared" si="193"/>
        <v>music</v>
      </c>
      <c r="R1658" t="str">
        <f t="shared" si="194"/>
        <v>pop</v>
      </c>
      <c r="S1658" s="21">
        <f t="shared" si="195"/>
        <v>41226.928842592592</v>
      </c>
      <c r="T1658" s="21">
        <f t="shared" si="19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92"/>
        <v>105</v>
      </c>
      <c r="P1659" s="20">
        <f t="shared" si="199"/>
        <v>118.70339366515837</v>
      </c>
      <c r="Q1659" t="str">
        <f t="shared" si="193"/>
        <v>music</v>
      </c>
      <c r="R1659" t="str">
        <f t="shared" si="194"/>
        <v>pop</v>
      </c>
      <c r="S1659" s="21">
        <f t="shared" si="195"/>
        <v>41023.782037037039</v>
      </c>
      <c r="T1659" s="21">
        <f t="shared" si="19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92"/>
        <v>132</v>
      </c>
      <c r="P1660" s="20">
        <f t="shared" si="199"/>
        <v>74.149532710280369</v>
      </c>
      <c r="Q1660" t="str">
        <f t="shared" si="193"/>
        <v>music</v>
      </c>
      <c r="R1660" t="str">
        <f t="shared" si="194"/>
        <v>pop</v>
      </c>
      <c r="S1660" s="21">
        <f t="shared" si="195"/>
        <v>41223.22184027778</v>
      </c>
      <c r="T1660" s="21">
        <f t="shared" si="19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92"/>
        <v>113</v>
      </c>
      <c r="P1661" s="13">
        <f t="shared" si="197"/>
        <v>12.533333333333333</v>
      </c>
      <c r="Q1661" t="str">
        <f t="shared" si="193"/>
        <v>music</v>
      </c>
      <c r="R1661" t="str">
        <f t="shared" si="194"/>
        <v>pop</v>
      </c>
      <c r="S1661" s="21">
        <f t="shared" si="195"/>
        <v>41596.913437499999</v>
      </c>
      <c r="T1661" s="21">
        <f t="shared" si="19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92"/>
        <v>1254</v>
      </c>
      <c r="P1662" s="12">
        <f t="shared" si="197"/>
        <v>27.861111111111111</v>
      </c>
      <c r="Q1662" t="str">
        <f t="shared" si="193"/>
        <v>music</v>
      </c>
      <c r="R1662" t="str">
        <f t="shared" si="194"/>
        <v>pop</v>
      </c>
      <c r="S1662" s="21">
        <f t="shared" si="195"/>
        <v>42459.693865740745</v>
      </c>
      <c r="T1662" s="21">
        <f t="shared" si="19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92"/>
        <v>103</v>
      </c>
      <c r="P1663" s="12">
        <f t="shared" si="197"/>
        <v>80.178217821782184</v>
      </c>
      <c r="Q1663" t="str">
        <f t="shared" si="193"/>
        <v>music</v>
      </c>
      <c r="R1663" t="str">
        <f t="shared" si="194"/>
        <v>pop</v>
      </c>
      <c r="S1663" s="21">
        <f t="shared" si="195"/>
        <v>42343.998043981483</v>
      </c>
      <c r="T1663" s="21">
        <f t="shared" si="19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92"/>
        <v>103</v>
      </c>
      <c r="P1664" s="20">
        <f t="shared" ref="P1664:P1678" si="200">IF(E1664=0,0,E1664/L1664)</f>
        <v>132.43548387096774</v>
      </c>
      <c r="Q1664" t="str">
        <f t="shared" si="193"/>
        <v>music</v>
      </c>
      <c r="R1664" t="str">
        <f t="shared" si="194"/>
        <v>pop</v>
      </c>
      <c r="S1664" s="21">
        <f t="shared" si="195"/>
        <v>40848.198333333334</v>
      </c>
      <c r="T1664" s="21">
        <f t="shared" si="19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92"/>
        <v>108</v>
      </c>
      <c r="P1665" s="20">
        <f t="shared" si="200"/>
        <v>33.75</v>
      </c>
      <c r="Q1665" t="str">
        <f t="shared" si="193"/>
        <v>music</v>
      </c>
      <c r="R1665" t="str">
        <f t="shared" si="194"/>
        <v>pop</v>
      </c>
      <c r="S1665" s="21">
        <f t="shared" si="195"/>
        <v>42006.02207175926</v>
      </c>
      <c r="T1665" s="21">
        <f t="shared" si="19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92"/>
        <v>122</v>
      </c>
      <c r="P1666" s="20">
        <f t="shared" si="200"/>
        <v>34.384494382022467</v>
      </c>
      <c r="Q1666" t="str">
        <f t="shared" si="193"/>
        <v>music</v>
      </c>
      <c r="R1666" t="str">
        <f t="shared" si="194"/>
        <v>pop</v>
      </c>
      <c r="S1666" s="21">
        <f t="shared" si="195"/>
        <v>40939.761782407404</v>
      </c>
      <c r="T1666" s="21">
        <f t="shared" si="19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1">ROUND((E1667/D1667)*100,0)</f>
        <v>119</v>
      </c>
      <c r="P1667" s="20">
        <f t="shared" si="200"/>
        <v>44.956989247311824</v>
      </c>
      <c r="Q1667" t="str">
        <f t="shared" ref="Q1667:Q1730" si="202">LEFT(N1667,SEARCH("/",N1667,1)-1)</f>
        <v>music</v>
      </c>
      <c r="R1667" t="str">
        <f t="shared" ref="R1667:R1730" si="203">RIGHT(N1667,LEN(N1667)-FIND("/",N1667))</f>
        <v>pop</v>
      </c>
      <c r="S1667" s="21">
        <f t="shared" ref="S1667:S1730" si="204">(((J1667/60)/60)/24)+DATE(1970,1,1)</f>
        <v>40564.649456018517</v>
      </c>
      <c r="T1667" s="21">
        <f t="shared" ref="T1667:T1730" si="205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1"/>
        <v>161</v>
      </c>
      <c r="P1668" s="20">
        <f t="shared" si="200"/>
        <v>41.04081632653061</v>
      </c>
      <c r="Q1668" t="str">
        <f t="shared" si="202"/>
        <v>music</v>
      </c>
      <c r="R1668" t="str">
        <f t="shared" si="203"/>
        <v>pop</v>
      </c>
      <c r="S1668" s="21">
        <f t="shared" si="204"/>
        <v>41331.253159722226</v>
      </c>
      <c r="T1668" s="21">
        <f t="shared" si="205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1"/>
        <v>127</v>
      </c>
      <c r="P1669" s="20">
        <f t="shared" si="200"/>
        <v>52.597560975609753</v>
      </c>
      <c r="Q1669" t="str">
        <f t="shared" si="202"/>
        <v>music</v>
      </c>
      <c r="R1669" t="str">
        <f t="shared" si="203"/>
        <v>pop</v>
      </c>
      <c r="S1669" s="21">
        <f t="shared" si="204"/>
        <v>41682.0705787037</v>
      </c>
      <c r="T1669" s="21">
        <f t="shared" si="205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1"/>
        <v>103</v>
      </c>
      <c r="P1670" s="20">
        <f t="shared" si="200"/>
        <v>70.784482758620683</v>
      </c>
      <c r="Q1670" t="str">
        <f t="shared" si="202"/>
        <v>music</v>
      </c>
      <c r="R1670" t="str">
        <f t="shared" si="203"/>
        <v>pop</v>
      </c>
      <c r="S1670" s="21">
        <f t="shared" si="204"/>
        <v>40845.14975694444</v>
      </c>
      <c r="T1670" s="21">
        <f t="shared" si="205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1"/>
        <v>140</v>
      </c>
      <c r="P1671" s="20">
        <f t="shared" si="200"/>
        <v>53.75</v>
      </c>
      <c r="Q1671" t="str">
        <f t="shared" si="202"/>
        <v>music</v>
      </c>
      <c r="R1671" t="str">
        <f t="shared" si="203"/>
        <v>pop</v>
      </c>
      <c r="S1671" s="21">
        <f t="shared" si="204"/>
        <v>42461.885138888887</v>
      </c>
      <c r="T1671" s="21">
        <f t="shared" si="205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1"/>
        <v>103</v>
      </c>
      <c r="P1672" s="20">
        <f t="shared" si="200"/>
        <v>44.608695652173914</v>
      </c>
      <c r="Q1672" t="str">
        <f t="shared" si="202"/>
        <v>music</v>
      </c>
      <c r="R1672" t="str">
        <f t="shared" si="203"/>
        <v>pop</v>
      </c>
      <c r="S1672" s="21">
        <f t="shared" si="204"/>
        <v>40313.930543981485</v>
      </c>
      <c r="T1672" s="21">
        <f t="shared" si="205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1"/>
        <v>101</v>
      </c>
      <c r="P1673" s="20">
        <f t="shared" si="200"/>
        <v>26.148961038961041</v>
      </c>
      <c r="Q1673" t="str">
        <f t="shared" si="202"/>
        <v>music</v>
      </c>
      <c r="R1673" t="str">
        <f t="shared" si="203"/>
        <v>pop</v>
      </c>
      <c r="S1673" s="21">
        <f t="shared" si="204"/>
        <v>42553.54414351852</v>
      </c>
      <c r="T1673" s="21">
        <f t="shared" si="205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1"/>
        <v>113</v>
      </c>
      <c r="P1674" s="20">
        <f t="shared" si="200"/>
        <v>39.183673469387756</v>
      </c>
      <c r="Q1674" t="str">
        <f t="shared" si="202"/>
        <v>music</v>
      </c>
      <c r="R1674" t="str">
        <f t="shared" si="203"/>
        <v>pop</v>
      </c>
      <c r="S1674" s="21">
        <f t="shared" si="204"/>
        <v>41034.656597222223</v>
      </c>
      <c r="T1674" s="21">
        <f t="shared" si="205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1"/>
        <v>128</v>
      </c>
      <c r="P1675" s="20">
        <f t="shared" si="200"/>
        <v>45.593220338983052</v>
      </c>
      <c r="Q1675" t="str">
        <f t="shared" si="202"/>
        <v>music</v>
      </c>
      <c r="R1675" t="str">
        <f t="shared" si="203"/>
        <v>pop</v>
      </c>
      <c r="S1675" s="21">
        <f t="shared" si="204"/>
        <v>42039.878379629634</v>
      </c>
      <c r="T1675" s="21">
        <f t="shared" si="205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1"/>
        <v>202</v>
      </c>
      <c r="P1676" s="20">
        <f t="shared" si="200"/>
        <v>89.247787610619469</v>
      </c>
      <c r="Q1676" t="str">
        <f t="shared" si="202"/>
        <v>music</v>
      </c>
      <c r="R1676" t="str">
        <f t="shared" si="203"/>
        <v>pop</v>
      </c>
      <c r="S1676" s="21">
        <f t="shared" si="204"/>
        <v>42569.605393518519</v>
      </c>
      <c r="T1676" s="21">
        <f t="shared" si="205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1"/>
        <v>137</v>
      </c>
      <c r="P1677" s="20">
        <f t="shared" si="200"/>
        <v>40.416470588235299</v>
      </c>
      <c r="Q1677" t="str">
        <f t="shared" si="202"/>
        <v>music</v>
      </c>
      <c r="R1677" t="str">
        <f t="shared" si="203"/>
        <v>pop</v>
      </c>
      <c r="S1677" s="21">
        <f t="shared" si="204"/>
        <v>40802.733101851853</v>
      </c>
      <c r="T1677" s="21">
        <f t="shared" si="205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1"/>
        <v>115</v>
      </c>
      <c r="P1678" s="20">
        <f t="shared" si="200"/>
        <v>82.38095238095238</v>
      </c>
      <c r="Q1678" t="str">
        <f t="shared" si="202"/>
        <v>music</v>
      </c>
      <c r="R1678" t="str">
        <f t="shared" si="203"/>
        <v>pop</v>
      </c>
      <c r="S1678" s="21">
        <f t="shared" si="204"/>
        <v>40973.72623842593</v>
      </c>
      <c r="T1678" s="21">
        <f t="shared" si="205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1"/>
        <v>112</v>
      </c>
      <c r="P1679" s="12">
        <f t="shared" ref="P1679:P1729" si="206">E1679/L1679</f>
        <v>159.52380952380952</v>
      </c>
      <c r="Q1679" t="str">
        <f t="shared" si="202"/>
        <v>music</v>
      </c>
      <c r="R1679" t="str">
        <f t="shared" si="203"/>
        <v>pop</v>
      </c>
      <c r="S1679" s="21">
        <f t="shared" si="204"/>
        <v>42416.407129629632</v>
      </c>
      <c r="T1679" s="21">
        <f t="shared" si="205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1"/>
        <v>118</v>
      </c>
      <c r="P1680" s="20">
        <f t="shared" ref="P1680:P1684" si="207">IF(E1680=0,0,E1680/L1680)</f>
        <v>36.244897959183675</v>
      </c>
      <c r="Q1680" t="str">
        <f t="shared" si="202"/>
        <v>music</v>
      </c>
      <c r="R1680" t="str">
        <f t="shared" si="203"/>
        <v>pop</v>
      </c>
      <c r="S1680" s="21">
        <f t="shared" si="204"/>
        <v>41662.854988425926</v>
      </c>
      <c r="T1680" s="21">
        <f t="shared" si="205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1"/>
        <v>175</v>
      </c>
      <c r="P1681" s="20">
        <f t="shared" si="207"/>
        <v>62.5</v>
      </c>
      <c r="Q1681" t="str">
        <f t="shared" si="202"/>
        <v>music</v>
      </c>
      <c r="R1681" t="str">
        <f t="shared" si="203"/>
        <v>pop</v>
      </c>
      <c r="S1681" s="21">
        <f t="shared" si="204"/>
        <v>40723.068807870368</v>
      </c>
      <c r="T1681" s="21">
        <f t="shared" si="205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1"/>
        <v>118</v>
      </c>
      <c r="P1682" s="20">
        <f t="shared" si="207"/>
        <v>47</v>
      </c>
      <c r="Q1682" t="str">
        <f t="shared" si="202"/>
        <v>music</v>
      </c>
      <c r="R1682" t="str">
        <f t="shared" si="203"/>
        <v>pop</v>
      </c>
      <c r="S1682" s="21">
        <f t="shared" si="204"/>
        <v>41802.757719907408</v>
      </c>
      <c r="T1682" s="21">
        <f t="shared" si="205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1"/>
        <v>101</v>
      </c>
      <c r="P1683" s="20">
        <f t="shared" si="207"/>
        <v>74.575090497737563</v>
      </c>
      <c r="Q1683" t="str">
        <f t="shared" si="202"/>
        <v>music</v>
      </c>
      <c r="R1683" t="str">
        <f t="shared" si="203"/>
        <v>faith</v>
      </c>
      <c r="S1683" s="21">
        <f t="shared" si="204"/>
        <v>42774.121342592596</v>
      </c>
      <c r="T1683" s="21">
        <f t="shared" si="205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1"/>
        <v>0</v>
      </c>
      <c r="P1684" s="20">
        <f t="shared" si="207"/>
        <v>0</v>
      </c>
      <c r="Q1684" t="str">
        <f t="shared" si="202"/>
        <v>music</v>
      </c>
      <c r="R1684" t="str">
        <f t="shared" si="203"/>
        <v>faith</v>
      </c>
      <c r="S1684" s="21">
        <f t="shared" si="204"/>
        <v>42779.21365740741</v>
      </c>
      <c r="T1684" s="21">
        <f t="shared" si="2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1"/>
        <v>22</v>
      </c>
      <c r="P1685" s="12">
        <f t="shared" si="206"/>
        <v>76</v>
      </c>
      <c r="Q1685" t="str">
        <f t="shared" si="202"/>
        <v>music</v>
      </c>
      <c r="R1685" t="str">
        <f t="shared" si="203"/>
        <v>faith</v>
      </c>
      <c r="S1685" s="21">
        <f t="shared" si="204"/>
        <v>42808.781689814816</v>
      </c>
      <c r="T1685" s="21">
        <f t="shared" si="205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1"/>
        <v>109</v>
      </c>
      <c r="P1686" s="20">
        <f t="shared" ref="P1686:P1687" si="208">IF(E1686=0,0,E1686/L1686)</f>
        <v>86.43564356435644</v>
      </c>
      <c r="Q1686" t="str">
        <f t="shared" si="202"/>
        <v>music</v>
      </c>
      <c r="R1686" t="str">
        <f t="shared" si="203"/>
        <v>faith</v>
      </c>
      <c r="S1686" s="21">
        <f t="shared" si="204"/>
        <v>42783.815289351856</v>
      </c>
      <c r="T1686" s="21">
        <f t="shared" si="205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1"/>
        <v>103</v>
      </c>
      <c r="P1687" s="20">
        <f t="shared" si="208"/>
        <v>24</v>
      </c>
      <c r="Q1687" t="str">
        <f t="shared" si="202"/>
        <v>music</v>
      </c>
      <c r="R1687" t="str">
        <f t="shared" si="203"/>
        <v>faith</v>
      </c>
      <c r="S1687" s="21">
        <f t="shared" si="204"/>
        <v>42788.2502662037</v>
      </c>
      <c r="T1687" s="21">
        <f t="shared" si="205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1"/>
        <v>0</v>
      </c>
      <c r="P1688" s="9">
        <f t="shared" si="206"/>
        <v>18</v>
      </c>
      <c r="Q1688" t="str">
        <f t="shared" si="202"/>
        <v>music</v>
      </c>
      <c r="R1688" t="str">
        <f t="shared" si="203"/>
        <v>faith</v>
      </c>
      <c r="S1688" s="21">
        <f t="shared" si="204"/>
        <v>42792.843969907408</v>
      </c>
      <c r="T1688" s="21">
        <f t="shared" si="205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1"/>
        <v>31</v>
      </c>
      <c r="P1689" s="20">
        <f t="shared" ref="P1689:P1694" si="209">IF(E1689=0,0,E1689/L1689)</f>
        <v>80.128205128205124</v>
      </c>
      <c r="Q1689" t="str">
        <f t="shared" si="202"/>
        <v>music</v>
      </c>
      <c r="R1689" t="str">
        <f t="shared" si="203"/>
        <v>faith</v>
      </c>
      <c r="S1689" s="21">
        <f t="shared" si="204"/>
        <v>42802.046817129631</v>
      </c>
      <c r="T1689" s="21">
        <f t="shared" si="205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1"/>
        <v>44</v>
      </c>
      <c r="P1690" s="20">
        <f t="shared" si="209"/>
        <v>253.14285714285714</v>
      </c>
      <c r="Q1690" t="str">
        <f t="shared" si="202"/>
        <v>music</v>
      </c>
      <c r="R1690" t="str">
        <f t="shared" si="203"/>
        <v>faith</v>
      </c>
      <c r="S1690" s="21">
        <f t="shared" si="204"/>
        <v>42804.534652777773</v>
      </c>
      <c r="T1690" s="21">
        <f t="shared" si="205"/>
        <v>42834.492986111116</v>
      </c>
    </row>
    <row r="1691" spans="1:20" ht="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1"/>
        <v>100</v>
      </c>
      <c r="P1691" s="20">
        <f t="shared" si="209"/>
        <v>171.42857142857142</v>
      </c>
      <c r="Q1691" t="str">
        <f t="shared" si="202"/>
        <v>music</v>
      </c>
      <c r="R1691" t="str">
        <f t="shared" si="203"/>
        <v>faith</v>
      </c>
      <c r="S1691" s="21">
        <f t="shared" si="204"/>
        <v>42780.942476851851</v>
      </c>
      <c r="T1691" s="21">
        <f t="shared" si="205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1"/>
        <v>25</v>
      </c>
      <c r="P1692" s="20">
        <f t="shared" si="209"/>
        <v>57.727272727272727</v>
      </c>
      <c r="Q1692" t="str">
        <f t="shared" si="202"/>
        <v>music</v>
      </c>
      <c r="R1692" t="str">
        <f t="shared" si="203"/>
        <v>faith</v>
      </c>
      <c r="S1692" s="21">
        <f t="shared" si="204"/>
        <v>42801.43104166667</v>
      </c>
      <c r="T1692" s="21">
        <f t="shared" si="205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1"/>
        <v>33</v>
      </c>
      <c r="P1693" s="20">
        <f t="shared" si="209"/>
        <v>264.26315789473682</v>
      </c>
      <c r="Q1693" t="str">
        <f t="shared" si="202"/>
        <v>music</v>
      </c>
      <c r="R1693" t="str">
        <f t="shared" si="203"/>
        <v>faith</v>
      </c>
      <c r="S1693" s="21">
        <f t="shared" si="204"/>
        <v>42795.701481481476</v>
      </c>
      <c r="T1693" s="21">
        <f t="shared" si="205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1"/>
        <v>48</v>
      </c>
      <c r="P1694" s="20">
        <f t="shared" si="209"/>
        <v>159.33333333333334</v>
      </c>
      <c r="Q1694" t="str">
        <f t="shared" si="202"/>
        <v>music</v>
      </c>
      <c r="R1694" t="str">
        <f t="shared" si="203"/>
        <v>faith</v>
      </c>
      <c r="S1694" s="21">
        <f t="shared" si="204"/>
        <v>42788.151238425926</v>
      </c>
      <c r="T1694" s="21">
        <f t="shared" si="205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1"/>
        <v>9</v>
      </c>
      <c r="P1695" s="13">
        <f t="shared" si="206"/>
        <v>35</v>
      </c>
      <c r="Q1695" t="str">
        <f t="shared" si="202"/>
        <v>music</v>
      </c>
      <c r="R1695" t="str">
        <f t="shared" si="203"/>
        <v>faith</v>
      </c>
      <c r="S1695" s="21">
        <f t="shared" si="204"/>
        <v>42803.920277777783</v>
      </c>
      <c r="T1695" s="21">
        <f t="shared" si="205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1"/>
        <v>0</v>
      </c>
      <c r="P1696" s="20">
        <f t="shared" ref="P1696:P1707" si="210">IF(E1696=0,0,E1696/L1696)</f>
        <v>5</v>
      </c>
      <c r="Q1696" t="str">
        <f t="shared" si="202"/>
        <v>music</v>
      </c>
      <c r="R1696" t="str">
        <f t="shared" si="203"/>
        <v>faith</v>
      </c>
      <c r="S1696" s="21">
        <f t="shared" si="204"/>
        <v>42791.669837962967</v>
      </c>
      <c r="T1696" s="21">
        <f t="shared" si="205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1"/>
        <v>12</v>
      </c>
      <c r="P1697" s="20">
        <f t="shared" si="210"/>
        <v>61.086956521739133</v>
      </c>
      <c r="Q1697" t="str">
        <f t="shared" si="202"/>
        <v>music</v>
      </c>
      <c r="R1697" t="str">
        <f t="shared" si="203"/>
        <v>faith</v>
      </c>
      <c r="S1697" s="21">
        <f t="shared" si="204"/>
        <v>42801.031412037039</v>
      </c>
      <c r="T1697" s="21">
        <f t="shared" si="205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1"/>
        <v>0</v>
      </c>
      <c r="P1698" s="20">
        <f t="shared" si="210"/>
        <v>0</v>
      </c>
      <c r="Q1698" t="str">
        <f t="shared" si="202"/>
        <v>music</v>
      </c>
      <c r="R1698" t="str">
        <f t="shared" si="203"/>
        <v>faith</v>
      </c>
      <c r="S1698" s="21">
        <f t="shared" si="204"/>
        <v>42796.069571759261</v>
      </c>
      <c r="T1698" s="21">
        <f t="shared" si="205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1"/>
        <v>20</v>
      </c>
      <c r="P1699" s="20">
        <f t="shared" si="210"/>
        <v>114.81818181818181</v>
      </c>
      <c r="Q1699" t="str">
        <f t="shared" si="202"/>
        <v>music</v>
      </c>
      <c r="R1699" t="str">
        <f t="shared" si="203"/>
        <v>faith</v>
      </c>
      <c r="S1699" s="21">
        <f t="shared" si="204"/>
        <v>42805.032962962956</v>
      </c>
      <c r="T1699" s="21">
        <f t="shared" si="205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1"/>
        <v>0</v>
      </c>
      <c r="P1700" s="20">
        <f t="shared" si="210"/>
        <v>0</v>
      </c>
      <c r="Q1700" t="str">
        <f t="shared" si="202"/>
        <v>music</v>
      </c>
      <c r="R1700" t="str">
        <f t="shared" si="203"/>
        <v>faith</v>
      </c>
      <c r="S1700" s="21">
        <f t="shared" si="204"/>
        <v>42796.207870370374</v>
      </c>
      <c r="T1700" s="21">
        <f t="shared" si="205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1"/>
        <v>4</v>
      </c>
      <c r="P1701" s="20">
        <f t="shared" si="210"/>
        <v>54</v>
      </c>
      <c r="Q1701" t="str">
        <f t="shared" si="202"/>
        <v>music</v>
      </c>
      <c r="R1701" t="str">
        <f t="shared" si="203"/>
        <v>faith</v>
      </c>
      <c r="S1701" s="21">
        <f t="shared" si="204"/>
        <v>42806.863946759258</v>
      </c>
      <c r="T1701" s="21">
        <f t="shared" si="205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1"/>
        <v>26</v>
      </c>
      <c r="P1702" s="20">
        <f t="shared" si="210"/>
        <v>65.974683544303801</v>
      </c>
      <c r="Q1702" t="str">
        <f t="shared" si="202"/>
        <v>music</v>
      </c>
      <c r="R1702" t="str">
        <f t="shared" si="203"/>
        <v>faith</v>
      </c>
      <c r="S1702" s="21">
        <f t="shared" si="204"/>
        <v>42796.071643518517</v>
      </c>
      <c r="T1702" s="21">
        <f t="shared" si="205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1"/>
        <v>0</v>
      </c>
      <c r="P1703" s="20">
        <f t="shared" si="210"/>
        <v>5</v>
      </c>
      <c r="Q1703" t="str">
        <f t="shared" si="202"/>
        <v>music</v>
      </c>
      <c r="R1703" t="str">
        <f t="shared" si="203"/>
        <v>faith</v>
      </c>
      <c r="S1703" s="21">
        <f t="shared" si="204"/>
        <v>41989.664409722223</v>
      </c>
      <c r="T1703" s="21">
        <f t="shared" si="205"/>
        <v>42019.664409722223</v>
      </c>
    </row>
    <row r="1704" spans="1:20" ht="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1"/>
        <v>0</v>
      </c>
      <c r="P1704" s="20">
        <f t="shared" si="210"/>
        <v>1</v>
      </c>
      <c r="Q1704" t="str">
        <f t="shared" si="202"/>
        <v>music</v>
      </c>
      <c r="R1704" t="str">
        <f t="shared" si="203"/>
        <v>faith</v>
      </c>
      <c r="S1704" s="21">
        <f t="shared" si="204"/>
        <v>42063.869791666672</v>
      </c>
      <c r="T1704" s="21">
        <f t="shared" si="205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1"/>
        <v>1</v>
      </c>
      <c r="P1705" s="20">
        <f t="shared" si="210"/>
        <v>25.5</v>
      </c>
      <c r="Q1705" t="str">
        <f t="shared" si="202"/>
        <v>music</v>
      </c>
      <c r="R1705" t="str">
        <f t="shared" si="203"/>
        <v>faith</v>
      </c>
      <c r="S1705" s="21">
        <f t="shared" si="204"/>
        <v>42187.281678240746</v>
      </c>
      <c r="T1705" s="21">
        <f t="shared" si="205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1"/>
        <v>65</v>
      </c>
      <c r="P1706" s="20">
        <f t="shared" si="210"/>
        <v>118.36363636363636</v>
      </c>
      <c r="Q1706" t="str">
        <f t="shared" si="202"/>
        <v>music</v>
      </c>
      <c r="R1706" t="str">
        <f t="shared" si="203"/>
        <v>faith</v>
      </c>
      <c r="S1706" s="21">
        <f t="shared" si="204"/>
        <v>42021.139733796299</v>
      </c>
      <c r="T1706" s="21">
        <f t="shared" si="205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1"/>
        <v>0</v>
      </c>
      <c r="P1707" s="20">
        <f t="shared" si="210"/>
        <v>0</v>
      </c>
      <c r="Q1707" t="str">
        <f t="shared" si="202"/>
        <v>music</v>
      </c>
      <c r="R1707" t="str">
        <f t="shared" si="203"/>
        <v>faith</v>
      </c>
      <c r="S1707" s="21">
        <f t="shared" si="204"/>
        <v>42245.016736111109</v>
      </c>
      <c r="T1707" s="21">
        <f t="shared" si="205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1"/>
        <v>0</v>
      </c>
      <c r="P1708" s="12">
        <v>0</v>
      </c>
      <c r="Q1708" t="str">
        <f t="shared" si="202"/>
        <v>music</v>
      </c>
      <c r="R1708" t="str">
        <f t="shared" si="203"/>
        <v>faith</v>
      </c>
      <c r="S1708" s="21">
        <f t="shared" si="204"/>
        <v>42179.306388888886</v>
      </c>
      <c r="T1708" s="21">
        <f t="shared" si="205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1"/>
        <v>10</v>
      </c>
      <c r="P1709" s="20">
        <f t="shared" ref="P1709:P1711" si="211">IF(E1709=0,0,E1709/L1709)</f>
        <v>54.111111111111114</v>
      </c>
      <c r="Q1709" t="str">
        <f t="shared" si="202"/>
        <v>music</v>
      </c>
      <c r="R1709" t="str">
        <f t="shared" si="203"/>
        <v>faith</v>
      </c>
      <c r="S1709" s="21">
        <f t="shared" si="204"/>
        <v>42427.721006944441</v>
      </c>
      <c r="T1709" s="21">
        <f t="shared" si="205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1"/>
        <v>0</v>
      </c>
      <c r="P1710" s="20">
        <f t="shared" si="211"/>
        <v>0</v>
      </c>
      <c r="Q1710" t="str">
        <f t="shared" si="202"/>
        <v>music</v>
      </c>
      <c r="R1710" t="str">
        <f t="shared" si="203"/>
        <v>faith</v>
      </c>
      <c r="S1710" s="21">
        <f t="shared" si="204"/>
        <v>42451.866967592592</v>
      </c>
      <c r="T1710" s="21">
        <f t="shared" si="205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1"/>
        <v>5</v>
      </c>
      <c r="P1711" s="20">
        <f t="shared" si="211"/>
        <v>21.25</v>
      </c>
      <c r="Q1711" t="str">
        <f t="shared" si="202"/>
        <v>music</v>
      </c>
      <c r="R1711" t="str">
        <f t="shared" si="203"/>
        <v>faith</v>
      </c>
      <c r="S1711" s="21">
        <f t="shared" si="204"/>
        <v>41841.56381944444</v>
      </c>
      <c r="T1711" s="21">
        <f t="shared" si="205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1"/>
        <v>1</v>
      </c>
      <c r="P1712" s="12">
        <f>E1712/L1712</f>
        <v>34</v>
      </c>
      <c r="Q1712" t="str">
        <f t="shared" si="202"/>
        <v>music</v>
      </c>
      <c r="R1712" t="str">
        <f t="shared" si="203"/>
        <v>faith</v>
      </c>
      <c r="S1712" s="21">
        <f t="shared" si="204"/>
        <v>42341.59129629629</v>
      </c>
      <c r="T1712" s="21">
        <f t="shared" si="205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1"/>
        <v>11</v>
      </c>
      <c r="P1713" s="20">
        <f t="shared" ref="P1713:P1728" si="212">IF(E1713=0,0,E1713/L1713)</f>
        <v>525</v>
      </c>
      <c r="Q1713" t="str">
        <f t="shared" si="202"/>
        <v>music</v>
      </c>
      <c r="R1713" t="str">
        <f t="shared" si="203"/>
        <v>faith</v>
      </c>
      <c r="S1713" s="21">
        <f t="shared" si="204"/>
        <v>41852.646226851852</v>
      </c>
      <c r="T1713" s="21">
        <f t="shared" si="205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1"/>
        <v>0</v>
      </c>
      <c r="P1714" s="20">
        <f t="shared" si="212"/>
        <v>0</v>
      </c>
      <c r="Q1714" t="str">
        <f t="shared" si="202"/>
        <v>music</v>
      </c>
      <c r="R1714" t="str">
        <f t="shared" si="203"/>
        <v>faith</v>
      </c>
      <c r="S1714" s="21">
        <f t="shared" si="204"/>
        <v>42125.913807870369</v>
      </c>
      <c r="T1714" s="21">
        <f t="shared" si="205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1"/>
        <v>2</v>
      </c>
      <c r="P1715" s="20">
        <f t="shared" si="212"/>
        <v>50</v>
      </c>
      <c r="Q1715" t="str">
        <f t="shared" si="202"/>
        <v>music</v>
      </c>
      <c r="R1715" t="str">
        <f t="shared" si="203"/>
        <v>faith</v>
      </c>
      <c r="S1715" s="21">
        <f t="shared" si="204"/>
        <v>41887.801064814819</v>
      </c>
      <c r="T1715" s="21">
        <f t="shared" si="205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1"/>
        <v>8</v>
      </c>
      <c r="P1716" s="20">
        <f t="shared" si="212"/>
        <v>115.70588235294117</v>
      </c>
      <c r="Q1716" t="str">
        <f t="shared" si="202"/>
        <v>music</v>
      </c>
      <c r="R1716" t="str">
        <f t="shared" si="203"/>
        <v>faith</v>
      </c>
      <c r="S1716" s="21">
        <f t="shared" si="204"/>
        <v>42095.918530092589</v>
      </c>
      <c r="T1716" s="21">
        <f t="shared" si="205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1"/>
        <v>0</v>
      </c>
      <c r="P1717" s="20">
        <f t="shared" si="212"/>
        <v>5.5</v>
      </c>
      <c r="Q1717" t="str">
        <f t="shared" si="202"/>
        <v>music</v>
      </c>
      <c r="R1717" t="str">
        <f t="shared" si="203"/>
        <v>faith</v>
      </c>
      <c r="S1717" s="21">
        <f t="shared" si="204"/>
        <v>42064.217418981483</v>
      </c>
      <c r="T1717" s="21">
        <f t="shared" si="205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1"/>
        <v>8</v>
      </c>
      <c r="P1718" s="20">
        <f t="shared" si="212"/>
        <v>50</v>
      </c>
      <c r="Q1718" t="str">
        <f t="shared" si="202"/>
        <v>music</v>
      </c>
      <c r="R1718" t="str">
        <f t="shared" si="203"/>
        <v>faith</v>
      </c>
      <c r="S1718" s="21">
        <f t="shared" si="204"/>
        <v>42673.577534722222</v>
      </c>
      <c r="T1718" s="21">
        <f t="shared" si="205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1"/>
        <v>43</v>
      </c>
      <c r="P1719" s="20">
        <f t="shared" si="212"/>
        <v>34.024390243902438</v>
      </c>
      <c r="Q1719" t="str">
        <f t="shared" si="202"/>
        <v>music</v>
      </c>
      <c r="R1719" t="str">
        <f t="shared" si="203"/>
        <v>faith</v>
      </c>
      <c r="S1719" s="21">
        <f t="shared" si="204"/>
        <v>42460.98192129629</v>
      </c>
      <c r="T1719" s="21">
        <f t="shared" si="205"/>
        <v>42481.166666666672</v>
      </c>
    </row>
    <row r="1720" spans="1:20" ht="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1"/>
        <v>0</v>
      </c>
      <c r="P1720" s="20">
        <f t="shared" si="212"/>
        <v>37.5</v>
      </c>
      <c r="Q1720" t="str">
        <f t="shared" si="202"/>
        <v>music</v>
      </c>
      <c r="R1720" t="str">
        <f t="shared" si="203"/>
        <v>faith</v>
      </c>
      <c r="S1720" s="21">
        <f t="shared" si="204"/>
        <v>42460.610520833332</v>
      </c>
      <c r="T1720" s="21">
        <f t="shared" si="205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1"/>
        <v>1</v>
      </c>
      <c r="P1721" s="20">
        <f t="shared" si="212"/>
        <v>11.666666666666666</v>
      </c>
      <c r="Q1721" t="str">
        <f t="shared" si="202"/>
        <v>music</v>
      </c>
      <c r="R1721" t="str">
        <f t="shared" si="203"/>
        <v>faith</v>
      </c>
      <c r="S1721" s="21">
        <f t="shared" si="204"/>
        <v>41869.534618055557</v>
      </c>
      <c r="T1721" s="21">
        <f t="shared" si="205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1"/>
        <v>6</v>
      </c>
      <c r="P1722" s="20">
        <f t="shared" si="212"/>
        <v>28.125</v>
      </c>
      <c r="Q1722" t="str">
        <f t="shared" si="202"/>
        <v>music</v>
      </c>
      <c r="R1722" t="str">
        <f t="shared" si="203"/>
        <v>faith</v>
      </c>
      <c r="S1722" s="21">
        <f t="shared" si="204"/>
        <v>41922.783229166671</v>
      </c>
      <c r="T1722" s="21">
        <f t="shared" si="205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1"/>
        <v>0</v>
      </c>
      <c r="P1723" s="20">
        <f t="shared" si="212"/>
        <v>0</v>
      </c>
      <c r="Q1723" t="str">
        <f t="shared" si="202"/>
        <v>music</v>
      </c>
      <c r="R1723" t="str">
        <f t="shared" si="203"/>
        <v>faith</v>
      </c>
      <c r="S1723" s="21">
        <f t="shared" si="204"/>
        <v>42319.461377314816</v>
      </c>
      <c r="T1723" s="21">
        <f t="shared" si="205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1"/>
        <v>0</v>
      </c>
      <c r="P1724" s="20">
        <f t="shared" si="212"/>
        <v>1</v>
      </c>
      <c r="Q1724" t="str">
        <f t="shared" si="202"/>
        <v>music</v>
      </c>
      <c r="R1724" t="str">
        <f t="shared" si="203"/>
        <v>faith</v>
      </c>
      <c r="S1724" s="21">
        <f t="shared" si="204"/>
        <v>42425.960983796293</v>
      </c>
      <c r="T1724" s="21">
        <f t="shared" si="205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1"/>
        <v>7</v>
      </c>
      <c r="P1725" s="20">
        <f t="shared" si="212"/>
        <v>216.66666666666666</v>
      </c>
      <c r="Q1725" t="str">
        <f t="shared" si="202"/>
        <v>music</v>
      </c>
      <c r="R1725" t="str">
        <f t="shared" si="203"/>
        <v>faith</v>
      </c>
      <c r="S1725" s="21">
        <f t="shared" si="204"/>
        <v>42129.82540509259</v>
      </c>
      <c r="T1725" s="21">
        <f t="shared" si="205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1"/>
        <v>1</v>
      </c>
      <c r="P1726" s="20">
        <f t="shared" si="212"/>
        <v>8.75</v>
      </c>
      <c r="Q1726" t="str">
        <f t="shared" si="202"/>
        <v>music</v>
      </c>
      <c r="R1726" t="str">
        <f t="shared" si="203"/>
        <v>faith</v>
      </c>
      <c r="S1726" s="21">
        <f t="shared" si="204"/>
        <v>41912.932430555556</v>
      </c>
      <c r="T1726" s="21">
        <f t="shared" si="205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1"/>
        <v>10</v>
      </c>
      <c r="P1727" s="20">
        <f t="shared" si="212"/>
        <v>62.222222222222221</v>
      </c>
      <c r="Q1727" t="str">
        <f t="shared" si="202"/>
        <v>music</v>
      </c>
      <c r="R1727" t="str">
        <f t="shared" si="203"/>
        <v>faith</v>
      </c>
      <c r="S1727" s="21">
        <f t="shared" si="204"/>
        <v>41845.968159722222</v>
      </c>
      <c r="T1727" s="21">
        <f t="shared" si="205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1"/>
        <v>34</v>
      </c>
      <c r="P1728" s="20">
        <f t="shared" si="212"/>
        <v>137.25</v>
      </c>
      <c r="Q1728" t="str">
        <f t="shared" si="202"/>
        <v>music</v>
      </c>
      <c r="R1728" t="str">
        <f t="shared" si="203"/>
        <v>faith</v>
      </c>
      <c r="S1728" s="21">
        <f t="shared" si="204"/>
        <v>41788.919722222221</v>
      </c>
      <c r="T1728" s="21">
        <f t="shared" si="205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1"/>
        <v>0</v>
      </c>
      <c r="P1729" s="13">
        <f t="shared" si="206"/>
        <v>1</v>
      </c>
      <c r="Q1729" t="str">
        <f t="shared" si="202"/>
        <v>music</v>
      </c>
      <c r="R1729" t="str">
        <f t="shared" si="203"/>
        <v>faith</v>
      </c>
      <c r="S1729" s="21">
        <f t="shared" si="204"/>
        <v>42044.927974537044</v>
      </c>
      <c r="T1729" s="21">
        <f t="shared" si="205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1"/>
        <v>68</v>
      </c>
      <c r="P1730" s="20">
        <f t="shared" ref="P1730:P1742" si="213">IF(E1730=0,0,E1730/L1730)</f>
        <v>122.14285714285714</v>
      </c>
      <c r="Q1730" t="str">
        <f t="shared" si="202"/>
        <v>music</v>
      </c>
      <c r="R1730" t="str">
        <f t="shared" si="203"/>
        <v>faith</v>
      </c>
      <c r="S1730" s="21">
        <f t="shared" si="204"/>
        <v>42268.625856481478</v>
      </c>
      <c r="T1730" s="21">
        <f t="shared" si="205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4">ROUND((E1731/D1731)*100,0)</f>
        <v>0</v>
      </c>
      <c r="P1731" s="20">
        <f t="shared" si="213"/>
        <v>0</v>
      </c>
      <c r="Q1731" t="str">
        <f t="shared" ref="Q1731:Q1794" si="215">LEFT(N1731,SEARCH("/",N1731,1)-1)</f>
        <v>music</v>
      </c>
      <c r="R1731" t="str">
        <f t="shared" ref="R1731:R1794" si="216">RIGHT(N1731,LEN(N1731)-FIND("/",N1731))</f>
        <v>faith</v>
      </c>
      <c r="S1731" s="21">
        <f t="shared" ref="S1731:S1794" si="217">(((J1731/60)/60)/24)+DATE(1970,1,1)</f>
        <v>42471.052152777775</v>
      </c>
      <c r="T1731" s="21">
        <f t="shared" ref="T1731:T1794" si="218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4"/>
        <v>0</v>
      </c>
      <c r="P1732" s="20">
        <f t="shared" si="213"/>
        <v>0</v>
      </c>
      <c r="Q1732" t="str">
        <f t="shared" si="215"/>
        <v>music</v>
      </c>
      <c r="R1732" t="str">
        <f t="shared" si="216"/>
        <v>faith</v>
      </c>
      <c r="S1732" s="21">
        <f t="shared" si="217"/>
        <v>42272.087766203709</v>
      </c>
      <c r="T1732" s="21">
        <f t="shared" si="218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4"/>
        <v>0</v>
      </c>
      <c r="P1733" s="20">
        <f t="shared" si="213"/>
        <v>0</v>
      </c>
      <c r="Q1733" t="str">
        <f t="shared" si="215"/>
        <v>music</v>
      </c>
      <c r="R1733" t="str">
        <f t="shared" si="216"/>
        <v>faith</v>
      </c>
      <c r="S1733" s="21">
        <f t="shared" si="217"/>
        <v>42152.906851851847</v>
      </c>
      <c r="T1733" s="21">
        <f t="shared" si="218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4"/>
        <v>0</v>
      </c>
      <c r="P1734" s="20">
        <f t="shared" si="213"/>
        <v>0</v>
      </c>
      <c r="Q1734" t="str">
        <f t="shared" si="215"/>
        <v>music</v>
      </c>
      <c r="R1734" t="str">
        <f t="shared" si="216"/>
        <v>faith</v>
      </c>
      <c r="S1734" s="21">
        <f t="shared" si="217"/>
        <v>42325.683807870373</v>
      </c>
      <c r="T1734" s="21">
        <f t="shared" si="218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4"/>
        <v>0</v>
      </c>
      <c r="P1735" s="20">
        <f t="shared" si="213"/>
        <v>0</v>
      </c>
      <c r="Q1735" t="str">
        <f t="shared" si="215"/>
        <v>music</v>
      </c>
      <c r="R1735" t="str">
        <f t="shared" si="216"/>
        <v>faith</v>
      </c>
      <c r="S1735" s="21">
        <f t="shared" si="217"/>
        <v>42614.675625000003</v>
      </c>
      <c r="T1735" s="21">
        <f t="shared" si="218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4"/>
        <v>0</v>
      </c>
      <c r="P1736" s="20">
        <f t="shared" si="213"/>
        <v>1</v>
      </c>
      <c r="Q1736" t="str">
        <f t="shared" si="215"/>
        <v>music</v>
      </c>
      <c r="R1736" t="str">
        <f t="shared" si="216"/>
        <v>faith</v>
      </c>
      <c r="S1736" s="21">
        <f t="shared" si="217"/>
        <v>42102.036527777775</v>
      </c>
      <c r="T1736" s="21">
        <f t="shared" si="218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4"/>
        <v>11</v>
      </c>
      <c r="P1737" s="20">
        <f t="shared" si="213"/>
        <v>55</v>
      </c>
      <c r="Q1737" t="str">
        <f t="shared" si="215"/>
        <v>music</v>
      </c>
      <c r="R1737" t="str">
        <f t="shared" si="216"/>
        <v>faith</v>
      </c>
      <c r="S1737" s="21">
        <f t="shared" si="217"/>
        <v>42559.814178240747</v>
      </c>
      <c r="T1737" s="21">
        <f t="shared" si="218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4"/>
        <v>1</v>
      </c>
      <c r="P1738" s="20">
        <f t="shared" si="213"/>
        <v>22</v>
      </c>
      <c r="Q1738" t="str">
        <f t="shared" si="215"/>
        <v>music</v>
      </c>
      <c r="R1738" t="str">
        <f t="shared" si="216"/>
        <v>faith</v>
      </c>
      <c r="S1738" s="21">
        <f t="shared" si="217"/>
        <v>42286.861493055556</v>
      </c>
      <c r="T1738" s="21">
        <f t="shared" si="218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4"/>
        <v>21</v>
      </c>
      <c r="P1739" s="20">
        <f t="shared" si="213"/>
        <v>56.666666666666664</v>
      </c>
      <c r="Q1739" t="str">
        <f t="shared" si="215"/>
        <v>music</v>
      </c>
      <c r="R1739" t="str">
        <f t="shared" si="216"/>
        <v>faith</v>
      </c>
      <c r="S1739" s="21">
        <f t="shared" si="217"/>
        <v>42175.948981481488</v>
      </c>
      <c r="T1739" s="21">
        <f t="shared" si="218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4"/>
        <v>0</v>
      </c>
      <c r="P1740" s="20">
        <f t="shared" si="213"/>
        <v>20</v>
      </c>
      <c r="Q1740" t="str">
        <f t="shared" si="215"/>
        <v>music</v>
      </c>
      <c r="R1740" t="str">
        <f t="shared" si="216"/>
        <v>faith</v>
      </c>
      <c r="S1740" s="21">
        <f t="shared" si="217"/>
        <v>41884.874328703707</v>
      </c>
      <c r="T1740" s="21">
        <f t="shared" si="218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4"/>
        <v>0</v>
      </c>
      <c r="P1741" s="20">
        <f t="shared" si="213"/>
        <v>1</v>
      </c>
      <c r="Q1741" t="str">
        <f t="shared" si="215"/>
        <v>music</v>
      </c>
      <c r="R1741" t="str">
        <f t="shared" si="216"/>
        <v>faith</v>
      </c>
      <c r="S1741" s="21">
        <f t="shared" si="217"/>
        <v>42435.874212962968</v>
      </c>
      <c r="T1741" s="21">
        <f t="shared" si="218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4"/>
        <v>0</v>
      </c>
      <c r="P1742" s="20">
        <f t="shared" si="213"/>
        <v>0</v>
      </c>
      <c r="Q1742" t="str">
        <f t="shared" si="215"/>
        <v>music</v>
      </c>
      <c r="R1742" t="str">
        <f t="shared" si="216"/>
        <v>faith</v>
      </c>
      <c r="S1742" s="21">
        <f t="shared" si="217"/>
        <v>42171.817384259266</v>
      </c>
      <c r="T1742" s="21">
        <f t="shared" si="218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4"/>
        <v>111</v>
      </c>
      <c r="P1743" s="13">
        <f t="shared" ref="P1743:P1793" si="219">E1743/L1743</f>
        <v>25.576923076923077</v>
      </c>
      <c r="Q1743" t="str">
        <f t="shared" si="215"/>
        <v>photography</v>
      </c>
      <c r="R1743" t="str">
        <f t="shared" si="216"/>
        <v>photobooks</v>
      </c>
      <c r="S1743" s="21">
        <f t="shared" si="217"/>
        <v>42120.628136574072</v>
      </c>
      <c r="T1743" s="21">
        <f t="shared" si="218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4"/>
        <v>109</v>
      </c>
      <c r="P1744" s="20">
        <f t="shared" ref="P1744:P1745" si="220">IF(E1744=0,0,E1744/L1744)</f>
        <v>63.970588235294116</v>
      </c>
      <c r="Q1744" t="str">
        <f t="shared" si="215"/>
        <v>photography</v>
      </c>
      <c r="R1744" t="str">
        <f t="shared" si="216"/>
        <v>photobooks</v>
      </c>
      <c r="S1744" s="21">
        <f t="shared" si="217"/>
        <v>42710.876967592587</v>
      </c>
      <c r="T1744" s="21">
        <f t="shared" si="218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4"/>
        <v>100</v>
      </c>
      <c r="P1745" s="20">
        <f t="shared" si="220"/>
        <v>89.925373134328353</v>
      </c>
      <c r="Q1745" t="str">
        <f t="shared" si="215"/>
        <v>photography</v>
      </c>
      <c r="R1745" t="str">
        <f t="shared" si="216"/>
        <v>photobooks</v>
      </c>
      <c r="S1745" s="21">
        <f t="shared" si="217"/>
        <v>42586.925636574073</v>
      </c>
      <c r="T1745" s="21">
        <f t="shared" si="218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4"/>
        <v>118</v>
      </c>
      <c r="P1746" s="13">
        <f t="shared" si="219"/>
        <v>93.071428571428569</v>
      </c>
      <c r="Q1746" t="str">
        <f t="shared" si="215"/>
        <v>photography</v>
      </c>
      <c r="R1746" t="str">
        <f t="shared" si="216"/>
        <v>photobooks</v>
      </c>
      <c r="S1746" s="21">
        <f t="shared" si="217"/>
        <v>42026.605057870373</v>
      </c>
      <c r="T1746" s="21">
        <f t="shared" si="218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4"/>
        <v>114</v>
      </c>
      <c r="P1747" s="20">
        <f t="shared" ref="P1747:P1748" si="221">IF(E1747=0,0,E1747/L1747)</f>
        <v>89.674157303370791</v>
      </c>
      <c r="Q1747" t="str">
        <f t="shared" si="215"/>
        <v>photography</v>
      </c>
      <c r="R1747" t="str">
        <f t="shared" si="216"/>
        <v>photobooks</v>
      </c>
      <c r="S1747" s="21">
        <f t="shared" si="217"/>
        <v>42690.259699074071</v>
      </c>
      <c r="T1747" s="21">
        <f t="shared" si="218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4"/>
        <v>148</v>
      </c>
      <c r="P1748" s="20">
        <f t="shared" si="221"/>
        <v>207.61682242990653</v>
      </c>
      <c r="Q1748" t="str">
        <f t="shared" si="215"/>
        <v>photography</v>
      </c>
      <c r="R1748" t="str">
        <f t="shared" si="216"/>
        <v>photobooks</v>
      </c>
      <c r="S1748" s="21">
        <f t="shared" si="217"/>
        <v>42668.176701388889</v>
      </c>
      <c r="T1748" s="21">
        <f t="shared" si="218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4"/>
        <v>105</v>
      </c>
      <c r="P1749" s="13">
        <f t="shared" si="219"/>
        <v>59.408805031446541</v>
      </c>
      <c r="Q1749" t="str">
        <f t="shared" si="215"/>
        <v>photography</v>
      </c>
      <c r="R1749" t="str">
        <f t="shared" si="216"/>
        <v>photobooks</v>
      </c>
      <c r="S1749" s="21">
        <f t="shared" si="217"/>
        <v>42292.435532407413</v>
      </c>
      <c r="T1749" s="21">
        <f t="shared" si="218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4"/>
        <v>130</v>
      </c>
      <c r="P1750" s="9">
        <f t="shared" si="219"/>
        <v>358.97237569060775</v>
      </c>
      <c r="Q1750" t="str">
        <f t="shared" si="215"/>
        <v>photography</v>
      </c>
      <c r="R1750" t="str">
        <f t="shared" si="216"/>
        <v>photobooks</v>
      </c>
      <c r="S1750" s="21">
        <f t="shared" si="217"/>
        <v>42219.950729166667</v>
      </c>
      <c r="T1750" s="21">
        <f t="shared" si="218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4"/>
        <v>123</v>
      </c>
      <c r="P1751" s="12">
        <f t="shared" si="219"/>
        <v>94.736641221374043</v>
      </c>
      <c r="Q1751" t="str">
        <f t="shared" si="215"/>
        <v>photography</v>
      </c>
      <c r="R1751" t="str">
        <f t="shared" si="216"/>
        <v>photobooks</v>
      </c>
      <c r="S1751" s="21">
        <f t="shared" si="217"/>
        <v>42758.975937499999</v>
      </c>
      <c r="T1751" s="21">
        <f t="shared" si="218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4"/>
        <v>202</v>
      </c>
      <c r="P1752" s="20">
        <f t="shared" ref="P1752:P1753" si="222">IF(E1752=0,0,E1752/L1752)</f>
        <v>80.647999999999996</v>
      </c>
      <c r="Q1752" t="str">
        <f t="shared" si="215"/>
        <v>photography</v>
      </c>
      <c r="R1752" t="str">
        <f t="shared" si="216"/>
        <v>photobooks</v>
      </c>
      <c r="S1752" s="21">
        <f t="shared" si="217"/>
        <v>42454.836851851855</v>
      </c>
      <c r="T1752" s="21">
        <f t="shared" si="218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4"/>
        <v>103</v>
      </c>
      <c r="P1753" s="20">
        <f t="shared" si="222"/>
        <v>168.68852459016392</v>
      </c>
      <c r="Q1753" t="str">
        <f t="shared" si="215"/>
        <v>photography</v>
      </c>
      <c r="R1753" t="str">
        <f t="shared" si="216"/>
        <v>photobooks</v>
      </c>
      <c r="S1753" s="21">
        <f t="shared" si="217"/>
        <v>42052.7815162037</v>
      </c>
      <c r="T1753" s="21">
        <f t="shared" si="218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4"/>
        <v>260</v>
      </c>
      <c r="P1754" s="13">
        <f t="shared" si="219"/>
        <v>34.68888888888889</v>
      </c>
      <c r="Q1754" t="str">
        <f t="shared" si="215"/>
        <v>photography</v>
      </c>
      <c r="R1754" t="str">
        <f t="shared" si="216"/>
        <v>photobooks</v>
      </c>
      <c r="S1754" s="21">
        <f t="shared" si="217"/>
        <v>42627.253263888888</v>
      </c>
      <c r="T1754" s="21">
        <f t="shared" si="218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4"/>
        <v>108</v>
      </c>
      <c r="P1755" s="11">
        <f t="shared" si="219"/>
        <v>462.85714285714283</v>
      </c>
      <c r="Q1755" t="str">
        <f t="shared" si="215"/>
        <v>photography</v>
      </c>
      <c r="R1755" t="str">
        <f t="shared" si="216"/>
        <v>photobooks</v>
      </c>
      <c r="S1755" s="21">
        <f t="shared" si="217"/>
        <v>42420.74962962963</v>
      </c>
      <c r="T1755" s="21">
        <f t="shared" si="218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4"/>
        <v>111</v>
      </c>
      <c r="P1756" s="9">
        <f t="shared" si="219"/>
        <v>104.38888888888889</v>
      </c>
      <c r="Q1756" t="str">
        <f t="shared" si="215"/>
        <v>photography</v>
      </c>
      <c r="R1756" t="str">
        <f t="shared" si="216"/>
        <v>photobooks</v>
      </c>
      <c r="S1756" s="21">
        <f t="shared" si="217"/>
        <v>42067.876770833333</v>
      </c>
      <c r="T1756" s="21">
        <f t="shared" si="218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4"/>
        <v>120</v>
      </c>
      <c r="P1757" s="20">
        <f t="shared" ref="P1757:P1762" si="223">IF(E1757=0,0,E1757/L1757)</f>
        <v>7.5</v>
      </c>
      <c r="Q1757" t="str">
        <f t="shared" si="215"/>
        <v>photography</v>
      </c>
      <c r="R1757" t="str">
        <f t="shared" si="216"/>
        <v>photobooks</v>
      </c>
      <c r="S1757" s="21">
        <f t="shared" si="217"/>
        <v>42252.788900462961</v>
      </c>
      <c r="T1757" s="21">
        <f t="shared" si="218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4"/>
        <v>103</v>
      </c>
      <c r="P1758" s="20">
        <f t="shared" si="223"/>
        <v>47.13</v>
      </c>
      <c r="Q1758" t="str">
        <f t="shared" si="215"/>
        <v>photography</v>
      </c>
      <c r="R1758" t="str">
        <f t="shared" si="216"/>
        <v>photobooks</v>
      </c>
      <c r="S1758" s="21">
        <f t="shared" si="217"/>
        <v>42571.167465277773</v>
      </c>
      <c r="T1758" s="21">
        <f t="shared" si="218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4"/>
        <v>116</v>
      </c>
      <c r="P1759" s="20">
        <f t="shared" si="223"/>
        <v>414.28571428571428</v>
      </c>
      <c r="Q1759" t="str">
        <f t="shared" si="215"/>
        <v>photography</v>
      </c>
      <c r="R1759" t="str">
        <f t="shared" si="216"/>
        <v>photobooks</v>
      </c>
      <c r="S1759" s="21">
        <f t="shared" si="217"/>
        <v>42733.827349537038</v>
      </c>
      <c r="T1759" s="21">
        <f t="shared" si="218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4"/>
        <v>115</v>
      </c>
      <c r="P1760" s="20">
        <f t="shared" si="223"/>
        <v>42.481481481481481</v>
      </c>
      <c r="Q1760" t="str">
        <f t="shared" si="215"/>
        <v>photography</v>
      </c>
      <c r="R1760" t="str">
        <f t="shared" si="216"/>
        <v>photobooks</v>
      </c>
      <c r="S1760" s="21">
        <f t="shared" si="217"/>
        <v>42505.955925925926</v>
      </c>
      <c r="T1760" s="21">
        <f t="shared" si="218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4"/>
        <v>107</v>
      </c>
      <c r="P1761" s="20">
        <f t="shared" si="223"/>
        <v>108.77551020408163</v>
      </c>
      <c r="Q1761" t="str">
        <f t="shared" si="215"/>
        <v>photography</v>
      </c>
      <c r="R1761" t="str">
        <f t="shared" si="216"/>
        <v>photobooks</v>
      </c>
      <c r="S1761" s="21">
        <f t="shared" si="217"/>
        <v>42068.829039351855</v>
      </c>
      <c r="T1761" s="21">
        <f t="shared" si="218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4"/>
        <v>165</v>
      </c>
      <c r="P1762" s="20">
        <f t="shared" si="223"/>
        <v>81.098039215686271</v>
      </c>
      <c r="Q1762" t="str">
        <f t="shared" si="215"/>
        <v>photography</v>
      </c>
      <c r="R1762" t="str">
        <f t="shared" si="216"/>
        <v>photobooks</v>
      </c>
      <c r="S1762" s="21">
        <f t="shared" si="217"/>
        <v>42405.67260416667</v>
      </c>
      <c r="T1762" s="21">
        <f t="shared" si="218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4"/>
        <v>155</v>
      </c>
      <c r="P1763" s="13">
        <f t="shared" si="219"/>
        <v>51.666666666666664</v>
      </c>
      <c r="Q1763" t="str">
        <f t="shared" si="215"/>
        <v>photography</v>
      </c>
      <c r="R1763" t="str">
        <f t="shared" si="216"/>
        <v>photobooks</v>
      </c>
      <c r="S1763" s="21">
        <f t="shared" si="217"/>
        <v>42209.567824074074</v>
      </c>
      <c r="T1763" s="21">
        <f t="shared" si="218"/>
        <v>42259.567824074074</v>
      </c>
    </row>
    <row r="1764" spans="1:20" ht="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4"/>
        <v>885</v>
      </c>
      <c r="P1764" s="20">
        <f t="shared" ref="P1764:P1765" si="224">IF(E1764=0,0,E1764/L1764)</f>
        <v>35.4</v>
      </c>
      <c r="Q1764" t="str">
        <f t="shared" si="215"/>
        <v>photography</v>
      </c>
      <c r="R1764" t="str">
        <f t="shared" si="216"/>
        <v>photobooks</v>
      </c>
      <c r="S1764" s="21">
        <f t="shared" si="217"/>
        <v>42410.982002314813</v>
      </c>
      <c r="T1764" s="21">
        <f t="shared" si="218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4"/>
        <v>102</v>
      </c>
      <c r="P1765" s="20">
        <f t="shared" si="224"/>
        <v>103.63559322033899</v>
      </c>
      <c r="Q1765" t="str">
        <f t="shared" si="215"/>
        <v>photography</v>
      </c>
      <c r="R1765" t="str">
        <f t="shared" si="216"/>
        <v>photobooks</v>
      </c>
      <c r="S1765" s="21">
        <f t="shared" si="217"/>
        <v>42636.868518518517</v>
      </c>
      <c r="T1765" s="21">
        <f t="shared" si="218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4"/>
        <v>20</v>
      </c>
      <c r="P1766" s="13">
        <f t="shared" si="219"/>
        <v>55.282051282051285</v>
      </c>
      <c r="Q1766" t="str">
        <f t="shared" si="215"/>
        <v>photography</v>
      </c>
      <c r="R1766" t="str">
        <f t="shared" si="216"/>
        <v>photobooks</v>
      </c>
      <c r="S1766" s="21">
        <f t="shared" si="217"/>
        <v>41825.485868055555</v>
      </c>
      <c r="T1766" s="21">
        <f t="shared" si="218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4"/>
        <v>59</v>
      </c>
      <c r="P1767" s="20">
        <f>IF(E1767=0,0,E1767/L1767)</f>
        <v>72.16970873786407</v>
      </c>
      <c r="Q1767" t="str">
        <f t="shared" si="215"/>
        <v>photography</v>
      </c>
      <c r="R1767" t="str">
        <f t="shared" si="216"/>
        <v>photobooks</v>
      </c>
      <c r="S1767" s="21">
        <f t="shared" si="217"/>
        <v>41834.980462962965</v>
      </c>
      <c r="T1767" s="21">
        <f t="shared" si="218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4"/>
        <v>0</v>
      </c>
      <c r="P1768" s="8">
        <v>0</v>
      </c>
      <c r="Q1768" t="str">
        <f t="shared" si="215"/>
        <v>photography</v>
      </c>
      <c r="R1768" t="str">
        <f t="shared" si="216"/>
        <v>photobooks</v>
      </c>
      <c r="S1768" s="21">
        <f t="shared" si="217"/>
        <v>41855.859814814816</v>
      </c>
      <c r="T1768" s="21">
        <f t="shared" si="218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4"/>
        <v>46</v>
      </c>
      <c r="P1769" s="20">
        <f t="shared" ref="P1769:P1772" si="225">IF(E1769=0,0,E1769/L1769)</f>
        <v>58.615384615384613</v>
      </c>
      <c r="Q1769" t="str">
        <f t="shared" si="215"/>
        <v>photography</v>
      </c>
      <c r="R1769" t="str">
        <f t="shared" si="216"/>
        <v>photobooks</v>
      </c>
      <c r="S1769" s="21">
        <f t="shared" si="217"/>
        <v>41824.658379629633</v>
      </c>
      <c r="T1769" s="21">
        <f t="shared" si="218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4"/>
        <v>4</v>
      </c>
      <c r="P1770" s="20">
        <f t="shared" si="225"/>
        <v>12.466666666666667</v>
      </c>
      <c r="Q1770" t="str">
        <f t="shared" si="215"/>
        <v>photography</v>
      </c>
      <c r="R1770" t="str">
        <f t="shared" si="216"/>
        <v>photobooks</v>
      </c>
      <c r="S1770" s="21">
        <f t="shared" si="217"/>
        <v>41849.560694444444</v>
      </c>
      <c r="T1770" s="21">
        <f t="shared" si="218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4"/>
        <v>3</v>
      </c>
      <c r="P1771" s="20">
        <f t="shared" si="225"/>
        <v>49.136363636363633</v>
      </c>
      <c r="Q1771" t="str">
        <f t="shared" si="215"/>
        <v>photography</v>
      </c>
      <c r="R1771" t="str">
        <f t="shared" si="216"/>
        <v>photobooks</v>
      </c>
      <c r="S1771" s="21">
        <f t="shared" si="217"/>
        <v>41987.818969907406</v>
      </c>
      <c r="T1771" s="21">
        <f t="shared" si="218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4"/>
        <v>57</v>
      </c>
      <c r="P1772" s="20">
        <f t="shared" si="225"/>
        <v>150.5</v>
      </c>
      <c r="Q1772" t="str">
        <f t="shared" si="215"/>
        <v>photography</v>
      </c>
      <c r="R1772" t="str">
        <f t="shared" si="216"/>
        <v>photobooks</v>
      </c>
      <c r="S1772" s="21">
        <f t="shared" si="217"/>
        <v>41891.780023148152</v>
      </c>
      <c r="T1772" s="21">
        <f t="shared" si="218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4"/>
        <v>21</v>
      </c>
      <c r="P1773" s="13">
        <f t="shared" si="219"/>
        <v>35.799999999999997</v>
      </c>
      <c r="Q1773" t="str">
        <f t="shared" si="215"/>
        <v>photography</v>
      </c>
      <c r="R1773" t="str">
        <f t="shared" si="216"/>
        <v>photobooks</v>
      </c>
      <c r="S1773" s="21">
        <f t="shared" si="217"/>
        <v>41905.979629629634</v>
      </c>
      <c r="T1773" s="21">
        <f t="shared" si="218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4"/>
        <v>16</v>
      </c>
      <c r="P1774" s="13">
        <f t="shared" si="219"/>
        <v>45.157894736842103</v>
      </c>
      <c r="Q1774" t="str">
        <f t="shared" si="215"/>
        <v>photography</v>
      </c>
      <c r="R1774" t="str">
        <f t="shared" si="216"/>
        <v>photobooks</v>
      </c>
      <c r="S1774" s="21">
        <f t="shared" si="217"/>
        <v>41766.718009259261</v>
      </c>
      <c r="T1774" s="21">
        <f t="shared" si="218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4"/>
        <v>6</v>
      </c>
      <c r="P1775" s="20">
        <f t="shared" ref="P1775:P1777" si="226">IF(E1775=0,0,E1775/L1775)</f>
        <v>98.78947368421052</v>
      </c>
      <c r="Q1775" t="str">
        <f t="shared" si="215"/>
        <v>photography</v>
      </c>
      <c r="R1775" t="str">
        <f t="shared" si="216"/>
        <v>photobooks</v>
      </c>
      <c r="S1775" s="21">
        <f t="shared" si="217"/>
        <v>41978.760393518518</v>
      </c>
      <c r="T1775" s="21">
        <f t="shared" si="218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4"/>
        <v>46</v>
      </c>
      <c r="P1776" s="20">
        <f t="shared" si="226"/>
        <v>88.307692307692307</v>
      </c>
      <c r="Q1776" t="str">
        <f t="shared" si="215"/>
        <v>photography</v>
      </c>
      <c r="R1776" t="str">
        <f t="shared" si="216"/>
        <v>photobooks</v>
      </c>
      <c r="S1776" s="21">
        <f t="shared" si="217"/>
        <v>41930.218657407408</v>
      </c>
      <c r="T1776" s="21">
        <f t="shared" si="218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4"/>
        <v>65</v>
      </c>
      <c r="P1777" s="20">
        <f t="shared" si="226"/>
        <v>170.62903225806451</v>
      </c>
      <c r="Q1777" t="str">
        <f t="shared" si="215"/>
        <v>photography</v>
      </c>
      <c r="R1777" t="str">
        <f t="shared" si="216"/>
        <v>photobooks</v>
      </c>
      <c r="S1777" s="21">
        <f t="shared" si="217"/>
        <v>41891.976388888892</v>
      </c>
      <c r="T1777" s="21">
        <f t="shared" si="218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4"/>
        <v>7</v>
      </c>
      <c r="P1778" s="13">
        <f t="shared" si="219"/>
        <v>83.75</v>
      </c>
      <c r="Q1778" t="str">
        <f t="shared" si="215"/>
        <v>photography</v>
      </c>
      <c r="R1778" t="str">
        <f t="shared" si="216"/>
        <v>photobooks</v>
      </c>
      <c r="S1778" s="21">
        <f t="shared" si="217"/>
        <v>41905.95684027778</v>
      </c>
      <c r="T1778" s="21">
        <f t="shared" si="218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4"/>
        <v>14</v>
      </c>
      <c r="P1779" s="12">
        <f t="shared" si="219"/>
        <v>65.099999999999994</v>
      </c>
      <c r="Q1779" t="str">
        <f t="shared" si="215"/>
        <v>photography</v>
      </c>
      <c r="R1779" t="str">
        <f t="shared" si="216"/>
        <v>photobooks</v>
      </c>
      <c r="S1779" s="21">
        <f t="shared" si="217"/>
        <v>42025.357094907406</v>
      </c>
      <c r="T1779" s="21">
        <f t="shared" si="218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4"/>
        <v>2</v>
      </c>
      <c r="P1780" s="20">
        <f t="shared" ref="P1780:P1787" si="227">IF(E1780=0,0,E1780/L1780)</f>
        <v>66.333333333333329</v>
      </c>
      <c r="Q1780" t="str">
        <f t="shared" si="215"/>
        <v>photography</v>
      </c>
      <c r="R1780" t="str">
        <f t="shared" si="216"/>
        <v>photobooks</v>
      </c>
      <c r="S1780" s="21">
        <f t="shared" si="217"/>
        <v>42045.86336805555</v>
      </c>
      <c r="T1780" s="21">
        <f t="shared" si="218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4"/>
        <v>36</v>
      </c>
      <c r="P1781" s="20">
        <f t="shared" si="227"/>
        <v>104.89473684210526</v>
      </c>
      <c r="Q1781" t="str">
        <f t="shared" si="215"/>
        <v>photography</v>
      </c>
      <c r="R1781" t="str">
        <f t="shared" si="216"/>
        <v>photobooks</v>
      </c>
      <c r="S1781" s="21">
        <f t="shared" si="217"/>
        <v>42585.691898148143</v>
      </c>
      <c r="T1781" s="21">
        <f t="shared" si="218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4"/>
        <v>40</v>
      </c>
      <c r="P1782" s="20">
        <f t="shared" si="227"/>
        <v>78.440789473684205</v>
      </c>
      <c r="Q1782" t="str">
        <f t="shared" si="215"/>
        <v>photography</v>
      </c>
      <c r="R1782" t="str">
        <f t="shared" si="216"/>
        <v>photobooks</v>
      </c>
      <c r="S1782" s="21">
        <f t="shared" si="217"/>
        <v>42493.600810185191</v>
      </c>
      <c r="T1782" s="21">
        <f t="shared" si="218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4"/>
        <v>26</v>
      </c>
      <c r="P1783" s="20">
        <f t="shared" si="227"/>
        <v>59.041666666666664</v>
      </c>
      <c r="Q1783" t="str">
        <f t="shared" si="215"/>
        <v>photography</v>
      </c>
      <c r="R1783" t="str">
        <f t="shared" si="216"/>
        <v>photobooks</v>
      </c>
      <c r="S1783" s="21">
        <f t="shared" si="217"/>
        <v>42597.617418981477</v>
      </c>
      <c r="T1783" s="21">
        <f t="shared" si="218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4"/>
        <v>15</v>
      </c>
      <c r="P1784" s="20">
        <f t="shared" si="227"/>
        <v>71.34210526315789</v>
      </c>
      <c r="Q1784" t="str">
        <f t="shared" si="215"/>
        <v>photography</v>
      </c>
      <c r="R1784" t="str">
        <f t="shared" si="216"/>
        <v>photobooks</v>
      </c>
      <c r="S1784" s="21">
        <f t="shared" si="217"/>
        <v>42388.575104166666</v>
      </c>
      <c r="T1784" s="21">
        <f t="shared" si="218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4"/>
        <v>24</v>
      </c>
      <c r="P1785" s="20">
        <f t="shared" si="227"/>
        <v>51.227027027027027</v>
      </c>
      <c r="Q1785" t="str">
        <f t="shared" si="215"/>
        <v>photography</v>
      </c>
      <c r="R1785" t="str">
        <f t="shared" si="216"/>
        <v>photobooks</v>
      </c>
      <c r="S1785" s="21">
        <f t="shared" si="217"/>
        <v>42115.949976851851</v>
      </c>
      <c r="T1785" s="21">
        <f t="shared" si="218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4"/>
        <v>40</v>
      </c>
      <c r="P1786" s="20">
        <f t="shared" si="227"/>
        <v>60.242424242424242</v>
      </c>
      <c r="Q1786" t="str">
        <f t="shared" si="215"/>
        <v>photography</v>
      </c>
      <c r="R1786" t="str">
        <f t="shared" si="216"/>
        <v>photobooks</v>
      </c>
      <c r="S1786" s="21">
        <f t="shared" si="217"/>
        <v>42003.655555555553</v>
      </c>
      <c r="T1786" s="21">
        <f t="shared" si="218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4"/>
        <v>20</v>
      </c>
      <c r="P1787" s="20">
        <f t="shared" si="227"/>
        <v>44.935185185185183</v>
      </c>
      <c r="Q1787" t="str">
        <f t="shared" si="215"/>
        <v>photography</v>
      </c>
      <c r="R1787" t="str">
        <f t="shared" si="216"/>
        <v>photobooks</v>
      </c>
      <c r="S1787" s="21">
        <f t="shared" si="217"/>
        <v>41897.134895833333</v>
      </c>
      <c r="T1787" s="21">
        <f t="shared" si="218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4"/>
        <v>48</v>
      </c>
      <c r="P1788" s="12">
        <f t="shared" si="219"/>
        <v>31.206896551724139</v>
      </c>
      <c r="Q1788" t="str">
        <f t="shared" si="215"/>
        <v>photography</v>
      </c>
      <c r="R1788" t="str">
        <f t="shared" si="216"/>
        <v>photobooks</v>
      </c>
      <c r="S1788" s="21">
        <f t="shared" si="217"/>
        <v>41958.550659722227</v>
      </c>
      <c r="T1788" s="21">
        <f t="shared" si="218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4"/>
        <v>15</v>
      </c>
      <c r="P1789" s="20">
        <f>IF(E1789=0,0,E1789/L1789)</f>
        <v>63.875</v>
      </c>
      <c r="Q1789" t="str">
        <f t="shared" si="215"/>
        <v>photography</v>
      </c>
      <c r="R1789" t="str">
        <f t="shared" si="216"/>
        <v>photobooks</v>
      </c>
      <c r="S1789" s="21">
        <f t="shared" si="217"/>
        <v>42068.65552083333</v>
      </c>
      <c r="T1789" s="21">
        <f t="shared" si="218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4"/>
        <v>1</v>
      </c>
      <c r="P1790" s="13">
        <f t="shared" si="219"/>
        <v>19</v>
      </c>
      <c r="Q1790" t="str">
        <f t="shared" si="215"/>
        <v>photography</v>
      </c>
      <c r="R1790" t="str">
        <f t="shared" si="216"/>
        <v>photobooks</v>
      </c>
      <c r="S1790" s="21">
        <f t="shared" si="217"/>
        <v>41913.94840277778</v>
      </c>
      <c r="T1790" s="21">
        <f t="shared" si="218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4"/>
        <v>1</v>
      </c>
      <c r="P1791" s="20">
        <f t="shared" ref="P1791:P1792" si="228">IF(E1791=0,0,E1791/L1791)</f>
        <v>10</v>
      </c>
      <c r="Q1791" t="str">
        <f t="shared" si="215"/>
        <v>photography</v>
      </c>
      <c r="R1791" t="str">
        <f t="shared" si="216"/>
        <v>photobooks</v>
      </c>
      <c r="S1791" s="21">
        <f t="shared" si="217"/>
        <v>41956.250034722223</v>
      </c>
      <c r="T1791" s="21">
        <f t="shared" si="218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4"/>
        <v>5</v>
      </c>
      <c r="P1792" s="20">
        <f t="shared" si="228"/>
        <v>109.06666666666666</v>
      </c>
      <c r="Q1792" t="str">
        <f t="shared" si="215"/>
        <v>photography</v>
      </c>
      <c r="R1792" t="str">
        <f t="shared" si="216"/>
        <v>photobooks</v>
      </c>
      <c r="S1792" s="21">
        <f t="shared" si="217"/>
        <v>42010.674513888895</v>
      </c>
      <c r="T1792" s="21">
        <f t="shared" si="218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4"/>
        <v>4</v>
      </c>
      <c r="P1793" s="13">
        <f t="shared" si="219"/>
        <v>26.75</v>
      </c>
      <c r="Q1793" t="str">
        <f t="shared" si="215"/>
        <v>photography</v>
      </c>
      <c r="R1793" t="str">
        <f t="shared" si="216"/>
        <v>photobooks</v>
      </c>
      <c r="S1793" s="21">
        <f t="shared" si="217"/>
        <v>41973.740335648152</v>
      </c>
      <c r="T1793" s="21">
        <f t="shared" si="218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4"/>
        <v>61</v>
      </c>
      <c r="P1794" s="20">
        <f>IF(E1794=0,0,E1794/L1794)</f>
        <v>109.93525179856115</v>
      </c>
      <c r="Q1794" t="str">
        <f t="shared" si="215"/>
        <v>photography</v>
      </c>
      <c r="R1794" t="str">
        <f t="shared" si="216"/>
        <v>photobooks</v>
      </c>
      <c r="S1794" s="21">
        <f t="shared" si="217"/>
        <v>42189.031041666662</v>
      </c>
      <c r="T1794" s="21">
        <f t="shared" si="218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9">ROUND((E1795/D1795)*100,0)</f>
        <v>1</v>
      </c>
      <c r="P1795" s="8">
        <f t="shared" ref="P1795:P1857" si="230">E1795/L1795</f>
        <v>20</v>
      </c>
      <c r="Q1795" t="str">
        <f t="shared" ref="Q1795:Q1858" si="231">LEFT(N1795,SEARCH("/",N1795,1)-1)</f>
        <v>photography</v>
      </c>
      <c r="R1795" t="str">
        <f t="shared" ref="R1795:R1858" si="232">RIGHT(N1795,LEN(N1795)-FIND("/",N1795))</f>
        <v>photobooks</v>
      </c>
      <c r="S1795" s="21">
        <f t="shared" ref="S1795:S1858" si="233">(((J1795/60)/60)/24)+DATE(1970,1,1)</f>
        <v>41940.89166666667</v>
      </c>
      <c r="T1795" s="21">
        <f t="shared" ref="T1795:T1858" si="23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9"/>
        <v>11</v>
      </c>
      <c r="P1796" s="20">
        <f>IF(E1796=0,0,E1796/L1796)</f>
        <v>55.388888888888886</v>
      </c>
      <c r="Q1796" t="str">
        <f t="shared" si="231"/>
        <v>photography</v>
      </c>
      <c r="R1796" t="str">
        <f t="shared" si="232"/>
        <v>photobooks</v>
      </c>
      <c r="S1796" s="21">
        <f t="shared" si="233"/>
        <v>42011.551180555558</v>
      </c>
      <c r="T1796" s="21">
        <f t="shared" si="23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9"/>
        <v>39</v>
      </c>
      <c r="P1797" s="12">
        <f t="shared" si="230"/>
        <v>133.90123456790124</v>
      </c>
      <c r="Q1797" t="str">
        <f t="shared" si="231"/>
        <v>photography</v>
      </c>
      <c r="R1797" t="str">
        <f t="shared" si="232"/>
        <v>photobooks</v>
      </c>
      <c r="S1797" s="21">
        <f t="shared" si="233"/>
        <v>42628.288668981477</v>
      </c>
      <c r="T1797" s="21">
        <f t="shared" si="23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9"/>
        <v>22</v>
      </c>
      <c r="P1798" s="13">
        <f t="shared" si="230"/>
        <v>48.720930232558139</v>
      </c>
      <c r="Q1798" t="str">
        <f t="shared" si="231"/>
        <v>photography</v>
      </c>
      <c r="R1798" t="str">
        <f t="shared" si="232"/>
        <v>photobooks</v>
      </c>
      <c r="S1798" s="21">
        <f t="shared" si="233"/>
        <v>42515.439421296294</v>
      </c>
      <c r="T1798" s="21">
        <f t="shared" si="23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9"/>
        <v>68</v>
      </c>
      <c r="P1799" s="20">
        <f t="shared" ref="P1799:P1800" si="235">IF(E1799=0,0,E1799/L1799)</f>
        <v>48.25</v>
      </c>
      <c r="Q1799" t="str">
        <f t="shared" si="231"/>
        <v>photography</v>
      </c>
      <c r="R1799" t="str">
        <f t="shared" si="232"/>
        <v>photobooks</v>
      </c>
      <c r="S1799" s="21">
        <f t="shared" si="233"/>
        <v>42689.56931712963</v>
      </c>
      <c r="T1799" s="21">
        <f t="shared" si="23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9"/>
        <v>14</v>
      </c>
      <c r="P1800" s="20">
        <f t="shared" si="235"/>
        <v>58.972972972972975</v>
      </c>
      <c r="Q1800" t="str">
        <f t="shared" si="231"/>
        <v>photography</v>
      </c>
      <c r="R1800" t="str">
        <f t="shared" si="232"/>
        <v>photobooks</v>
      </c>
      <c r="S1800" s="21">
        <f t="shared" si="233"/>
        <v>42344.32677083333</v>
      </c>
      <c r="T1800" s="21">
        <f t="shared" si="23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9"/>
        <v>2</v>
      </c>
      <c r="P1801" s="13">
        <f t="shared" si="230"/>
        <v>11.638333333333334</v>
      </c>
      <c r="Q1801" t="str">
        <f t="shared" si="231"/>
        <v>photography</v>
      </c>
      <c r="R1801" t="str">
        <f t="shared" si="232"/>
        <v>photobooks</v>
      </c>
      <c r="S1801" s="21">
        <f t="shared" si="233"/>
        <v>41934.842685185184</v>
      </c>
      <c r="T1801" s="21">
        <f t="shared" si="23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9"/>
        <v>20</v>
      </c>
      <c r="P1802" s="13">
        <f t="shared" si="230"/>
        <v>83.716814159292042</v>
      </c>
      <c r="Q1802" t="str">
        <f t="shared" si="231"/>
        <v>photography</v>
      </c>
      <c r="R1802" t="str">
        <f t="shared" si="232"/>
        <v>photobooks</v>
      </c>
      <c r="S1802" s="21">
        <f t="shared" si="233"/>
        <v>42623.606134259258</v>
      </c>
      <c r="T1802" s="21">
        <f t="shared" si="23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9"/>
        <v>14</v>
      </c>
      <c r="P1803" s="13">
        <f t="shared" si="230"/>
        <v>63.648648648648646</v>
      </c>
      <c r="Q1803" t="str">
        <f t="shared" si="231"/>
        <v>photography</v>
      </c>
      <c r="R1803" t="str">
        <f t="shared" si="232"/>
        <v>photobooks</v>
      </c>
      <c r="S1803" s="21">
        <f t="shared" si="233"/>
        <v>42321.660509259258</v>
      </c>
      <c r="T1803" s="21">
        <f t="shared" si="23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9"/>
        <v>48</v>
      </c>
      <c r="P1804" s="12">
        <f t="shared" si="230"/>
        <v>94.277777777777771</v>
      </c>
      <c r="Q1804" t="str">
        <f t="shared" si="231"/>
        <v>photography</v>
      </c>
      <c r="R1804" t="str">
        <f t="shared" si="232"/>
        <v>photobooks</v>
      </c>
      <c r="S1804" s="21">
        <f t="shared" si="233"/>
        <v>42159.47256944445</v>
      </c>
      <c r="T1804" s="21">
        <f t="shared" si="23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9"/>
        <v>31</v>
      </c>
      <c r="P1805" s="20">
        <f t="shared" ref="P1805:P1806" si="236">IF(E1805=0,0,E1805/L1805)</f>
        <v>71.86666666666666</v>
      </c>
      <c r="Q1805" t="str">
        <f t="shared" si="231"/>
        <v>photography</v>
      </c>
      <c r="R1805" t="str">
        <f t="shared" si="232"/>
        <v>photobooks</v>
      </c>
      <c r="S1805" s="21">
        <f t="shared" si="233"/>
        <v>42018.071550925932</v>
      </c>
      <c r="T1805" s="21">
        <f t="shared" si="23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9"/>
        <v>35</v>
      </c>
      <c r="P1806" s="20">
        <f t="shared" si="236"/>
        <v>104.84615384615384</v>
      </c>
      <c r="Q1806" t="str">
        <f t="shared" si="231"/>
        <v>photography</v>
      </c>
      <c r="R1806" t="str">
        <f t="shared" si="232"/>
        <v>photobooks</v>
      </c>
      <c r="S1806" s="21">
        <f t="shared" si="233"/>
        <v>42282.678287037037</v>
      </c>
      <c r="T1806" s="21">
        <f t="shared" si="23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9"/>
        <v>36</v>
      </c>
      <c r="P1807" s="12">
        <f t="shared" si="230"/>
        <v>67.139344262295083</v>
      </c>
      <c r="Q1807" t="str">
        <f t="shared" si="231"/>
        <v>photography</v>
      </c>
      <c r="R1807" t="str">
        <f t="shared" si="232"/>
        <v>photobooks</v>
      </c>
      <c r="S1807" s="21">
        <f t="shared" si="233"/>
        <v>42247.803912037038</v>
      </c>
      <c r="T1807" s="21">
        <f t="shared" si="23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9"/>
        <v>3</v>
      </c>
      <c r="P1808" s="13">
        <f t="shared" si="230"/>
        <v>73.875</v>
      </c>
      <c r="Q1808" t="str">
        <f t="shared" si="231"/>
        <v>photography</v>
      </c>
      <c r="R1808" t="str">
        <f t="shared" si="232"/>
        <v>photobooks</v>
      </c>
      <c r="S1808" s="21">
        <f t="shared" si="233"/>
        <v>41877.638298611113</v>
      </c>
      <c r="T1808" s="21">
        <f t="shared" si="23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9"/>
        <v>11</v>
      </c>
      <c r="P1809" s="20">
        <f t="shared" ref="P1809:P1810" si="237">IF(E1809=0,0,E1809/L1809)</f>
        <v>69.125</v>
      </c>
      <c r="Q1809" t="str">
        <f t="shared" si="231"/>
        <v>photography</v>
      </c>
      <c r="R1809" t="str">
        <f t="shared" si="232"/>
        <v>photobooks</v>
      </c>
      <c r="S1809" s="21">
        <f t="shared" si="233"/>
        <v>41880.068437499998</v>
      </c>
      <c r="T1809" s="21">
        <f t="shared" si="23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9"/>
        <v>41</v>
      </c>
      <c r="P1810" s="20">
        <f t="shared" si="237"/>
        <v>120.77083333333333</v>
      </c>
      <c r="Q1810" t="str">
        <f t="shared" si="231"/>
        <v>photography</v>
      </c>
      <c r="R1810" t="str">
        <f t="shared" si="232"/>
        <v>photobooks</v>
      </c>
      <c r="S1810" s="21">
        <f t="shared" si="233"/>
        <v>42742.680902777778</v>
      </c>
      <c r="T1810" s="21">
        <f t="shared" si="23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9"/>
        <v>11</v>
      </c>
      <c r="P1811" s="9">
        <f t="shared" si="230"/>
        <v>42.222222222222221</v>
      </c>
      <c r="Q1811" t="str">
        <f t="shared" si="231"/>
        <v>photography</v>
      </c>
      <c r="R1811" t="str">
        <f t="shared" si="232"/>
        <v>photobooks</v>
      </c>
      <c r="S1811" s="21">
        <f t="shared" si="233"/>
        <v>42029.907858796301</v>
      </c>
      <c r="T1811" s="21">
        <f t="shared" si="23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9"/>
        <v>3</v>
      </c>
      <c r="P1812" s="20">
        <f t="shared" ref="P1812:P1813" si="238">IF(E1812=0,0,E1812/L1812)</f>
        <v>7.5</v>
      </c>
      <c r="Q1812" t="str">
        <f t="shared" si="231"/>
        <v>photography</v>
      </c>
      <c r="R1812" t="str">
        <f t="shared" si="232"/>
        <v>photobooks</v>
      </c>
      <c r="S1812" s="21">
        <f t="shared" si="233"/>
        <v>41860.91002314815</v>
      </c>
      <c r="T1812" s="21">
        <f t="shared" si="23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9"/>
        <v>0</v>
      </c>
      <c r="P1813" s="20">
        <f t="shared" si="238"/>
        <v>1.5384615384615385</v>
      </c>
      <c r="Q1813" t="str">
        <f t="shared" si="231"/>
        <v>photography</v>
      </c>
      <c r="R1813" t="str">
        <f t="shared" si="232"/>
        <v>photobooks</v>
      </c>
      <c r="S1813" s="21">
        <f t="shared" si="233"/>
        <v>41876.433680555558</v>
      </c>
      <c r="T1813" s="21">
        <f t="shared" si="23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9"/>
        <v>13</v>
      </c>
      <c r="P1814" s="13">
        <f t="shared" si="230"/>
        <v>37.608695652173914</v>
      </c>
      <c r="Q1814" t="str">
        <f t="shared" si="231"/>
        <v>photography</v>
      </c>
      <c r="R1814" t="str">
        <f t="shared" si="232"/>
        <v>photobooks</v>
      </c>
      <c r="S1814" s="21">
        <f t="shared" si="233"/>
        <v>42524.318703703699</v>
      </c>
      <c r="T1814" s="21">
        <f t="shared" si="23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9"/>
        <v>0</v>
      </c>
      <c r="P1815" s="13">
        <v>0</v>
      </c>
      <c r="Q1815" t="str">
        <f t="shared" si="231"/>
        <v>photography</v>
      </c>
      <c r="R1815" t="str">
        <f t="shared" si="232"/>
        <v>photobooks</v>
      </c>
      <c r="S1815" s="21">
        <f t="shared" si="233"/>
        <v>41829.889027777775</v>
      </c>
      <c r="T1815" s="21">
        <f t="shared" si="23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9"/>
        <v>49</v>
      </c>
      <c r="P1816" s="13">
        <f t="shared" si="230"/>
        <v>42.157142857142858</v>
      </c>
      <c r="Q1816" t="str">
        <f t="shared" si="231"/>
        <v>photography</v>
      </c>
      <c r="R1816" t="str">
        <f t="shared" si="232"/>
        <v>photobooks</v>
      </c>
      <c r="S1816" s="21">
        <f t="shared" si="233"/>
        <v>42033.314074074078</v>
      </c>
      <c r="T1816" s="21">
        <f t="shared" si="23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9"/>
        <v>0</v>
      </c>
      <c r="P1817" s="20">
        <f>IF(E1817=0,0,E1817/L1817)</f>
        <v>0</v>
      </c>
      <c r="Q1817" t="str">
        <f t="shared" si="231"/>
        <v>photography</v>
      </c>
      <c r="R1817" t="str">
        <f t="shared" si="232"/>
        <v>photobooks</v>
      </c>
      <c r="S1817" s="21">
        <f t="shared" si="233"/>
        <v>42172.906678240746</v>
      </c>
      <c r="T1817" s="21">
        <f t="shared" si="23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9"/>
        <v>2</v>
      </c>
      <c r="P1818" s="10">
        <f t="shared" si="230"/>
        <v>84.833333333333329</v>
      </c>
      <c r="Q1818" t="str">
        <f t="shared" si="231"/>
        <v>photography</v>
      </c>
      <c r="R1818" t="str">
        <f t="shared" si="232"/>
        <v>photobooks</v>
      </c>
      <c r="S1818" s="21">
        <f t="shared" si="233"/>
        <v>42548.876192129625</v>
      </c>
      <c r="T1818" s="21">
        <f t="shared" si="23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9"/>
        <v>52</v>
      </c>
      <c r="P1819" s="20">
        <f t="shared" ref="P1819:P1823" si="239">IF(E1819=0,0,E1819/L1819)</f>
        <v>94.19</v>
      </c>
      <c r="Q1819" t="str">
        <f t="shared" si="231"/>
        <v>photography</v>
      </c>
      <c r="R1819" t="str">
        <f t="shared" si="232"/>
        <v>photobooks</v>
      </c>
      <c r="S1819" s="21">
        <f t="shared" si="233"/>
        <v>42705.662118055552</v>
      </c>
      <c r="T1819" s="21">
        <f t="shared" si="23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9"/>
        <v>0</v>
      </c>
      <c r="P1820" s="20">
        <f t="shared" si="239"/>
        <v>0</v>
      </c>
      <c r="Q1820" t="str">
        <f t="shared" si="231"/>
        <v>photography</v>
      </c>
      <c r="R1820" t="str">
        <f t="shared" si="232"/>
        <v>photobooks</v>
      </c>
      <c r="S1820" s="21">
        <f t="shared" si="233"/>
        <v>42067.234375</v>
      </c>
      <c r="T1820" s="21">
        <f t="shared" si="23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9"/>
        <v>2</v>
      </c>
      <c r="P1821" s="20">
        <f t="shared" si="239"/>
        <v>6.25</v>
      </c>
      <c r="Q1821" t="str">
        <f t="shared" si="231"/>
        <v>photography</v>
      </c>
      <c r="R1821" t="str">
        <f t="shared" si="232"/>
        <v>photobooks</v>
      </c>
      <c r="S1821" s="21">
        <f t="shared" si="233"/>
        <v>41820.752268518518</v>
      </c>
      <c r="T1821" s="21">
        <f t="shared" si="23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9"/>
        <v>7</v>
      </c>
      <c r="P1822" s="20">
        <f t="shared" si="239"/>
        <v>213.375</v>
      </c>
      <c r="Q1822" t="str">
        <f t="shared" si="231"/>
        <v>photography</v>
      </c>
      <c r="R1822" t="str">
        <f t="shared" si="232"/>
        <v>photobooks</v>
      </c>
      <c r="S1822" s="21">
        <f t="shared" si="233"/>
        <v>42065.084375000006</v>
      </c>
      <c r="T1822" s="21">
        <f t="shared" si="23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9"/>
        <v>135</v>
      </c>
      <c r="P1823" s="20">
        <f t="shared" si="239"/>
        <v>59.162280701754383</v>
      </c>
      <c r="Q1823" t="str">
        <f t="shared" si="231"/>
        <v>music</v>
      </c>
      <c r="R1823" t="str">
        <f t="shared" si="232"/>
        <v>rock</v>
      </c>
      <c r="S1823" s="21">
        <f t="shared" si="233"/>
        <v>40926.319062499999</v>
      </c>
      <c r="T1823" s="21">
        <f t="shared" si="23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9"/>
        <v>100</v>
      </c>
      <c r="P1824" s="9">
        <f t="shared" si="230"/>
        <v>27.272727272727273</v>
      </c>
      <c r="Q1824" t="str">
        <f t="shared" si="231"/>
        <v>music</v>
      </c>
      <c r="R1824" t="str">
        <f t="shared" si="232"/>
        <v>rock</v>
      </c>
      <c r="S1824" s="21">
        <f t="shared" si="233"/>
        <v>41634.797013888885</v>
      </c>
      <c r="T1824" s="21">
        <f t="shared" si="23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9"/>
        <v>116</v>
      </c>
      <c r="P1825" s="20">
        <f t="shared" ref="P1825:P1836" si="240">IF(E1825=0,0,E1825/L1825)</f>
        <v>24.575757575757574</v>
      </c>
      <c r="Q1825" t="str">
        <f t="shared" si="231"/>
        <v>music</v>
      </c>
      <c r="R1825" t="str">
        <f t="shared" si="232"/>
        <v>rock</v>
      </c>
      <c r="S1825" s="21">
        <f t="shared" si="233"/>
        <v>41176.684907407405</v>
      </c>
      <c r="T1825" s="21">
        <f t="shared" si="234"/>
        <v>41206.684907407405</v>
      </c>
    </row>
    <row r="1826" spans="1:20" ht="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9"/>
        <v>100</v>
      </c>
      <c r="P1826" s="20">
        <f t="shared" si="240"/>
        <v>75.05</v>
      </c>
      <c r="Q1826" t="str">
        <f t="shared" si="231"/>
        <v>music</v>
      </c>
      <c r="R1826" t="str">
        <f t="shared" si="232"/>
        <v>rock</v>
      </c>
      <c r="S1826" s="21">
        <f t="shared" si="233"/>
        <v>41626.916284722225</v>
      </c>
      <c r="T1826" s="21">
        <f t="shared" si="23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9"/>
        <v>105</v>
      </c>
      <c r="P1827" s="20">
        <f t="shared" si="240"/>
        <v>42.02</v>
      </c>
      <c r="Q1827" t="str">
        <f t="shared" si="231"/>
        <v>music</v>
      </c>
      <c r="R1827" t="str">
        <f t="shared" si="232"/>
        <v>rock</v>
      </c>
      <c r="S1827" s="21">
        <f t="shared" si="233"/>
        <v>41443.83452546296</v>
      </c>
      <c r="T1827" s="21">
        <f t="shared" si="234"/>
        <v>41466.83452546296</v>
      </c>
    </row>
    <row r="1828" spans="1:20" ht="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9"/>
        <v>101</v>
      </c>
      <c r="P1828" s="20">
        <f t="shared" si="240"/>
        <v>53.157894736842103</v>
      </c>
      <c r="Q1828" t="str">
        <f t="shared" si="231"/>
        <v>music</v>
      </c>
      <c r="R1828" t="str">
        <f t="shared" si="232"/>
        <v>rock</v>
      </c>
      <c r="S1828" s="21">
        <f t="shared" si="233"/>
        <v>41657.923807870371</v>
      </c>
      <c r="T1828" s="21">
        <f t="shared" si="23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9"/>
        <v>101</v>
      </c>
      <c r="P1829" s="20">
        <f t="shared" si="240"/>
        <v>83.885416666666671</v>
      </c>
      <c r="Q1829" t="str">
        <f t="shared" si="231"/>
        <v>music</v>
      </c>
      <c r="R1829" t="str">
        <f t="shared" si="232"/>
        <v>rock</v>
      </c>
      <c r="S1829" s="21">
        <f t="shared" si="233"/>
        <v>40555.325937499998</v>
      </c>
      <c r="T1829" s="21">
        <f t="shared" si="23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9"/>
        <v>100</v>
      </c>
      <c r="P1830" s="20">
        <f t="shared" si="240"/>
        <v>417.33333333333331</v>
      </c>
      <c r="Q1830" t="str">
        <f t="shared" si="231"/>
        <v>music</v>
      </c>
      <c r="R1830" t="str">
        <f t="shared" si="232"/>
        <v>rock</v>
      </c>
      <c r="S1830" s="21">
        <f t="shared" si="233"/>
        <v>41736.899652777778</v>
      </c>
      <c r="T1830" s="21">
        <f t="shared" si="23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9"/>
        <v>167</v>
      </c>
      <c r="P1831" s="20">
        <f t="shared" si="240"/>
        <v>75.765151515151516</v>
      </c>
      <c r="Q1831" t="str">
        <f t="shared" si="231"/>
        <v>music</v>
      </c>
      <c r="R1831" t="str">
        <f t="shared" si="232"/>
        <v>rock</v>
      </c>
      <c r="S1831" s="21">
        <f t="shared" si="233"/>
        <v>40516.087627314817</v>
      </c>
      <c r="T1831" s="21">
        <f t="shared" si="23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9"/>
        <v>102</v>
      </c>
      <c r="P1832" s="20">
        <f t="shared" si="240"/>
        <v>67.389380530973455</v>
      </c>
      <c r="Q1832" t="str">
        <f t="shared" si="231"/>
        <v>music</v>
      </c>
      <c r="R1832" t="str">
        <f t="shared" si="232"/>
        <v>rock</v>
      </c>
      <c r="S1832" s="21">
        <f t="shared" si="233"/>
        <v>41664.684108796297</v>
      </c>
      <c r="T1832" s="21">
        <f t="shared" si="23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9"/>
        <v>103</v>
      </c>
      <c r="P1833" s="20">
        <f t="shared" si="240"/>
        <v>73.571428571428569</v>
      </c>
      <c r="Q1833" t="str">
        <f t="shared" si="231"/>
        <v>music</v>
      </c>
      <c r="R1833" t="str">
        <f t="shared" si="232"/>
        <v>rock</v>
      </c>
      <c r="S1833" s="21">
        <f t="shared" si="233"/>
        <v>41026.996099537035</v>
      </c>
      <c r="T1833" s="21">
        <f t="shared" si="23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9"/>
        <v>143</v>
      </c>
      <c r="P1834" s="20">
        <f t="shared" si="240"/>
        <v>25</v>
      </c>
      <c r="Q1834" t="str">
        <f t="shared" si="231"/>
        <v>music</v>
      </c>
      <c r="R1834" t="str">
        <f t="shared" si="232"/>
        <v>rock</v>
      </c>
      <c r="S1834" s="21">
        <f t="shared" si="233"/>
        <v>40576.539664351854</v>
      </c>
      <c r="T1834" s="21">
        <f t="shared" si="23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9"/>
        <v>263</v>
      </c>
      <c r="P1835" s="20">
        <f t="shared" si="240"/>
        <v>42</v>
      </c>
      <c r="Q1835" t="str">
        <f t="shared" si="231"/>
        <v>music</v>
      </c>
      <c r="R1835" t="str">
        <f t="shared" si="232"/>
        <v>rock</v>
      </c>
      <c r="S1835" s="21">
        <f t="shared" si="233"/>
        <v>41303.044016203705</v>
      </c>
      <c r="T1835" s="21">
        <f t="shared" si="23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9"/>
        <v>118</v>
      </c>
      <c r="P1836" s="20">
        <f t="shared" si="240"/>
        <v>131.16666666666666</v>
      </c>
      <c r="Q1836" t="str">
        <f t="shared" si="231"/>
        <v>music</v>
      </c>
      <c r="R1836" t="str">
        <f t="shared" si="232"/>
        <v>rock</v>
      </c>
      <c r="S1836" s="21">
        <f t="shared" si="233"/>
        <v>41988.964062500003</v>
      </c>
      <c r="T1836" s="21">
        <f t="shared" si="23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9"/>
        <v>104</v>
      </c>
      <c r="P1837" s="13">
        <f t="shared" si="230"/>
        <v>47.272727272727273</v>
      </c>
      <c r="Q1837" t="str">
        <f t="shared" si="231"/>
        <v>music</v>
      </c>
      <c r="R1837" t="str">
        <f t="shared" si="232"/>
        <v>rock</v>
      </c>
      <c r="S1837" s="21">
        <f t="shared" si="233"/>
        <v>42430.702210648145</v>
      </c>
      <c r="T1837" s="21">
        <f t="shared" si="234"/>
        <v>42460.660543981481</v>
      </c>
    </row>
    <row r="1838" spans="1:20" ht="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9"/>
        <v>200</v>
      </c>
      <c r="P1838" s="20">
        <f t="shared" ref="P1838:P1856" si="241">IF(E1838=0,0,E1838/L1838)</f>
        <v>182.12727272727273</v>
      </c>
      <c r="Q1838" t="str">
        <f t="shared" si="231"/>
        <v>music</v>
      </c>
      <c r="R1838" t="str">
        <f t="shared" si="232"/>
        <v>rock</v>
      </c>
      <c r="S1838" s="21">
        <f t="shared" si="233"/>
        <v>41305.809363425928</v>
      </c>
      <c r="T1838" s="21">
        <f t="shared" si="23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9"/>
        <v>307</v>
      </c>
      <c r="P1839" s="20">
        <f t="shared" si="241"/>
        <v>61.366666666666667</v>
      </c>
      <c r="Q1839" t="str">
        <f t="shared" si="231"/>
        <v>music</v>
      </c>
      <c r="R1839" t="str">
        <f t="shared" si="232"/>
        <v>rock</v>
      </c>
      <c r="S1839" s="21">
        <f t="shared" si="233"/>
        <v>40926.047858796301</v>
      </c>
      <c r="T1839" s="21">
        <f t="shared" si="23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9"/>
        <v>100</v>
      </c>
      <c r="P1840" s="20">
        <f t="shared" si="241"/>
        <v>35.767499999999998</v>
      </c>
      <c r="Q1840" t="str">
        <f t="shared" si="231"/>
        <v>music</v>
      </c>
      <c r="R1840" t="str">
        <f t="shared" si="232"/>
        <v>rock</v>
      </c>
      <c r="S1840" s="21">
        <f t="shared" si="233"/>
        <v>40788.786539351851</v>
      </c>
      <c r="T1840" s="21">
        <f t="shared" si="23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9"/>
        <v>205</v>
      </c>
      <c r="P1841" s="20">
        <f t="shared" si="241"/>
        <v>45.62222222222222</v>
      </c>
      <c r="Q1841" t="str">
        <f t="shared" si="231"/>
        <v>music</v>
      </c>
      <c r="R1841" t="str">
        <f t="shared" si="232"/>
        <v>rock</v>
      </c>
      <c r="S1841" s="21">
        <f t="shared" si="233"/>
        <v>42614.722013888888</v>
      </c>
      <c r="T1841" s="21">
        <f t="shared" si="23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9"/>
        <v>109</v>
      </c>
      <c r="P1842" s="20">
        <f t="shared" si="241"/>
        <v>75.384615384615387</v>
      </c>
      <c r="Q1842" t="str">
        <f t="shared" si="231"/>
        <v>music</v>
      </c>
      <c r="R1842" t="str">
        <f t="shared" si="232"/>
        <v>rock</v>
      </c>
      <c r="S1842" s="21">
        <f t="shared" si="233"/>
        <v>41382.096180555556</v>
      </c>
      <c r="T1842" s="21">
        <f t="shared" si="23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9"/>
        <v>102</v>
      </c>
      <c r="P1843" s="20">
        <f t="shared" si="241"/>
        <v>50.875</v>
      </c>
      <c r="Q1843" t="str">
        <f t="shared" si="231"/>
        <v>music</v>
      </c>
      <c r="R1843" t="str">
        <f t="shared" si="232"/>
        <v>rock</v>
      </c>
      <c r="S1843" s="21">
        <f t="shared" si="233"/>
        <v>41745.84542824074</v>
      </c>
      <c r="T1843" s="21">
        <f t="shared" si="23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9"/>
        <v>125</v>
      </c>
      <c r="P1844" s="20">
        <f t="shared" si="241"/>
        <v>119.28571428571429</v>
      </c>
      <c r="Q1844" t="str">
        <f t="shared" si="231"/>
        <v>music</v>
      </c>
      <c r="R1844" t="str">
        <f t="shared" si="232"/>
        <v>rock</v>
      </c>
      <c r="S1844" s="21">
        <f t="shared" si="233"/>
        <v>42031.631724537037</v>
      </c>
      <c r="T1844" s="21">
        <f t="shared" si="23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9"/>
        <v>124</v>
      </c>
      <c r="P1845" s="20">
        <f t="shared" si="241"/>
        <v>92.541865671641801</v>
      </c>
      <c r="Q1845" t="str">
        <f t="shared" si="231"/>
        <v>music</v>
      </c>
      <c r="R1845" t="str">
        <f t="shared" si="232"/>
        <v>rock</v>
      </c>
      <c r="S1845" s="21">
        <f t="shared" si="233"/>
        <v>40564.994837962964</v>
      </c>
      <c r="T1845" s="21">
        <f t="shared" si="23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9"/>
        <v>101</v>
      </c>
      <c r="P1846" s="20">
        <f t="shared" si="241"/>
        <v>76.05</v>
      </c>
      <c r="Q1846" t="str">
        <f t="shared" si="231"/>
        <v>music</v>
      </c>
      <c r="R1846" t="str">
        <f t="shared" si="232"/>
        <v>rock</v>
      </c>
      <c r="S1846" s="21">
        <f t="shared" si="233"/>
        <v>40666.973541666666</v>
      </c>
      <c r="T1846" s="21">
        <f t="shared" si="23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9"/>
        <v>100</v>
      </c>
      <c r="P1847" s="20">
        <f t="shared" si="241"/>
        <v>52.631578947368418</v>
      </c>
      <c r="Q1847" t="str">
        <f t="shared" si="231"/>
        <v>music</v>
      </c>
      <c r="R1847" t="str">
        <f t="shared" si="232"/>
        <v>rock</v>
      </c>
      <c r="S1847" s="21">
        <f t="shared" si="233"/>
        <v>42523.333310185189</v>
      </c>
      <c r="T1847" s="21">
        <f t="shared" si="23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9"/>
        <v>138</v>
      </c>
      <c r="P1848" s="20">
        <f t="shared" si="241"/>
        <v>98.990430622009569</v>
      </c>
      <c r="Q1848" t="str">
        <f t="shared" si="231"/>
        <v>music</v>
      </c>
      <c r="R1848" t="str">
        <f t="shared" si="232"/>
        <v>rock</v>
      </c>
      <c r="S1848" s="21">
        <f t="shared" si="233"/>
        <v>41228.650196759263</v>
      </c>
      <c r="T1848" s="21">
        <f t="shared" si="23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9"/>
        <v>121</v>
      </c>
      <c r="P1849" s="20">
        <f t="shared" si="241"/>
        <v>79.526315789473685</v>
      </c>
      <c r="Q1849" t="str">
        <f t="shared" si="231"/>
        <v>music</v>
      </c>
      <c r="R1849" t="str">
        <f t="shared" si="232"/>
        <v>rock</v>
      </c>
      <c r="S1849" s="21">
        <f t="shared" si="233"/>
        <v>42094.236481481479</v>
      </c>
      <c r="T1849" s="21">
        <f t="shared" si="23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9"/>
        <v>107</v>
      </c>
      <c r="P1850" s="20">
        <f t="shared" si="241"/>
        <v>134.20833333333334</v>
      </c>
      <c r="Q1850" t="str">
        <f t="shared" si="231"/>
        <v>music</v>
      </c>
      <c r="R1850" t="str">
        <f t="shared" si="232"/>
        <v>rock</v>
      </c>
      <c r="S1850" s="21">
        <f t="shared" si="233"/>
        <v>40691.788055555553</v>
      </c>
      <c r="T1850" s="21">
        <f t="shared" si="23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9"/>
        <v>100</v>
      </c>
      <c r="P1851" s="20">
        <f t="shared" si="241"/>
        <v>37.625</v>
      </c>
      <c r="Q1851" t="str">
        <f t="shared" si="231"/>
        <v>music</v>
      </c>
      <c r="R1851" t="str">
        <f t="shared" si="232"/>
        <v>rock</v>
      </c>
      <c r="S1851" s="21">
        <f t="shared" si="233"/>
        <v>41169.845590277779</v>
      </c>
      <c r="T1851" s="21">
        <f t="shared" si="23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9"/>
        <v>102</v>
      </c>
      <c r="P1852" s="20">
        <f t="shared" si="241"/>
        <v>51.044692737430168</v>
      </c>
      <c r="Q1852" t="str">
        <f t="shared" si="231"/>
        <v>music</v>
      </c>
      <c r="R1852" t="str">
        <f t="shared" si="232"/>
        <v>rock</v>
      </c>
      <c r="S1852" s="21">
        <f t="shared" si="233"/>
        <v>41800.959490740745</v>
      </c>
      <c r="T1852" s="21">
        <f t="shared" si="23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9"/>
        <v>100</v>
      </c>
      <c r="P1853" s="20">
        <f t="shared" si="241"/>
        <v>50.03846153846154</v>
      </c>
      <c r="Q1853" t="str">
        <f t="shared" si="231"/>
        <v>music</v>
      </c>
      <c r="R1853" t="str">
        <f t="shared" si="232"/>
        <v>rock</v>
      </c>
      <c r="S1853" s="21">
        <f t="shared" si="233"/>
        <v>41827.906689814816</v>
      </c>
      <c r="T1853" s="21">
        <f t="shared" si="23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9"/>
        <v>117</v>
      </c>
      <c r="P1854" s="20">
        <f t="shared" si="241"/>
        <v>133.93129770992365</v>
      </c>
      <c r="Q1854" t="str">
        <f t="shared" si="231"/>
        <v>music</v>
      </c>
      <c r="R1854" t="str">
        <f t="shared" si="232"/>
        <v>rock</v>
      </c>
      <c r="S1854" s="21">
        <f t="shared" si="233"/>
        <v>42081.77143518519</v>
      </c>
      <c r="T1854" s="21">
        <f t="shared" si="23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9"/>
        <v>102</v>
      </c>
      <c r="P1855" s="20">
        <f t="shared" si="241"/>
        <v>58.214285714285715</v>
      </c>
      <c r="Q1855" t="str">
        <f t="shared" si="231"/>
        <v>music</v>
      </c>
      <c r="R1855" t="str">
        <f t="shared" si="232"/>
        <v>rock</v>
      </c>
      <c r="S1855" s="21">
        <f t="shared" si="233"/>
        <v>41177.060381944444</v>
      </c>
      <c r="T1855" s="21">
        <f t="shared" si="23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9"/>
        <v>102</v>
      </c>
      <c r="P1856" s="20">
        <f t="shared" si="241"/>
        <v>88.037643678160919</v>
      </c>
      <c r="Q1856" t="str">
        <f t="shared" si="231"/>
        <v>music</v>
      </c>
      <c r="R1856" t="str">
        <f t="shared" si="232"/>
        <v>rock</v>
      </c>
      <c r="S1856" s="21">
        <f t="shared" si="233"/>
        <v>41388.021261574075</v>
      </c>
      <c r="T1856" s="21">
        <f t="shared" si="23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9"/>
        <v>154</v>
      </c>
      <c r="P1857" s="9">
        <f t="shared" si="230"/>
        <v>70.576753926701571</v>
      </c>
      <c r="Q1857" t="str">
        <f t="shared" si="231"/>
        <v>music</v>
      </c>
      <c r="R1857" t="str">
        <f t="shared" si="232"/>
        <v>rock</v>
      </c>
      <c r="S1857" s="21">
        <f t="shared" si="233"/>
        <v>41600.538657407407</v>
      </c>
      <c r="T1857" s="21">
        <f t="shared" si="23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9"/>
        <v>101</v>
      </c>
      <c r="P1858" s="20">
        <f t="shared" ref="P1858:P1862" si="242">IF(E1858=0,0,E1858/L1858)</f>
        <v>53.289473684210527</v>
      </c>
      <c r="Q1858" t="str">
        <f t="shared" si="231"/>
        <v>music</v>
      </c>
      <c r="R1858" t="str">
        <f t="shared" si="232"/>
        <v>rock</v>
      </c>
      <c r="S1858" s="21">
        <f t="shared" si="233"/>
        <v>41817.854999999996</v>
      </c>
      <c r="T1858" s="21">
        <f t="shared" si="23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43">ROUND((E1859/D1859)*100,0)</f>
        <v>100</v>
      </c>
      <c r="P1859" s="20">
        <f t="shared" si="242"/>
        <v>136.36363636363637</v>
      </c>
      <c r="Q1859" t="str">
        <f t="shared" ref="Q1859:Q1922" si="244">LEFT(N1859,SEARCH("/",N1859,1)-1)</f>
        <v>music</v>
      </c>
      <c r="R1859" t="str">
        <f t="shared" ref="R1859:R1922" si="245">RIGHT(N1859,LEN(N1859)-FIND("/",N1859))</f>
        <v>rock</v>
      </c>
      <c r="S1859" s="21">
        <f t="shared" ref="S1859:S1922" si="246">(((J1859/60)/60)/24)+DATE(1970,1,1)</f>
        <v>41864.76866898148</v>
      </c>
      <c r="T1859" s="21">
        <f t="shared" ref="T1859:T1922" si="247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43"/>
        <v>109</v>
      </c>
      <c r="P1860" s="20">
        <f t="shared" si="242"/>
        <v>40.547315436241611</v>
      </c>
      <c r="Q1860" t="str">
        <f t="shared" si="244"/>
        <v>music</v>
      </c>
      <c r="R1860" t="str">
        <f t="shared" si="245"/>
        <v>rock</v>
      </c>
      <c r="S1860" s="21">
        <f t="shared" si="246"/>
        <v>40833.200474537036</v>
      </c>
      <c r="T1860" s="21">
        <f t="shared" si="24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43"/>
        <v>132</v>
      </c>
      <c r="P1861" s="20">
        <f t="shared" si="242"/>
        <v>70.625</v>
      </c>
      <c r="Q1861" t="str">
        <f t="shared" si="244"/>
        <v>music</v>
      </c>
      <c r="R1861" t="str">
        <f t="shared" si="245"/>
        <v>rock</v>
      </c>
      <c r="S1861" s="21">
        <f t="shared" si="246"/>
        <v>40778.770011574074</v>
      </c>
      <c r="T1861" s="21">
        <f t="shared" si="24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43"/>
        <v>133</v>
      </c>
      <c r="P1862" s="20">
        <f t="shared" si="242"/>
        <v>52.684210526315788</v>
      </c>
      <c r="Q1862" t="str">
        <f t="shared" si="244"/>
        <v>music</v>
      </c>
      <c r="R1862" t="str">
        <f t="shared" si="245"/>
        <v>rock</v>
      </c>
      <c r="S1862" s="21">
        <f t="shared" si="246"/>
        <v>41655.709305555552</v>
      </c>
      <c r="T1862" s="21">
        <f t="shared" si="24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43"/>
        <v>0</v>
      </c>
      <c r="P1863" s="13">
        <v>0</v>
      </c>
      <c r="Q1863" t="str">
        <f t="shared" si="244"/>
        <v>games</v>
      </c>
      <c r="R1863" t="str">
        <f t="shared" si="245"/>
        <v>mobile games</v>
      </c>
      <c r="S1863" s="21">
        <f t="shared" si="246"/>
        <v>42000.300243055557</v>
      </c>
      <c r="T1863" s="21">
        <f t="shared" si="24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43"/>
        <v>8</v>
      </c>
      <c r="P1864" s="20">
        <f t="shared" ref="P1864:P1866" si="248">IF(E1864=0,0,E1864/L1864)</f>
        <v>90.9375</v>
      </c>
      <c r="Q1864" t="str">
        <f t="shared" si="244"/>
        <v>games</v>
      </c>
      <c r="R1864" t="str">
        <f t="shared" si="245"/>
        <v>mobile games</v>
      </c>
      <c r="S1864" s="21">
        <f t="shared" si="246"/>
        <v>42755.492754629624</v>
      </c>
      <c r="T1864" s="21">
        <f t="shared" si="24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43"/>
        <v>0</v>
      </c>
      <c r="P1865" s="20">
        <f t="shared" si="248"/>
        <v>5</v>
      </c>
      <c r="Q1865" t="str">
        <f t="shared" si="244"/>
        <v>games</v>
      </c>
      <c r="R1865" t="str">
        <f t="shared" si="245"/>
        <v>mobile games</v>
      </c>
      <c r="S1865" s="21">
        <f t="shared" si="246"/>
        <v>41772.797280092593</v>
      </c>
      <c r="T1865" s="21">
        <f t="shared" si="24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43"/>
        <v>43</v>
      </c>
      <c r="P1866" s="20">
        <f t="shared" si="248"/>
        <v>58.083333333333336</v>
      </c>
      <c r="Q1866" t="str">
        <f t="shared" si="244"/>
        <v>games</v>
      </c>
      <c r="R1866" t="str">
        <f t="shared" si="245"/>
        <v>mobile games</v>
      </c>
      <c r="S1866" s="21">
        <f t="shared" si="246"/>
        <v>41733.716435185182</v>
      </c>
      <c r="T1866" s="21">
        <f t="shared" si="24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43"/>
        <v>0</v>
      </c>
      <c r="P1867" s="13">
        <f t="shared" ref="P1867:P1922" si="249">E1867/L1867</f>
        <v>2</v>
      </c>
      <c r="Q1867" t="str">
        <f t="shared" si="244"/>
        <v>games</v>
      </c>
      <c r="R1867" t="str">
        <f t="shared" si="245"/>
        <v>mobile games</v>
      </c>
      <c r="S1867" s="21">
        <f t="shared" si="246"/>
        <v>42645.367442129631</v>
      </c>
      <c r="T1867" s="21">
        <f t="shared" si="24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43"/>
        <v>1</v>
      </c>
      <c r="P1868" s="20">
        <f t="shared" ref="P1868:P1874" si="250">IF(E1868=0,0,E1868/L1868)</f>
        <v>62.5</v>
      </c>
      <c r="Q1868" t="str">
        <f t="shared" si="244"/>
        <v>games</v>
      </c>
      <c r="R1868" t="str">
        <f t="shared" si="245"/>
        <v>mobile games</v>
      </c>
      <c r="S1868" s="21">
        <f t="shared" si="246"/>
        <v>42742.246493055558</v>
      </c>
      <c r="T1868" s="21">
        <f t="shared" si="24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43"/>
        <v>0</v>
      </c>
      <c r="P1869" s="20">
        <f t="shared" si="250"/>
        <v>10</v>
      </c>
      <c r="Q1869" t="str">
        <f t="shared" si="244"/>
        <v>games</v>
      </c>
      <c r="R1869" t="str">
        <f t="shared" si="245"/>
        <v>mobile games</v>
      </c>
      <c r="S1869" s="21">
        <f t="shared" si="246"/>
        <v>42649.924907407403</v>
      </c>
      <c r="T1869" s="21">
        <f t="shared" si="24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43"/>
        <v>5</v>
      </c>
      <c r="P1870" s="20">
        <f t="shared" si="250"/>
        <v>71.588235294117652</v>
      </c>
      <c r="Q1870" t="str">
        <f t="shared" si="244"/>
        <v>games</v>
      </c>
      <c r="R1870" t="str">
        <f t="shared" si="245"/>
        <v>mobile games</v>
      </c>
      <c r="S1870" s="21">
        <f t="shared" si="246"/>
        <v>42328.779224537036</v>
      </c>
      <c r="T1870" s="21">
        <f t="shared" si="24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43"/>
        <v>0</v>
      </c>
      <c r="P1871" s="20">
        <f t="shared" si="250"/>
        <v>0</v>
      </c>
      <c r="Q1871" t="str">
        <f t="shared" si="244"/>
        <v>games</v>
      </c>
      <c r="R1871" t="str">
        <f t="shared" si="245"/>
        <v>mobile games</v>
      </c>
      <c r="S1871" s="21">
        <f t="shared" si="246"/>
        <v>42709.002881944441</v>
      </c>
      <c r="T1871" s="21">
        <f t="shared" si="24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43"/>
        <v>10</v>
      </c>
      <c r="P1872" s="20">
        <f t="shared" si="250"/>
        <v>32.81818181818182</v>
      </c>
      <c r="Q1872" t="str">
        <f t="shared" si="244"/>
        <v>games</v>
      </c>
      <c r="R1872" t="str">
        <f t="shared" si="245"/>
        <v>mobile games</v>
      </c>
      <c r="S1872" s="21">
        <f t="shared" si="246"/>
        <v>42371.355729166666</v>
      </c>
      <c r="T1872" s="21">
        <f t="shared" si="24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43"/>
        <v>72</v>
      </c>
      <c r="P1873" s="20">
        <f t="shared" si="250"/>
        <v>49.11578947368421</v>
      </c>
      <c r="Q1873" t="str">
        <f t="shared" si="244"/>
        <v>games</v>
      </c>
      <c r="R1873" t="str">
        <f t="shared" si="245"/>
        <v>mobile games</v>
      </c>
      <c r="S1873" s="21">
        <f t="shared" si="246"/>
        <v>41923.783576388887</v>
      </c>
      <c r="T1873" s="21">
        <f t="shared" si="24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43"/>
        <v>1</v>
      </c>
      <c r="P1874" s="20">
        <f t="shared" si="250"/>
        <v>16.307692307692307</v>
      </c>
      <c r="Q1874" t="str">
        <f t="shared" si="244"/>
        <v>games</v>
      </c>
      <c r="R1874" t="str">
        <f t="shared" si="245"/>
        <v>mobile games</v>
      </c>
      <c r="S1874" s="21">
        <f t="shared" si="246"/>
        <v>42155.129652777774</v>
      </c>
      <c r="T1874" s="21">
        <f t="shared" si="24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43"/>
        <v>0</v>
      </c>
      <c r="P1875" s="9">
        <f t="shared" si="249"/>
        <v>18</v>
      </c>
      <c r="Q1875" t="str">
        <f t="shared" si="244"/>
        <v>games</v>
      </c>
      <c r="R1875" t="str">
        <f t="shared" si="245"/>
        <v>mobile games</v>
      </c>
      <c r="S1875" s="21">
        <f t="shared" si="246"/>
        <v>42164.615856481483</v>
      </c>
      <c r="T1875" s="21">
        <f t="shared" si="24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43"/>
        <v>0</v>
      </c>
      <c r="P1876" s="20">
        <f t="shared" ref="P1876:P1877" si="251">IF(E1876=0,0,E1876/L1876)</f>
        <v>13</v>
      </c>
      <c r="Q1876" t="str">
        <f t="shared" si="244"/>
        <v>games</v>
      </c>
      <c r="R1876" t="str">
        <f t="shared" si="245"/>
        <v>mobile games</v>
      </c>
      <c r="S1876" s="21">
        <f t="shared" si="246"/>
        <v>42529.969131944439</v>
      </c>
      <c r="T1876" s="21">
        <f t="shared" si="24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43"/>
        <v>1</v>
      </c>
      <c r="P1877" s="20">
        <f t="shared" si="251"/>
        <v>17</v>
      </c>
      <c r="Q1877" t="str">
        <f t="shared" si="244"/>
        <v>games</v>
      </c>
      <c r="R1877" t="str">
        <f t="shared" si="245"/>
        <v>mobile games</v>
      </c>
      <c r="S1877" s="21">
        <f t="shared" si="246"/>
        <v>42528.899398148147</v>
      </c>
      <c r="T1877" s="21">
        <f t="shared" si="24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43"/>
        <v>0</v>
      </c>
      <c r="P1878" s="8">
        <v>0</v>
      </c>
      <c r="Q1878" t="str">
        <f t="shared" si="244"/>
        <v>games</v>
      </c>
      <c r="R1878" t="str">
        <f t="shared" si="245"/>
        <v>mobile games</v>
      </c>
      <c r="S1878" s="21">
        <f t="shared" si="246"/>
        <v>41776.284780092588</v>
      </c>
      <c r="T1878" s="21">
        <f t="shared" si="24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43"/>
        <v>0</v>
      </c>
      <c r="P1879" s="20">
        <f>IF(E1879=0,0,E1879/L1879)</f>
        <v>0</v>
      </c>
      <c r="Q1879" t="str">
        <f t="shared" si="244"/>
        <v>games</v>
      </c>
      <c r="R1879" t="str">
        <f t="shared" si="245"/>
        <v>mobile games</v>
      </c>
      <c r="S1879" s="21">
        <f t="shared" si="246"/>
        <v>42035.029224537036</v>
      </c>
      <c r="T1879" s="21">
        <f t="shared" si="24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43"/>
        <v>0</v>
      </c>
      <c r="P1880" s="8">
        <v>0</v>
      </c>
      <c r="Q1880" t="str">
        <f t="shared" si="244"/>
        <v>games</v>
      </c>
      <c r="R1880" t="str">
        <f t="shared" si="245"/>
        <v>mobile games</v>
      </c>
      <c r="S1880" s="21">
        <f t="shared" si="246"/>
        <v>41773.008738425924</v>
      </c>
      <c r="T1880" s="21">
        <f t="shared" si="24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43"/>
        <v>0</v>
      </c>
      <c r="P1881" s="12">
        <f t="shared" si="249"/>
        <v>3</v>
      </c>
      <c r="Q1881" t="str">
        <f t="shared" si="244"/>
        <v>games</v>
      </c>
      <c r="R1881" t="str">
        <f t="shared" si="245"/>
        <v>mobile games</v>
      </c>
      <c r="S1881" s="21">
        <f t="shared" si="246"/>
        <v>42413.649641203709</v>
      </c>
      <c r="T1881" s="21">
        <f t="shared" si="24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43"/>
        <v>20</v>
      </c>
      <c r="P1882" s="13">
        <f t="shared" si="249"/>
        <v>41.833333333333336</v>
      </c>
      <c r="Q1882" t="str">
        <f t="shared" si="244"/>
        <v>games</v>
      </c>
      <c r="R1882" t="str">
        <f t="shared" si="245"/>
        <v>mobile games</v>
      </c>
      <c r="S1882" s="21">
        <f t="shared" si="246"/>
        <v>42430.566898148143</v>
      </c>
      <c r="T1882" s="21">
        <f t="shared" si="24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43"/>
        <v>173</v>
      </c>
      <c r="P1883" s="20">
        <f t="shared" ref="P1883:P1888" si="252">IF(E1883=0,0,E1883/L1883)</f>
        <v>49.338428571428572</v>
      </c>
      <c r="Q1883" t="str">
        <f t="shared" si="244"/>
        <v>music</v>
      </c>
      <c r="R1883" t="str">
        <f t="shared" si="245"/>
        <v>indie rock</v>
      </c>
      <c r="S1883" s="21">
        <f t="shared" si="246"/>
        <v>42043.152650462958</v>
      </c>
      <c r="T1883" s="21">
        <f t="shared" si="24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43"/>
        <v>101</v>
      </c>
      <c r="P1884" s="20">
        <f t="shared" si="252"/>
        <v>41.728395061728392</v>
      </c>
      <c r="Q1884" t="str">
        <f t="shared" si="244"/>
        <v>music</v>
      </c>
      <c r="R1884" t="str">
        <f t="shared" si="245"/>
        <v>indie rock</v>
      </c>
      <c r="S1884" s="21">
        <f t="shared" si="246"/>
        <v>41067.949212962965</v>
      </c>
      <c r="T1884" s="21">
        <f t="shared" si="24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43"/>
        <v>105</v>
      </c>
      <c r="P1885" s="20">
        <f t="shared" si="252"/>
        <v>32.71875</v>
      </c>
      <c r="Q1885" t="str">
        <f t="shared" si="244"/>
        <v>music</v>
      </c>
      <c r="R1885" t="str">
        <f t="shared" si="245"/>
        <v>indie rock</v>
      </c>
      <c r="S1885" s="21">
        <f t="shared" si="246"/>
        <v>40977.948009259257</v>
      </c>
      <c r="T1885" s="21">
        <f t="shared" si="24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43"/>
        <v>135</v>
      </c>
      <c r="P1886" s="20">
        <f t="shared" si="252"/>
        <v>51.96153846153846</v>
      </c>
      <c r="Q1886" t="str">
        <f t="shared" si="244"/>
        <v>music</v>
      </c>
      <c r="R1886" t="str">
        <f t="shared" si="245"/>
        <v>indie rock</v>
      </c>
      <c r="S1886" s="21">
        <f t="shared" si="246"/>
        <v>41205.198321759257</v>
      </c>
      <c r="T1886" s="21">
        <f t="shared" si="24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43"/>
        <v>116</v>
      </c>
      <c r="P1887" s="20">
        <f t="shared" si="252"/>
        <v>50.685714285714283</v>
      </c>
      <c r="Q1887" t="str">
        <f t="shared" si="244"/>
        <v>music</v>
      </c>
      <c r="R1887" t="str">
        <f t="shared" si="245"/>
        <v>indie rock</v>
      </c>
      <c r="S1887" s="21">
        <f t="shared" si="246"/>
        <v>41099.093865740739</v>
      </c>
      <c r="T1887" s="21">
        <f t="shared" si="24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43"/>
        <v>102</v>
      </c>
      <c r="P1888" s="20">
        <f t="shared" si="252"/>
        <v>42.241379310344826</v>
      </c>
      <c r="Q1888" t="str">
        <f t="shared" si="244"/>
        <v>music</v>
      </c>
      <c r="R1888" t="str">
        <f t="shared" si="245"/>
        <v>indie rock</v>
      </c>
      <c r="S1888" s="21">
        <f t="shared" si="246"/>
        <v>41925.906689814816</v>
      </c>
      <c r="T1888" s="21">
        <f t="shared" si="24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43"/>
        <v>111</v>
      </c>
      <c r="P1889" s="12">
        <f t="shared" si="249"/>
        <v>416.875</v>
      </c>
      <c r="Q1889" t="str">
        <f t="shared" si="244"/>
        <v>music</v>
      </c>
      <c r="R1889" t="str">
        <f t="shared" si="245"/>
        <v>indie rock</v>
      </c>
      <c r="S1889" s="21">
        <f t="shared" si="246"/>
        <v>42323.800138888888</v>
      </c>
      <c r="T1889" s="21">
        <f t="shared" si="24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43"/>
        <v>166</v>
      </c>
      <c r="P1890" s="20">
        <f t="shared" ref="P1890:P1902" si="253">IF(E1890=0,0,E1890/L1890)</f>
        <v>46.651685393258425</v>
      </c>
      <c r="Q1890" t="str">
        <f t="shared" si="244"/>
        <v>music</v>
      </c>
      <c r="R1890" t="str">
        <f t="shared" si="245"/>
        <v>indie rock</v>
      </c>
      <c r="S1890" s="21">
        <f t="shared" si="246"/>
        <v>40299.239953703705</v>
      </c>
      <c r="T1890" s="21">
        <f t="shared" si="24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43"/>
        <v>107</v>
      </c>
      <c r="P1891" s="20">
        <f t="shared" si="253"/>
        <v>48.454545454545453</v>
      </c>
      <c r="Q1891" t="str">
        <f t="shared" si="244"/>
        <v>music</v>
      </c>
      <c r="R1891" t="str">
        <f t="shared" si="245"/>
        <v>indie rock</v>
      </c>
      <c r="S1891" s="21">
        <f t="shared" si="246"/>
        <v>41299.793356481481</v>
      </c>
      <c r="T1891" s="21">
        <f t="shared" si="24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43"/>
        <v>145</v>
      </c>
      <c r="P1892" s="20">
        <f t="shared" si="253"/>
        <v>70.5289837398374</v>
      </c>
      <c r="Q1892" t="str">
        <f t="shared" si="244"/>
        <v>music</v>
      </c>
      <c r="R1892" t="str">
        <f t="shared" si="245"/>
        <v>indie rock</v>
      </c>
      <c r="S1892" s="21">
        <f t="shared" si="246"/>
        <v>41228.786203703705</v>
      </c>
      <c r="T1892" s="21">
        <f t="shared" si="24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43"/>
        <v>106</v>
      </c>
      <c r="P1893" s="20">
        <f t="shared" si="253"/>
        <v>87.958333333333329</v>
      </c>
      <c r="Q1893" t="str">
        <f t="shared" si="244"/>
        <v>music</v>
      </c>
      <c r="R1893" t="str">
        <f t="shared" si="245"/>
        <v>indie rock</v>
      </c>
      <c r="S1893" s="21">
        <f t="shared" si="246"/>
        <v>40335.798078703701</v>
      </c>
      <c r="T1893" s="21">
        <f t="shared" si="24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43"/>
        <v>137</v>
      </c>
      <c r="P1894" s="20">
        <f t="shared" si="253"/>
        <v>26.26923076923077</v>
      </c>
      <c r="Q1894" t="str">
        <f t="shared" si="244"/>
        <v>music</v>
      </c>
      <c r="R1894" t="str">
        <f t="shared" si="245"/>
        <v>indie rock</v>
      </c>
      <c r="S1894" s="21">
        <f t="shared" si="246"/>
        <v>40671.637511574074</v>
      </c>
      <c r="T1894" s="21">
        <f t="shared" si="24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43"/>
        <v>104</v>
      </c>
      <c r="P1895" s="20">
        <f t="shared" si="253"/>
        <v>57.777777777777779</v>
      </c>
      <c r="Q1895" t="str">
        <f t="shared" si="244"/>
        <v>music</v>
      </c>
      <c r="R1895" t="str">
        <f t="shared" si="245"/>
        <v>indie rock</v>
      </c>
      <c r="S1895" s="21">
        <f t="shared" si="246"/>
        <v>40632.94195601852</v>
      </c>
      <c r="T1895" s="21">
        <f t="shared" si="247"/>
        <v>40649.165972222225</v>
      </c>
    </row>
    <row r="1896" spans="1:20" ht="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43"/>
        <v>115</v>
      </c>
      <c r="P1896" s="20">
        <f t="shared" si="253"/>
        <v>57.25</v>
      </c>
      <c r="Q1896" t="str">
        <f t="shared" si="244"/>
        <v>music</v>
      </c>
      <c r="R1896" t="str">
        <f t="shared" si="245"/>
        <v>indie rock</v>
      </c>
      <c r="S1896" s="21">
        <f t="shared" si="246"/>
        <v>40920.904895833337</v>
      </c>
      <c r="T1896" s="21">
        <f t="shared" si="24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43"/>
        <v>102</v>
      </c>
      <c r="P1897" s="20">
        <f t="shared" si="253"/>
        <v>196.34042553191489</v>
      </c>
      <c r="Q1897" t="str">
        <f t="shared" si="244"/>
        <v>music</v>
      </c>
      <c r="R1897" t="str">
        <f t="shared" si="245"/>
        <v>indie rock</v>
      </c>
      <c r="S1897" s="21">
        <f t="shared" si="246"/>
        <v>42267.746782407412</v>
      </c>
      <c r="T1897" s="21">
        <f t="shared" si="24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43"/>
        <v>124</v>
      </c>
      <c r="P1898" s="20">
        <f t="shared" si="253"/>
        <v>43</v>
      </c>
      <c r="Q1898" t="str">
        <f t="shared" si="244"/>
        <v>music</v>
      </c>
      <c r="R1898" t="str">
        <f t="shared" si="245"/>
        <v>indie rock</v>
      </c>
      <c r="S1898" s="21">
        <f t="shared" si="246"/>
        <v>40981.710243055553</v>
      </c>
      <c r="T1898" s="21">
        <f t="shared" si="24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43"/>
        <v>102</v>
      </c>
      <c r="P1899" s="20">
        <f t="shared" si="253"/>
        <v>35.551912568306008</v>
      </c>
      <c r="Q1899" t="str">
        <f t="shared" si="244"/>
        <v>music</v>
      </c>
      <c r="R1899" t="str">
        <f t="shared" si="245"/>
        <v>indie rock</v>
      </c>
      <c r="S1899" s="21">
        <f t="shared" si="246"/>
        <v>41680.583402777782</v>
      </c>
      <c r="T1899" s="21">
        <f t="shared" si="24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43"/>
        <v>145</v>
      </c>
      <c r="P1900" s="20">
        <f t="shared" si="253"/>
        <v>68.80952380952381</v>
      </c>
      <c r="Q1900" t="str">
        <f t="shared" si="244"/>
        <v>music</v>
      </c>
      <c r="R1900" t="str">
        <f t="shared" si="245"/>
        <v>indie rock</v>
      </c>
      <c r="S1900" s="21">
        <f t="shared" si="246"/>
        <v>42366.192974537036</v>
      </c>
      <c r="T1900" s="21">
        <f t="shared" si="24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43"/>
        <v>133</v>
      </c>
      <c r="P1901" s="20">
        <f t="shared" si="253"/>
        <v>28.571428571428573</v>
      </c>
      <c r="Q1901" t="str">
        <f t="shared" si="244"/>
        <v>music</v>
      </c>
      <c r="R1901" t="str">
        <f t="shared" si="245"/>
        <v>indie rock</v>
      </c>
      <c r="S1901" s="21">
        <f t="shared" si="246"/>
        <v>42058.941736111112</v>
      </c>
      <c r="T1901" s="21">
        <f t="shared" si="24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43"/>
        <v>109</v>
      </c>
      <c r="P1902" s="20">
        <f t="shared" si="253"/>
        <v>50.631666666666668</v>
      </c>
      <c r="Q1902" t="str">
        <f t="shared" si="244"/>
        <v>music</v>
      </c>
      <c r="R1902" t="str">
        <f t="shared" si="245"/>
        <v>indie rock</v>
      </c>
      <c r="S1902" s="21">
        <f t="shared" si="246"/>
        <v>41160.871886574074</v>
      </c>
      <c r="T1902" s="21">
        <f t="shared" si="24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43"/>
        <v>3</v>
      </c>
      <c r="P1903" s="13">
        <f t="shared" si="249"/>
        <v>106.8</v>
      </c>
      <c r="Q1903" t="str">
        <f t="shared" si="244"/>
        <v>technology</v>
      </c>
      <c r="R1903" t="str">
        <f t="shared" si="245"/>
        <v>gadgets</v>
      </c>
      <c r="S1903" s="21">
        <f t="shared" si="246"/>
        <v>42116.54315972222</v>
      </c>
      <c r="T1903" s="21">
        <f t="shared" si="24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43"/>
        <v>1</v>
      </c>
      <c r="P1904" s="12">
        <f t="shared" si="249"/>
        <v>4</v>
      </c>
      <c r="Q1904" t="str">
        <f t="shared" si="244"/>
        <v>technology</v>
      </c>
      <c r="R1904" t="str">
        <f t="shared" si="245"/>
        <v>gadgets</v>
      </c>
      <c r="S1904" s="21">
        <f t="shared" si="246"/>
        <v>42037.789895833332</v>
      </c>
      <c r="T1904" s="21">
        <f t="shared" si="24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43"/>
        <v>47</v>
      </c>
      <c r="P1905" s="20">
        <f t="shared" ref="P1905:P1911" si="254">IF(E1905=0,0,E1905/L1905)</f>
        <v>34.097560975609753</v>
      </c>
      <c r="Q1905" t="str">
        <f t="shared" si="244"/>
        <v>technology</v>
      </c>
      <c r="R1905" t="str">
        <f t="shared" si="245"/>
        <v>gadgets</v>
      </c>
      <c r="S1905" s="21">
        <f t="shared" si="246"/>
        <v>42702.770729166667</v>
      </c>
      <c r="T1905" s="21">
        <f t="shared" si="24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43"/>
        <v>0</v>
      </c>
      <c r="P1906" s="20">
        <f t="shared" si="254"/>
        <v>25</v>
      </c>
      <c r="Q1906" t="str">
        <f t="shared" si="244"/>
        <v>technology</v>
      </c>
      <c r="R1906" t="str">
        <f t="shared" si="245"/>
        <v>gadgets</v>
      </c>
      <c r="S1906" s="21">
        <f t="shared" si="246"/>
        <v>42326.685428240744</v>
      </c>
      <c r="T1906" s="21">
        <f t="shared" si="24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43"/>
        <v>0</v>
      </c>
      <c r="P1907" s="20">
        <f t="shared" si="254"/>
        <v>10.5</v>
      </c>
      <c r="Q1907" t="str">
        <f t="shared" si="244"/>
        <v>technology</v>
      </c>
      <c r="R1907" t="str">
        <f t="shared" si="245"/>
        <v>gadgets</v>
      </c>
      <c r="S1907" s="21">
        <f t="shared" si="246"/>
        <v>41859.925856481481</v>
      </c>
      <c r="T1907" s="21">
        <f t="shared" si="24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43"/>
        <v>43</v>
      </c>
      <c r="P1908" s="20">
        <f t="shared" si="254"/>
        <v>215.95959595959596</v>
      </c>
      <c r="Q1908" t="str">
        <f t="shared" si="244"/>
        <v>technology</v>
      </c>
      <c r="R1908" t="str">
        <f t="shared" si="245"/>
        <v>gadgets</v>
      </c>
      <c r="S1908" s="21">
        <f t="shared" si="246"/>
        <v>42514.671099537038</v>
      </c>
      <c r="T1908" s="21">
        <f t="shared" si="24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43"/>
        <v>0</v>
      </c>
      <c r="P1909" s="20">
        <f t="shared" si="254"/>
        <v>21.25</v>
      </c>
      <c r="Q1909" t="str">
        <f t="shared" si="244"/>
        <v>technology</v>
      </c>
      <c r="R1909" t="str">
        <f t="shared" si="245"/>
        <v>gadgets</v>
      </c>
      <c r="S1909" s="21">
        <f t="shared" si="246"/>
        <v>41767.587094907409</v>
      </c>
      <c r="T1909" s="21">
        <f t="shared" si="24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43"/>
        <v>2</v>
      </c>
      <c r="P1910" s="20">
        <f t="shared" si="254"/>
        <v>108.25</v>
      </c>
      <c r="Q1910" t="str">
        <f t="shared" si="244"/>
        <v>technology</v>
      </c>
      <c r="R1910" t="str">
        <f t="shared" si="245"/>
        <v>gadgets</v>
      </c>
      <c r="S1910" s="21">
        <f t="shared" si="246"/>
        <v>42703.917824074073</v>
      </c>
      <c r="T1910" s="21">
        <f t="shared" si="24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43"/>
        <v>14</v>
      </c>
      <c r="P1911" s="20">
        <f t="shared" si="254"/>
        <v>129.97368421052633</v>
      </c>
      <c r="Q1911" t="str">
        <f t="shared" si="244"/>
        <v>technology</v>
      </c>
      <c r="R1911" t="str">
        <f t="shared" si="245"/>
        <v>gadgets</v>
      </c>
      <c r="S1911" s="21">
        <f t="shared" si="246"/>
        <v>41905.429155092592</v>
      </c>
      <c r="T1911" s="21">
        <f t="shared" si="24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43"/>
        <v>39</v>
      </c>
      <c r="P1912" s="12">
        <f t="shared" si="249"/>
        <v>117.49473684210527</v>
      </c>
      <c r="Q1912" t="str">
        <f t="shared" si="244"/>
        <v>technology</v>
      </c>
      <c r="R1912" t="str">
        <f t="shared" si="245"/>
        <v>gadgets</v>
      </c>
      <c r="S1912" s="21">
        <f t="shared" si="246"/>
        <v>42264.963159722218</v>
      </c>
      <c r="T1912" s="21">
        <f t="shared" si="24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43"/>
        <v>0</v>
      </c>
      <c r="P1913" s="17">
        <f t="shared" si="249"/>
        <v>10</v>
      </c>
      <c r="Q1913" t="str">
        <f t="shared" si="244"/>
        <v>technology</v>
      </c>
      <c r="R1913" t="str">
        <f t="shared" si="245"/>
        <v>gadgets</v>
      </c>
      <c r="S1913" s="21">
        <f t="shared" si="246"/>
        <v>41830.033958333333</v>
      </c>
      <c r="T1913" s="21">
        <f t="shared" si="24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43"/>
        <v>59</v>
      </c>
      <c r="P1914" s="20">
        <f>IF(E1914=0,0,E1914/L1914)</f>
        <v>70.595238095238102</v>
      </c>
      <c r="Q1914" t="str">
        <f t="shared" si="244"/>
        <v>technology</v>
      </c>
      <c r="R1914" t="str">
        <f t="shared" si="245"/>
        <v>gadgets</v>
      </c>
      <c r="S1914" s="21">
        <f t="shared" si="246"/>
        <v>42129.226388888885</v>
      </c>
      <c r="T1914" s="21">
        <f t="shared" si="24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43"/>
        <v>1</v>
      </c>
      <c r="P1915" s="13">
        <f t="shared" si="249"/>
        <v>24.5</v>
      </c>
      <c r="Q1915" t="str">
        <f t="shared" si="244"/>
        <v>technology</v>
      </c>
      <c r="R1915" t="str">
        <f t="shared" si="245"/>
        <v>gadgets</v>
      </c>
      <c r="S1915" s="21">
        <f t="shared" si="246"/>
        <v>41890.511319444442</v>
      </c>
      <c r="T1915" s="21">
        <f t="shared" si="24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43"/>
        <v>9</v>
      </c>
      <c r="P1916" s="20">
        <f t="shared" ref="P1916:P1918" si="255">IF(E1916=0,0,E1916/L1916)</f>
        <v>30</v>
      </c>
      <c r="Q1916" t="str">
        <f t="shared" si="244"/>
        <v>technology</v>
      </c>
      <c r="R1916" t="str">
        <f t="shared" si="245"/>
        <v>gadgets</v>
      </c>
      <c r="S1916" s="21">
        <f t="shared" si="246"/>
        <v>41929.174456018518</v>
      </c>
      <c r="T1916" s="21">
        <f t="shared" si="24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43"/>
        <v>2</v>
      </c>
      <c r="P1917" s="20">
        <f t="shared" si="255"/>
        <v>2</v>
      </c>
      <c r="Q1917" t="str">
        <f t="shared" si="244"/>
        <v>technology</v>
      </c>
      <c r="R1917" t="str">
        <f t="shared" si="245"/>
        <v>gadgets</v>
      </c>
      <c r="S1917" s="21">
        <f t="shared" si="246"/>
        <v>41864.04886574074</v>
      </c>
      <c r="T1917" s="21">
        <f t="shared" si="24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43"/>
        <v>1</v>
      </c>
      <c r="P1918" s="20">
        <f t="shared" si="255"/>
        <v>17</v>
      </c>
      <c r="Q1918" t="str">
        <f t="shared" si="244"/>
        <v>technology</v>
      </c>
      <c r="R1918" t="str">
        <f t="shared" si="245"/>
        <v>gadgets</v>
      </c>
      <c r="S1918" s="21">
        <f t="shared" si="246"/>
        <v>42656.717303240745</v>
      </c>
      <c r="T1918" s="21">
        <f t="shared" si="24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43"/>
        <v>53</v>
      </c>
      <c r="P1919" s="14">
        <f t="shared" si="249"/>
        <v>2928.9285714285716</v>
      </c>
      <c r="Q1919" t="str">
        <f t="shared" si="244"/>
        <v>technology</v>
      </c>
      <c r="R1919" t="str">
        <f t="shared" si="245"/>
        <v>gadgets</v>
      </c>
      <c r="S1919" s="21">
        <f t="shared" si="246"/>
        <v>42746.270057870366</v>
      </c>
      <c r="T1919" s="21">
        <f t="shared" si="24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43"/>
        <v>1</v>
      </c>
      <c r="P1920" s="20">
        <f t="shared" ref="P1920:P1921" si="256">IF(E1920=0,0,E1920/L1920)</f>
        <v>28.888888888888889</v>
      </c>
      <c r="Q1920" t="str">
        <f t="shared" si="244"/>
        <v>technology</v>
      </c>
      <c r="R1920" t="str">
        <f t="shared" si="245"/>
        <v>gadgets</v>
      </c>
      <c r="S1920" s="21">
        <f t="shared" si="246"/>
        <v>41828.789942129632</v>
      </c>
      <c r="T1920" s="21">
        <f t="shared" si="24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43"/>
        <v>47</v>
      </c>
      <c r="P1921" s="20">
        <f t="shared" si="256"/>
        <v>29.625</v>
      </c>
      <c r="Q1921" t="str">
        <f t="shared" si="244"/>
        <v>technology</v>
      </c>
      <c r="R1921" t="str">
        <f t="shared" si="245"/>
        <v>gadgets</v>
      </c>
      <c r="S1921" s="21">
        <f t="shared" si="246"/>
        <v>42113.875567129624</v>
      </c>
      <c r="T1921" s="21">
        <f t="shared" si="24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43"/>
        <v>43</v>
      </c>
      <c r="P1922" s="13">
        <f t="shared" si="249"/>
        <v>40.980952380952381</v>
      </c>
      <c r="Q1922" t="str">
        <f t="shared" si="244"/>
        <v>technology</v>
      </c>
      <c r="R1922" t="str">
        <f t="shared" si="245"/>
        <v>gadgets</v>
      </c>
      <c r="S1922" s="21">
        <f t="shared" si="246"/>
        <v>42270.875706018516</v>
      </c>
      <c r="T1922" s="21">
        <f t="shared" si="247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57">ROUND((E1923/D1923)*100,0)</f>
        <v>137</v>
      </c>
      <c r="P1923" s="20">
        <f t="shared" ref="P1923:P1946" si="258">IF(E1923=0,0,E1923/L1923)</f>
        <v>54</v>
      </c>
      <c r="Q1923" t="str">
        <f t="shared" ref="Q1923:Q1986" si="259">LEFT(N1923,SEARCH("/",N1923,1)-1)</f>
        <v>music</v>
      </c>
      <c r="R1923" t="str">
        <f t="shared" ref="R1923:R1986" si="260">RIGHT(N1923,LEN(N1923)-FIND("/",N1923))</f>
        <v>indie rock</v>
      </c>
      <c r="S1923" s="21">
        <f t="shared" ref="S1923:S1986" si="261">(((J1923/60)/60)/24)+DATE(1970,1,1)</f>
        <v>41074.221562500003</v>
      </c>
      <c r="T1923" s="21">
        <f t="shared" ref="T1923:T1986" si="26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57"/>
        <v>116</v>
      </c>
      <c r="P1924" s="20">
        <f t="shared" si="258"/>
        <v>36.109375</v>
      </c>
      <c r="Q1924" t="str">
        <f t="shared" si="259"/>
        <v>music</v>
      </c>
      <c r="R1924" t="str">
        <f t="shared" si="260"/>
        <v>indie rock</v>
      </c>
      <c r="S1924" s="21">
        <f t="shared" si="261"/>
        <v>41590.255868055552</v>
      </c>
      <c r="T1924" s="21">
        <f t="shared" si="26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57"/>
        <v>241</v>
      </c>
      <c r="P1925" s="20">
        <f t="shared" si="258"/>
        <v>23.153846153846153</v>
      </c>
      <c r="Q1925" t="str">
        <f t="shared" si="259"/>
        <v>music</v>
      </c>
      <c r="R1925" t="str">
        <f t="shared" si="260"/>
        <v>indie rock</v>
      </c>
      <c r="S1925" s="21">
        <f t="shared" si="261"/>
        <v>40772.848749999997</v>
      </c>
      <c r="T1925" s="21">
        <f t="shared" si="26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57"/>
        <v>114</v>
      </c>
      <c r="P1926" s="20">
        <f t="shared" si="258"/>
        <v>104</v>
      </c>
      <c r="Q1926" t="str">
        <f t="shared" si="259"/>
        <v>music</v>
      </c>
      <c r="R1926" t="str">
        <f t="shared" si="260"/>
        <v>indie rock</v>
      </c>
      <c r="S1926" s="21">
        <f t="shared" si="261"/>
        <v>41626.761053240742</v>
      </c>
      <c r="T1926" s="21">
        <f t="shared" si="26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57"/>
        <v>110</v>
      </c>
      <c r="P1927" s="20">
        <f t="shared" si="258"/>
        <v>31.826923076923077</v>
      </c>
      <c r="Q1927" t="str">
        <f t="shared" si="259"/>
        <v>music</v>
      </c>
      <c r="R1927" t="str">
        <f t="shared" si="260"/>
        <v>indie rock</v>
      </c>
      <c r="S1927" s="21">
        <f t="shared" si="261"/>
        <v>41535.90148148148</v>
      </c>
      <c r="T1927" s="21">
        <f t="shared" si="26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57"/>
        <v>195</v>
      </c>
      <c r="P1928" s="20">
        <f t="shared" si="258"/>
        <v>27.3896261682243</v>
      </c>
      <c r="Q1928" t="str">
        <f t="shared" si="259"/>
        <v>music</v>
      </c>
      <c r="R1928" t="str">
        <f t="shared" si="260"/>
        <v>indie rock</v>
      </c>
      <c r="S1928" s="21">
        <f t="shared" si="261"/>
        <v>40456.954351851848</v>
      </c>
      <c r="T1928" s="21">
        <f t="shared" si="262"/>
        <v>40484.018055555556</v>
      </c>
    </row>
    <row r="1929" spans="1:20" ht="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57"/>
        <v>103</v>
      </c>
      <c r="P1929" s="20">
        <f t="shared" si="258"/>
        <v>56.363636363636367</v>
      </c>
      <c r="Q1929" t="str">
        <f t="shared" si="259"/>
        <v>music</v>
      </c>
      <c r="R1929" t="str">
        <f t="shared" si="260"/>
        <v>indie rock</v>
      </c>
      <c r="S1929" s="21">
        <f t="shared" si="261"/>
        <v>40960.861562500002</v>
      </c>
      <c r="T1929" s="21">
        <f t="shared" si="26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57"/>
        <v>103</v>
      </c>
      <c r="P1930" s="20">
        <f t="shared" si="258"/>
        <v>77.352941176470594</v>
      </c>
      <c r="Q1930" t="str">
        <f t="shared" si="259"/>
        <v>music</v>
      </c>
      <c r="R1930" t="str">
        <f t="shared" si="260"/>
        <v>indie rock</v>
      </c>
      <c r="S1930" s="21">
        <f t="shared" si="261"/>
        <v>41371.648078703707</v>
      </c>
      <c r="T1930" s="21">
        <f t="shared" si="26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57"/>
        <v>100</v>
      </c>
      <c r="P1931" s="20">
        <f t="shared" si="258"/>
        <v>42.8</v>
      </c>
      <c r="Q1931" t="str">
        <f t="shared" si="259"/>
        <v>music</v>
      </c>
      <c r="R1931" t="str">
        <f t="shared" si="260"/>
        <v>indie rock</v>
      </c>
      <c r="S1931" s="21">
        <f t="shared" si="261"/>
        <v>40687.021597222221</v>
      </c>
      <c r="T1931" s="21">
        <f t="shared" si="26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57"/>
        <v>127</v>
      </c>
      <c r="P1932" s="20">
        <f t="shared" si="258"/>
        <v>48.846153846153847</v>
      </c>
      <c r="Q1932" t="str">
        <f t="shared" si="259"/>
        <v>music</v>
      </c>
      <c r="R1932" t="str">
        <f t="shared" si="260"/>
        <v>indie rock</v>
      </c>
      <c r="S1932" s="21">
        <f t="shared" si="261"/>
        <v>41402.558819444443</v>
      </c>
      <c r="T1932" s="21">
        <f t="shared" si="26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57"/>
        <v>121</v>
      </c>
      <c r="P1933" s="20">
        <f t="shared" si="258"/>
        <v>48.240400000000001</v>
      </c>
      <c r="Q1933" t="str">
        <f t="shared" si="259"/>
        <v>music</v>
      </c>
      <c r="R1933" t="str">
        <f t="shared" si="260"/>
        <v>indie rock</v>
      </c>
      <c r="S1933" s="21">
        <f t="shared" si="261"/>
        <v>41037.892465277779</v>
      </c>
      <c r="T1933" s="21">
        <f t="shared" si="26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57"/>
        <v>107</v>
      </c>
      <c r="P1934" s="20">
        <f t="shared" si="258"/>
        <v>70.212500000000006</v>
      </c>
      <c r="Q1934" t="str">
        <f t="shared" si="259"/>
        <v>music</v>
      </c>
      <c r="R1934" t="str">
        <f t="shared" si="260"/>
        <v>indie rock</v>
      </c>
      <c r="S1934" s="21">
        <f t="shared" si="261"/>
        <v>40911.809872685182</v>
      </c>
      <c r="T1934" s="21">
        <f t="shared" si="26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57"/>
        <v>172</v>
      </c>
      <c r="P1935" s="20">
        <f t="shared" si="258"/>
        <v>94.054545454545448</v>
      </c>
      <c r="Q1935" t="str">
        <f t="shared" si="259"/>
        <v>music</v>
      </c>
      <c r="R1935" t="str">
        <f t="shared" si="260"/>
        <v>indie rock</v>
      </c>
      <c r="S1935" s="21">
        <f t="shared" si="261"/>
        <v>41879.130868055552</v>
      </c>
      <c r="T1935" s="21">
        <f t="shared" si="26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57"/>
        <v>124</v>
      </c>
      <c r="P1936" s="20">
        <f t="shared" si="258"/>
        <v>80.272727272727266</v>
      </c>
      <c r="Q1936" t="str">
        <f t="shared" si="259"/>
        <v>music</v>
      </c>
      <c r="R1936" t="str">
        <f t="shared" si="260"/>
        <v>indie rock</v>
      </c>
      <c r="S1936" s="21">
        <f t="shared" si="261"/>
        <v>40865.867141203707</v>
      </c>
      <c r="T1936" s="21">
        <f t="shared" si="26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57"/>
        <v>108</v>
      </c>
      <c r="P1937" s="20">
        <f t="shared" si="258"/>
        <v>54.2</v>
      </c>
      <c r="Q1937" t="str">
        <f t="shared" si="259"/>
        <v>music</v>
      </c>
      <c r="R1937" t="str">
        <f t="shared" si="260"/>
        <v>indie rock</v>
      </c>
      <c r="S1937" s="21">
        <f t="shared" si="261"/>
        <v>41773.932534722226</v>
      </c>
      <c r="T1937" s="21">
        <f t="shared" si="26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57"/>
        <v>117</v>
      </c>
      <c r="P1938" s="20">
        <f t="shared" si="258"/>
        <v>60.26903448275862</v>
      </c>
      <c r="Q1938" t="str">
        <f t="shared" si="259"/>
        <v>music</v>
      </c>
      <c r="R1938" t="str">
        <f t="shared" si="260"/>
        <v>indie rock</v>
      </c>
      <c r="S1938" s="21">
        <f t="shared" si="261"/>
        <v>40852.889699074076</v>
      </c>
      <c r="T1938" s="21">
        <f t="shared" si="26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57"/>
        <v>187</v>
      </c>
      <c r="P1939" s="20">
        <f t="shared" si="258"/>
        <v>38.740344827586206</v>
      </c>
      <c r="Q1939" t="str">
        <f t="shared" si="259"/>
        <v>music</v>
      </c>
      <c r="R1939" t="str">
        <f t="shared" si="260"/>
        <v>indie rock</v>
      </c>
      <c r="S1939" s="21">
        <f t="shared" si="261"/>
        <v>41059.118993055556</v>
      </c>
      <c r="T1939" s="21">
        <f t="shared" si="26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57"/>
        <v>116</v>
      </c>
      <c r="P1940" s="20">
        <f t="shared" si="258"/>
        <v>152.54385964912279</v>
      </c>
      <c r="Q1940" t="str">
        <f t="shared" si="259"/>
        <v>music</v>
      </c>
      <c r="R1940" t="str">
        <f t="shared" si="260"/>
        <v>indie rock</v>
      </c>
      <c r="S1940" s="21">
        <f t="shared" si="261"/>
        <v>41426.259618055556</v>
      </c>
      <c r="T1940" s="21">
        <f t="shared" si="26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57"/>
        <v>111</v>
      </c>
      <c r="P1941" s="20">
        <f t="shared" si="258"/>
        <v>115.3125</v>
      </c>
      <c r="Q1941" t="str">
        <f t="shared" si="259"/>
        <v>music</v>
      </c>
      <c r="R1941" t="str">
        <f t="shared" si="260"/>
        <v>indie rock</v>
      </c>
      <c r="S1941" s="21">
        <f t="shared" si="261"/>
        <v>41313.985046296293</v>
      </c>
      <c r="T1941" s="21">
        <f t="shared" si="26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57"/>
        <v>171</v>
      </c>
      <c r="P1942" s="20">
        <f t="shared" si="258"/>
        <v>35.838709677419352</v>
      </c>
      <c r="Q1942" t="str">
        <f t="shared" si="259"/>
        <v>music</v>
      </c>
      <c r="R1942" t="str">
        <f t="shared" si="260"/>
        <v>indie rock</v>
      </c>
      <c r="S1942" s="21">
        <f t="shared" si="261"/>
        <v>40670.507326388892</v>
      </c>
      <c r="T1942" s="21">
        <f t="shared" si="26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57"/>
        <v>126</v>
      </c>
      <c r="P1943" s="20">
        <f t="shared" si="258"/>
        <v>64.570118779438872</v>
      </c>
      <c r="Q1943" t="str">
        <f t="shared" si="259"/>
        <v>technology</v>
      </c>
      <c r="R1943" t="str">
        <f t="shared" si="260"/>
        <v>hardware</v>
      </c>
      <c r="S1943" s="21">
        <f t="shared" si="261"/>
        <v>41744.290868055556</v>
      </c>
      <c r="T1943" s="21">
        <f t="shared" si="26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57"/>
        <v>138</v>
      </c>
      <c r="P1944" s="20">
        <f t="shared" si="258"/>
        <v>87.436000000000007</v>
      </c>
      <c r="Q1944" t="str">
        <f t="shared" si="259"/>
        <v>technology</v>
      </c>
      <c r="R1944" t="str">
        <f t="shared" si="260"/>
        <v>hardware</v>
      </c>
      <c r="S1944" s="21">
        <f t="shared" si="261"/>
        <v>40638.828009259261</v>
      </c>
      <c r="T1944" s="21">
        <f t="shared" si="26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57"/>
        <v>1705</v>
      </c>
      <c r="P1945" s="20">
        <f t="shared" si="258"/>
        <v>68.815577078288939</v>
      </c>
      <c r="Q1945" t="str">
        <f t="shared" si="259"/>
        <v>technology</v>
      </c>
      <c r="R1945" t="str">
        <f t="shared" si="260"/>
        <v>hardware</v>
      </c>
      <c r="S1945" s="21">
        <f t="shared" si="261"/>
        <v>42548.269861111112</v>
      </c>
      <c r="T1945" s="21">
        <f t="shared" si="26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57"/>
        <v>788</v>
      </c>
      <c r="P1946" s="20">
        <f t="shared" si="258"/>
        <v>176.200223588597</v>
      </c>
      <c r="Q1946" t="str">
        <f t="shared" si="259"/>
        <v>technology</v>
      </c>
      <c r="R1946" t="str">
        <f t="shared" si="260"/>
        <v>hardware</v>
      </c>
      <c r="S1946" s="21">
        <f t="shared" si="261"/>
        <v>41730.584374999999</v>
      </c>
      <c r="T1946" s="21">
        <f t="shared" si="26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57"/>
        <v>348</v>
      </c>
      <c r="P1947" s="12">
        <f t="shared" ref="P1947:P1983" si="263">E1947/L1947</f>
        <v>511.79117647058825</v>
      </c>
      <c r="Q1947" t="str">
        <f t="shared" si="259"/>
        <v>technology</v>
      </c>
      <c r="R1947" t="str">
        <f t="shared" si="260"/>
        <v>hardware</v>
      </c>
      <c r="S1947" s="21">
        <f t="shared" si="261"/>
        <v>42157.251828703709</v>
      </c>
      <c r="T1947" s="21">
        <f t="shared" si="26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57"/>
        <v>150</v>
      </c>
      <c r="P1948" s="20">
        <f t="shared" ref="P1948:P1950" si="264">IF(E1948=0,0,E1948/L1948)</f>
        <v>160.44285714285715</v>
      </c>
      <c r="Q1948" t="str">
        <f t="shared" si="259"/>
        <v>technology</v>
      </c>
      <c r="R1948" t="str">
        <f t="shared" si="260"/>
        <v>hardware</v>
      </c>
      <c r="S1948" s="21">
        <f t="shared" si="261"/>
        <v>41689.150011574071</v>
      </c>
      <c r="T1948" s="21">
        <f t="shared" si="26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57"/>
        <v>101</v>
      </c>
      <c r="P1949" s="20">
        <f t="shared" si="264"/>
        <v>35.003043478260871</v>
      </c>
      <c r="Q1949" t="str">
        <f t="shared" si="259"/>
        <v>technology</v>
      </c>
      <c r="R1949" t="str">
        <f t="shared" si="260"/>
        <v>hardware</v>
      </c>
      <c r="S1949" s="21">
        <f t="shared" si="261"/>
        <v>40102.918055555558</v>
      </c>
      <c r="T1949" s="21">
        <f t="shared" si="26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57"/>
        <v>800</v>
      </c>
      <c r="P1950" s="20">
        <f t="shared" si="264"/>
        <v>188.50671378091872</v>
      </c>
      <c r="Q1950" t="str">
        <f t="shared" si="259"/>
        <v>technology</v>
      </c>
      <c r="R1950" t="str">
        <f t="shared" si="260"/>
        <v>hardware</v>
      </c>
      <c r="S1950" s="21">
        <f t="shared" si="261"/>
        <v>42473.604270833333</v>
      </c>
      <c r="T1950" s="21">
        <f t="shared" si="26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57"/>
        <v>106</v>
      </c>
      <c r="P1951" s="13">
        <f t="shared" si="263"/>
        <v>56.204984093319197</v>
      </c>
      <c r="Q1951" t="str">
        <f t="shared" si="259"/>
        <v>technology</v>
      </c>
      <c r="R1951" t="str">
        <f t="shared" si="260"/>
        <v>hardware</v>
      </c>
      <c r="S1951" s="21">
        <f t="shared" si="261"/>
        <v>41800.423043981478</v>
      </c>
      <c r="T1951" s="21">
        <f t="shared" si="26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57"/>
        <v>201</v>
      </c>
      <c r="P1952" s="20">
        <f t="shared" ref="P1952:P1953" si="265">IF(E1952=0,0,E1952/L1952)</f>
        <v>51.3054157782516</v>
      </c>
      <c r="Q1952" t="str">
        <f t="shared" si="259"/>
        <v>technology</v>
      </c>
      <c r="R1952" t="str">
        <f t="shared" si="260"/>
        <v>hardware</v>
      </c>
      <c r="S1952" s="21">
        <f t="shared" si="261"/>
        <v>40624.181400462963</v>
      </c>
      <c r="T1952" s="21">
        <f t="shared" si="26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57"/>
        <v>212</v>
      </c>
      <c r="P1953" s="20">
        <f t="shared" si="265"/>
        <v>127.36450839328538</v>
      </c>
      <c r="Q1953" t="str">
        <f t="shared" si="259"/>
        <v>technology</v>
      </c>
      <c r="R1953" t="str">
        <f t="shared" si="260"/>
        <v>hardware</v>
      </c>
      <c r="S1953" s="21">
        <f t="shared" si="261"/>
        <v>42651.420567129629</v>
      </c>
      <c r="T1953" s="21">
        <f t="shared" si="26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57"/>
        <v>198</v>
      </c>
      <c r="P1954" s="9">
        <f t="shared" si="263"/>
        <v>101.85532258064516</v>
      </c>
      <c r="Q1954" t="str">
        <f t="shared" si="259"/>
        <v>technology</v>
      </c>
      <c r="R1954" t="str">
        <f t="shared" si="260"/>
        <v>hardware</v>
      </c>
      <c r="S1954" s="21">
        <f t="shared" si="261"/>
        <v>41526.60665509259</v>
      </c>
      <c r="T1954" s="21">
        <f t="shared" si="26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57"/>
        <v>226</v>
      </c>
      <c r="P1955" s="20">
        <f t="shared" ref="P1955:P1961" si="266">IF(E1955=0,0,E1955/L1955)</f>
        <v>230.55782312925169</v>
      </c>
      <c r="Q1955" t="str">
        <f t="shared" si="259"/>
        <v>technology</v>
      </c>
      <c r="R1955" t="str">
        <f t="shared" si="260"/>
        <v>hardware</v>
      </c>
      <c r="S1955" s="21">
        <f t="shared" si="261"/>
        <v>40941.199826388889</v>
      </c>
      <c r="T1955" s="21">
        <f t="shared" si="26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57"/>
        <v>699</v>
      </c>
      <c r="P1956" s="20">
        <f t="shared" si="266"/>
        <v>842.10602409638557</v>
      </c>
      <c r="Q1956" t="str">
        <f t="shared" si="259"/>
        <v>technology</v>
      </c>
      <c r="R1956" t="str">
        <f t="shared" si="260"/>
        <v>hardware</v>
      </c>
      <c r="S1956" s="21">
        <f t="shared" si="261"/>
        <v>42394.580740740741</v>
      </c>
      <c r="T1956" s="21">
        <f t="shared" si="26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57"/>
        <v>399</v>
      </c>
      <c r="P1957" s="20">
        <f t="shared" si="266"/>
        <v>577.27593103448271</v>
      </c>
      <c r="Q1957" t="str">
        <f t="shared" si="259"/>
        <v>technology</v>
      </c>
      <c r="R1957" t="str">
        <f t="shared" si="260"/>
        <v>hardware</v>
      </c>
      <c r="S1957" s="21">
        <f t="shared" si="261"/>
        <v>41020.271770833337</v>
      </c>
      <c r="T1957" s="21">
        <f t="shared" si="26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57"/>
        <v>294</v>
      </c>
      <c r="P1958" s="20">
        <f t="shared" si="266"/>
        <v>483.34246575342468</v>
      </c>
      <c r="Q1958" t="str">
        <f t="shared" si="259"/>
        <v>technology</v>
      </c>
      <c r="R1958" t="str">
        <f t="shared" si="260"/>
        <v>hardware</v>
      </c>
      <c r="S1958" s="21">
        <f t="shared" si="261"/>
        <v>42067.923668981486</v>
      </c>
      <c r="T1958" s="21">
        <f t="shared" si="26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57"/>
        <v>168</v>
      </c>
      <c r="P1959" s="20">
        <f t="shared" si="266"/>
        <v>76.138500000000008</v>
      </c>
      <c r="Q1959" t="str">
        <f t="shared" si="259"/>
        <v>technology</v>
      </c>
      <c r="R1959" t="str">
        <f t="shared" si="260"/>
        <v>hardware</v>
      </c>
      <c r="S1959" s="21">
        <f t="shared" si="261"/>
        <v>41179.098530092589</v>
      </c>
      <c r="T1959" s="21">
        <f t="shared" si="26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57"/>
        <v>1436</v>
      </c>
      <c r="P1960" s="20">
        <f t="shared" si="266"/>
        <v>74.107684365781708</v>
      </c>
      <c r="Q1960" t="str">
        <f t="shared" si="259"/>
        <v>technology</v>
      </c>
      <c r="R1960" t="str">
        <f t="shared" si="260"/>
        <v>hardware</v>
      </c>
      <c r="S1960" s="21">
        <f t="shared" si="261"/>
        <v>41326.987974537034</v>
      </c>
      <c r="T1960" s="21">
        <f t="shared" si="26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57"/>
        <v>157</v>
      </c>
      <c r="P1961" s="20">
        <f t="shared" si="266"/>
        <v>36.965660377358489</v>
      </c>
      <c r="Q1961" t="str">
        <f t="shared" si="259"/>
        <v>technology</v>
      </c>
      <c r="R1961" t="str">
        <f t="shared" si="260"/>
        <v>hardware</v>
      </c>
      <c r="S1961" s="21">
        <f t="shared" si="261"/>
        <v>41871.845601851855</v>
      </c>
      <c r="T1961" s="21">
        <f t="shared" si="26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57"/>
        <v>118</v>
      </c>
      <c r="P1962" s="18">
        <f t="shared" si="263"/>
        <v>2500.969696969697</v>
      </c>
      <c r="Q1962" t="str">
        <f t="shared" si="259"/>
        <v>technology</v>
      </c>
      <c r="R1962" t="str">
        <f t="shared" si="260"/>
        <v>hardware</v>
      </c>
      <c r="S1962" s="21">
        <f t="shared" si="261"/>
        <v>41964.362743055557</v>
      </c>
      <c r="T1962" s="21">
        <f t="shared" si="26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57"/>
        <v>1105</v>
      </c>
      <c r="P1963" s="20">
        <f t="shared" ref="P1963:P1964" si="267">IF(E1963=0,0,E1963/L1963)</f>
        <v>67.690214329454989</v>
      </c>
      <c r="Q1963" t="str">
        <f t="shared" si="259"/>
        <v>technology</v>
      </c>
      <c r="R1963" t="str">
        <f t="shared" si="260"/>
        <v>hardware</v>
      </c>
      <c r="S1963" s="21">
        <f t="shared" si="261"/>
        <v>41148.194641203707</v>
      </c>
      <c r="T1963" s="21">
        <f t="shared" si="26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57"/>
        <v>193</v>
      </c>
      <c r="P1964" s="20">
        <f t="shared" si="267"/>
        <v>63.04738562091503</v>
      </c>
      <c r="Q1964" t="str">
        <f t="shared" si="259"/>
        <v>technology</v>
      </c>
      <c r="R1964" t="str">
        <f t="shared" si="260"/>
        <v>hardware</v>
      </c>
      <c r="S1964" s="21">
        <f t="shared" si="261"/>
        <v>41742.780509259261</v>
      </c>
      <c r="T1964" s="21">
        <f t="shared" si="26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57"/>
        <v>127</v>
      </c>
      <c r="P1965" s="13">
        <f t="shared" si="263"/>
        <v>117.6</v>
      </c>
      <c r="Q1965" t="str">
        <f t="shared" si="259"/>
        <v>technology</v>
      </c>
      <c r="R1965" t="str">
        <f t="shared" si="260"/>
        <v>hardware</v>
      </c>
      <c r="S1965" s="21">
        <f t="shared" si="261"/>
        <v>41863.429791666669</v>
      </c>
      <c r="T1965" s="21">
        <f t="shared" si="26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57"/>
        <v>260</v>
      </c>
      <c r="P1966" s="12">
        <f t="shared" si="263"/>
        <v>180.75185011709601</v>
      </c>
      <c r="Q1966" t="str">
        <f t="shared" si="259"/>
        <v>technology</v>
      </c>
      <c r="R1966" t="str">
        <f t="shared" si="260"/>
        <v>hardware</v>
      </c>
      <c r="S1966" s="21">
        <f t="shared" si="261"/>
        <v>42452.272824074069</v>
      </c>
      <c r="T1966" s="21">
        <f t="shared" si="26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57"/>
        <v>262</v>
      </c>
      <c r="P1967" s="20">
        <f t="shared" ref="P1967:P1970" si="268">IF(E1967=0,0,E1967/L1967)</f>
        <v>127.32038834951456</v>
      </c>
      <c r="Q1967" t="str">
        <f t="shared" si="259"/>
        <v>technology</v>
      </c>
      <c r="R1967" t="str">
        <f t="shared" si="260"/>
        <v>hardware</v>
      </c>
      <c r="S1967" s="21">
        <f t="shared" si="261"/>
        <v>40898.089236111111</v>
      </c>
      <c r="T1967" s="21">
        <f t="shared" si="26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57"/>
        <v>207</v>
      </c>
      <c r="P1968" s="20">
        <f t="shared" si="268"/>
        <v>136.6444745538665</v>
      </c>
      <c r="Q1968" t="str">
        <f t="shared" si="259"/>
        <v>technology</v>
      </c>
      <c r="R1968" t="str">
        <f t="shared" si="260"/>
        <v>hardware</v>
      </c>
      <c r="S1968" s="21">
        <f t="shared" si="261"/>
        <v>41835.540486111109</v>
      </c>
      <c r="T1968" s="21">
        <f t="shared" si="26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57"/>
        <v>370</v>
      </c>
      <c r="P1969" s="20">
        <f t="shared" si="268"/>
        <v>182.78024691358024</v>
      </c>
      <c r="Q1969" t="str">
        <f t="shared" si="259"/>
        <v>technology</v>
      </c>
      <c r="R1969" t="str">
        <f t="shared" si="260"/>
        <v>hardware</v>
      </c>
      <c r="S1969" s="21">
        <f t="shared" si="261"/>
        <v>41730.663530092592</v>
      </c>
      <c r="T1969" s="21">
        <f t="shared" si="26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57"/>
        <v>285</v>
      </c>
      <c r="P1970" s="20">
        <f t="shared" si="268"/>
        <v>279.37843137254902</v>
      </c>
      <c r="Q1970" t="str">
        <f t="shared" si="259"/>
        <v>technology</v>
      </c>
      <c r="R1970" t="str">
        <f t="shared" si="260"/>
        <v>hardware</v>
      </c>
      <c r="S1970" s="21">
        <f t="shared" si="261"/>
        <v>42676.586979166663</v>
      </c>
      <c r="T1970" s="21">
        <f t="shared" si="26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57"/>
        <v>579</v>
      </c>
      <c r="P1971" s="13">
        <f t="shared" si="263"/>
        <v>61.375728669846318</v>
      </c>
      <c r="Q1971" t="str">
        <f t="shared" si="259"/>
        <v>technology</v>
      </c>
      <c r="R1971" t="str">
        <f t="shared" si="260"/>
        <v>hardware</v>
      </c>
      <c r="S1971" s="21">
        <f t="shared" si="261"/>
        <v>42557.792453703703</v>
      </c>
      <c r="T1971" s="21">
        <f t="shared" si="26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57"/>
        <v>1132</v>
      </c>
      <c r="P1972" s="20">
        <f t="shared" ref="P1972:P1975" si="269">IF(E1972=0,0,E1972/L1972)</f>
        <v>80.727532097004286</v>
      </c>
      <c r="Q1972" t="str">
        <f t="shared" si="259"/>
        <v>technology</v>
      </c>
      <c r="R1972" t="str">
        <f t="shared" si="260"/>
        <v>hardware</v>
      </c>
      <c r="S1972" s="21">
        <f t="shared" si="261"/>
        <v>41324.193298611113</v>
      </c>
      <c r="T1972" s="21">
        <f t="shared" si="26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57"/>
        <v>263</v>
      </c>
      <c r="P1973" s="20">
        <f t="shared" si="269"/>
        <v>272.35590732591254</v>
      </c>
      <c r="Q1973" t="str">
        <f t="shared" si="259"/>
        <v>technology</v>
      </c>
      <c r="R1973" t="str">
        <f t="shared" si="260"/>
        <v>hardware</v>
      </c>
      <c r="S1973" s="21">
        <f t="shared" si="261"/>
        <v>41561.500706018516</v>
      </c>
      <c r="T1973" s="21">
        <f t="shared" si="26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57"/>
        <v>674</v>
      </c>
      <c r="P1974" s="20">
        <f t="shared" si="269"/>
        <v>70.848739495798313</v>
      </c>
      <c r="Q1974" t="str">
        <f t="shared" si="259"/>
        <v>technology</v>
      </c>
      <c r="R1974" t="str">
        <f t="shared" si="260"/>
        <v>hardware</v>
      </c>
      <c r="S1974" s="21">
        <f t="shared" si="261"/>
        <v>41201.012083333335</v>
      </c>
      <c r="T1974" s="21">
        <f t="shared" si="26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57"/>
        <v>257</v>
      </c>
      <c r="P1975" s="20">
        <f t="shared" si="269"/>
        <v>247.94003412969283</v>
      </c>
      <c r="Q1975" t="str">
        <f t="shared" si="259"/>
        <v>technology</v>
      </c>
      <c r="R1975" t="str">
        <f t="shared" si="260"/>
        <v>hardware</v>
      </c>
      <c r="S1975" s="21">
        <f t="shared" si="261"/>
        <v>42549.722962962958</v>
      </c>
      <c r="T1975" s="21">
        <f t="shared" si="26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57"/>
        <v>375</v>
      </c>
      <c r="P1976" s="13">
        <f t="shared" si="263"/>
        <v>186.81393034825871</v>
      </c>
      <c r="Q1976" t="str">
        <f t="shared" si="259"/>
        <v>technology</v>
      </c>
      <c r="R1976" t="str">
        <f t="shared" si="260"/>
        <v>hardware</v>
      </c>
      <c r="S1976" s="21">
        <f t="shared" si="261"/>
        <v>41445.334131944444</v>
      </c>
      <c r="T1976" s="21">
        <f t="shared" si="26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57"/>
        <v>209</v>
      </c>
      <c r="P1977" s="20">
        <f>IF(E1977=0,0,E1977/L1977)</f>
        <v>131.98948616600788</v>
      </c>
      <c r="Q1977" t="str">
        <f t="shared" si="259"/>
        <v>technology</v>
      </c>
      <c r="R1977" t="str">
        <f t="shared" si="260"/>
        <v>hardware</v>
      </c>
      <c r="S1977" s="21">
        <f t="shared" si="261"/>
        <v>41313.755219907405</v>
      </c>
      <c r="T1977" s="21">
        <f t="shared" si="26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57"/>
        <v>347</v>
      </c>
      <c r="P1978" s="13">
        <f t="shared" si="263"/>
        <v>29.310782241014799</v>
      </c>
      <c r="Q1978" t="str">
        <f t="shared" si="259"/>
        <v>technology</v>
      </c>
      <c r="R1978" t="str">
        <f t="shared" si="260"/>
        <v>hardware</v>
      </c>
      <c r="S1978" s="21">
        <f t="shared" si="261"/>
        <v>41438.899594907409</v>
      </c>
      <c r="T1978" s="21">
        <f t="shared" si="26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57"/>
        <v>402</v>
      </c>
      <c r="P1979" s="20">
        <f t="shared" ref="P1979:P1981" si="270">IF(E1979=0,0,E1979/L1979)</f>
        <v>245.02436053593178</v>
      </c>
      <c r="Q1979" t="str">
        <f t="shared" si="259"/>
        <v>technology</v>
      </c>
      <c r="R1979" t="str">
        <f t="shared" si="260"/>
        <v>hardware</v>
      </c>
      <c r="S1979" s="21">
        <f t="shared" si="261"/>
        <v>42311.216898148152</v>
      </c>
      <c r="T1979" s="21">
        <f t="shared" si="26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57"/>
        <v>1027</v>
      </c>
      <c r="P1980" s="20">
        <f t="shared" si="270"/>
        <v>1323.2540463917526</v>
      </c>
      <c r="Q1980" t="str">
        <f t="shared" si="259"/>
        <v>technology</v>
      </c>
      <c r="R1980" t="str">
        <f t="shared" si="260"/>
        <v>hardware</v>
      </c>
      <c r="S1980" s="21">
        <f t="shared" si="261"/>
        <v>41039.225601851853</v>
      </c>
      <c r="T1980" s="21">
        <f t="shared" si="26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57"/>
        <v>115</v>
      </c>
      <c r="P1981" s="20">
        <f t="shared" si="270"/>
        <v>282.65966789667897</v>
      </c>
      <c r="Q1981" t="str">
        <f t="shared" si="259"/>
        <v>technology</v>
      </c>
      <c r="R1981" t="str">
        <f t="shared" si="260"/>
        <v>hardware</v>
      </c>
      <c r="S1981" s="21">
        <f t="shared" si="261"/>
        <v>42290.460023148145</v>
      </c>
      <c r="T1981" s="21">
        <f t="shared" si="26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57"/>
        <v>355</v>
      </c>
      <c r="P1982" s="12">
        <f t="shared" si="263"/>
        <v>91.214401028277635</v>
      </c>
      <c r="Q1982" t="str">
        <f t="shared" si="259"/>
        <v>technology</v>
      </c>
      <c r="R1982" t="str">
        <f t="shared" si="260"/>
        <v>hardware</v>
      </c>
      <c r="S1982" s="21">
        <f t="shared" si="261"/>
        <v>42423.542384259257</v>
      </c>
      <c r="T1982" s="21">
        <f t="shared" si="26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57"/>
        <v>5</v>
      </c>
      <c r="P1983" s="9">
        <f t="shared" si="263"/>
        <v>31.75</v>
      </c>
      <c r="Q1983" t="str">
        <f t="shared" si="259"/>
        <v>photography</v>
      </c>
      <c r="R1983" t="str">
        <f t="shared" si="260"/>
        <v>people</v>
      </c>
      <c r="S1983" s="21">
        <f t="shared" si="261"/>
        <v>41799.725289351853</v>
      </c>
      <c r="T1983" s="21">
        <f t="shared" si="26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57"/>
        <v>0</v>
      </c>
      <c r="P1984" s="14">
        <v>0</v>
      </c>
      <c r="Q1984" t="str">
        <f t="shared" si="259"/>
        <v>photography</v>
      </c>
      <c r="R1984" t="str">
        <f t="shared" si="260"/>
        <v>people</v>
      </c>
      <c r="S1984" s="21">
        <f t="shared" si="261"/>
        <v>42678.586655092593</v>
      </c>
      <c r="T1984" s="21">
        <f t="shared" si="26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57"/>
        <v>4</v>
      </c>
      <c r="P1985" s="20">
        <f t="shared" ref="P1985:P1986" si="271">IF(E1985=0,0,E1985/L1985)</f>
        <v>88.6875</v>
      </c>
      <c r="Q1985" t="str">
        <f t="shared" si="259"/>
        <v>photography</v>
      </c>
      <c r="R1985" t="str">
        <f t="shared" si="260"/>
        <v>people</v>
      </c>
      <c r="S1985" s="21">
        <f t="shared" si="261"/>
        <v>42593.011782407411</v>
      </c>
      <c r="T1985" s="21">
        <f t="shared" si="26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57"/>
        <v>21</v>
      </c>
      <c r="P1986" s="20">
        <f t="shared" si="271"/>
        <v>453.14285714285717</v>
      </c>
      <c r="Q1986" t="str">
        <f t="shared" si="259"/>
        <v>photography</v>
      </c>
      <c r="R1986" t="str">
        <f t="shared" si="260"/>
        <v>people</v>
      </c>
      <c r="S1986" s="21">
        <f t="shared" si="261"/>
        <v>41913.790289351848</v>
      </c>
      <c r="T1986" s="21">
        <f t="shared" si="26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2">ROUND((E1987/D1987)*100,0)</f>
        <v>3</v>
      </c>
      <c r="P1987" s="13">
        <f t="shared" ref="P1987:P2049" si="273">E1987/L1987</f>
        <v>12.75</v>
      </c>
      <c r="Q1987" t="str">
        <f t="shared" ref="Q1987:Q2050" si="274">LEFT(N1987,SEARCH("/",N1987,1)-1)</f>
        <v>photography</v>
      </c>
      <c r="R1987" t="str">
        <f t="shared" ref="R1987:R2050" si="275">RIGHT(N1987,LEN(N1987)-FIND("/",N1987))</f>
        <v>people</v>
      </c>
      <c r="S1987" s="21">
        <f t="shared" ref="S1987:S2050" si="276">(((J1987/60)/60)/24)+DATE(1970,1,1)</f>
        <v>42555.698738425926</v>
      </c>
      <c r="T1987" s="21">
        <f t="shared" ref="T1987:T2050" si="27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2"/>
        <v>0</v>
      </c>
      <c r="P1988" s="13">
        <f t="shared" si="273"/>
        <v>1</v>
      </c>
      <c r="Q1988" t="str">
        <f t="shared" si="274"/>
        <v>photography</v>
      </c>
      <c r="R1988" t="str">
        <f t="shared" si="275"/>
        <v>people</v>
      </c>
      <c r="S1988" s="21">
        <f t="shared" si="276"/>
        <v>42413.433831018512</v>
      </c>
      <c r="T1988" s="21">
        <f t="shared" si="27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2"/>
        <v>42</v>
      </c>
      <c r="P1989" s="13">
        <f t="shared" si="273"/>
        <v>83.428571428571431</v>
      </c>
      <c r="Q1989" t="str">
        <f t="shared" si="274"/>
        <v>photography</v>
      </c>
      <c r="R1989" t="str">
        <f t="shared" si="275"/>
        <v>people</v>
      </c>
      <c r="S1989" s="21">
        <f t="shared" si="276"/>
        <v>42034.639768518522</v>
      </c>
      <c r="T1989" s="21">
        <f t="shared" si="277"/>
        <v>42064.639768518522</v>
      </c>
    </row>
    <row r="1990" spans="1:20" ht="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2"/>
        <v>0</v>
      </c>
      <c r="P1990" s="20">
        <f t="shared" ref="P1990:P1994" si="278">IF(E1990=0,0,E1990/L1990)</f>
        <v>25</v>
      </c>
      <c r="Q1990" t="str">
        <f t="shared" si="274"/>
        <v>photography</v>
      </c>
      <c r="R1990" t="str">
        <f t="shared" si="275"/>
        <v>people</v>
      </c>
      <c r="S1990" s="21">
        <f t="shared" si="276"/>
        <v>42206.763217592597</v>
      </c>
      <c r="T1990" s="21">
        <f t="shared" si="27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2"/>
        <v>1</v>
      </c>
      <c r="P1991" s="20">
        <f t="shared" si="278"/>
        <v>50</v>
      </c>
      <c r="Q1991" t="str">
        <f t="shared" si="274"/>
        <v>photography</v>
      </c>
      <c r="R1991" t="str">
        <f t="shared" si="275"/>
        <v>people</v>
      </c>
      <c r="S1991" s="21">
        <f t="shared" si="276"/>
        <v>42685.680648148147</v>
      </c>
      <c r="T1991" s="21">
        <f t="shared" si="27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2"/>
        <v>17</v>
      </c>
      <c r="P1992" s="20">
        <f t="shared" si="278"/>
        <v>101.8</v>
      </c>
      <c r="Q1992" t="str">
        <f t="shared" si="274"/>
        <v>photography</v>
      </c>
      <c r="R1992" t="str">
        <f t="shared" si="275"/>
        <v>people</v>
      </c>
      <c r="S1992" s="21">
        <f t="shared" si="276"/>
        <v>42398.195972222224</v>
      </c>
      <c r="T1992" s="21">
        <f t="shared" si="27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2"/>
        <v>7</v>
      </c>
      <c r="P1993" s="20">
        <f t="shared" si="278"/>
        <v>46.666666666666664</v>
      </c>
      <c r="Q1993" t="str">
        <f t="shared" si="274"/>
        <v>photography</v>
      </c>
      <c r="R1993" t="str">
        <f t="shared" si="275"/>
        <v>people</v>
      </c>
      <c r="S1993" s="21">
        <f t="shared" si="276"/>
        <v>42167.89335648148</v>
      </c>
      <c r="T1993" s="21">
        <f t="shared" si="27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2"/>
        <v>0</v>
      </c>
      <c r="P1994" s="20">
        <f t="shared" si="278"/>
        <v>1</v>
      </c>
      <c r="Q1994" t="str">
        <f t="shared" si="274"/>
        <v>photography</v>
      </c>
      <c r="R1994" t="str">
        <f t="shared" si="275"/>
        <v>people</v>
      </c>
      <c r="S1994" s="21">
        <f t="shared" si="276"/>
        <v>42023.143414351856</v>
      </c>
      <c r="T1994" s="21">
        <f t="shared" si="27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2"/>
        <v>0</v>
      </c>
      <c r="P1995" s="13">
        <v>0</v>
      </c>
      <c r="Q1995" t="str">
        <f t="shared" si="274"/>
        <v>photography</v>
      </c>
      <c r="R1995" t="str">
        <f t="shared" si="275"/>
        <v>people</v>
      </c>
      <c r="S1995" s="21">
        <f t="shared" si="276"/>
        <v>42329.58839120371</v>
      </c>
      <c r="T1995" s="21">
        <f t="shared" si="27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2"/>
        <v>0</v>
      </c>
      <c r="P1996" s="20">
        <f>IF(E1996=0,0,E1996/L1996)</f>
        <v>0</v>
      </c>
      <c r="Q1996" t="str">
        <f t="shared" si="274"/>
        <v>photography</v>
      </c>
      <c r="R1996" t="str">
        <f t="shared" si="275"/>
        <v>people</v>
      </c>
      <c r="S1996" s="21">
        <f t="shared" si="276"/>
        <v>42651.006273148145</v>
      </c>
      <c r="T1996" s="21">
        <f t="shared" si="27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2"/>
        <v>8</v>
      </c>
      <c r="P1997" s="9">
        <f t="shared" si="273"/>
        <v>26</v>
      </c>
      <c r="Q1997" t="str">
        <f t="shared" si="274"/>
        <v>photography</v>
      </c>
      <c r="R1997" t="str">
        <f t="shared" si="275"/>
        <v>people</v>
      </c>
      <c r="S1997" s="21">
        <f t="shared" si="276"/>
        <v>42181.902037037042</v>
      </c>
      <c r="T1997" s="21">
        <f t="shared" si="27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2"/>
        <v>0</v>
      </c>
      <c r="P1998" s="20">
        <f t="shared" ref="P1998:P2000" si="279">IF(E1998=0,0,E1998/L1998)</f>
        <v>0</v>
      </c>
      <c r="Q1998" t="str">
        <f t="shared" si="274"/>
        <v>photography</v>
      </c>
      <c r="R1998" t="str">
        <f t="shared" si="275"/>
        <v>people</v>
      </c>
      <c r="S1998" s="21">
        <f t="shared" si="276"/>
        <v>41800.819571759261</v>
      </c>
      <c r="T1998" s="21">
        <f t="shared" si="27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2"/>
        <v>0</v>
      </c>
      <c r="P1999" s="20">
        <f t="shared" si="279"/>
        <v>0</v>
      </c>
      <c r="Q1999" t="str">
        <f t="shared" si="274"/>
        <v>photography</v>
      </c>
      <c r="R1999" t="str">
        <f t="shared" si="275"/>
        <v>people</v>
      </c>
      <c r="S1999" s="21">
        <f t="shared" si="276"/>
        <v>41847.930694444447</v>
      </c>
      <c r="T1999" s="21">
        <f t="shared" si="27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2"/>
        <v>26</v>
      </c>
      <c r="P2000" s="20">
        <f t="shared" si="279"/>
        <v>218.33333333333334</v>
      </c>
      <c r="Q2000" t="str">
        <f t="shared" si="274"/>
        <v>photography</v>
      </c>
      <c r="R2000" t="str">
        <f t="shared" si="275"/>
        <v>people</v>
      </c>
      <c r="S2000" s="21">
        <f t="shared" si="276"/>
        <v>41807.118495370371</v>
      </c>
      <c r="T2000" s="21">
        <f t="shared" si="27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2"/>
        <v>1</v>
      </c>
      <c r="P2001" s="13">
        <f t="shared" si="273"/>
        <v>33.714285714285715</v>
      </c>
      <c r="Q2001" t="str">
        <f t="shared" si="274"/>
        <v>photography</v>
      </c>
      <c r="R2001" t="str">
        <f t="shared" si="275"/>
        <v>people</v>
      </c>
      <c r="S2001" s="21">
        <f t="shared" si="276"/>
        <v>41926.482731481483</v>
      </c>
      <c r="T2001" s="21">
        <f t="shared" si="27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2"/>
        <v>13</v>
      </c>
      <c r="P2002" s="9">
        <f t="shared" si="273"/>
        <v>25</v>
      </c>
      <c r="Q2002" t="str">
        <f t="shared" si="274"/>
        <v>photography</v>
      </c>
      <c r="R2002" t="str">
        <f t="shared" si="275"/>
        <v>people</v>
      </c>
      <c r="S2002" s="21">
        <f t="shared" si="276"/>
        <v>42345.951539351852</v>
      </c>
      <c r="T2002" s="21">
        <f t="shared" si="27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2"/>
        <v>382</v>
      </c>
      <c r="P2003" s="12">
        <f t="shared" si="273"/>
        <v>128.38790470372632</v>
      </c>
      <c r="Q2003" t="str">
        <f t="shared" si="274"/>
        <v>technology</v>
      </c>
      <c r="R2003" t="str">
        <f t="shared" si="275"/>
        <v>hardware</v>
      </c>
      <c r="S2003" s="21">
        <f t="shared" si="276"/>
        <v>42136.209675925929</v>
      </c>
      <c r="T2003" s="21">
        <f t="shared" si="27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2"/>
        <v>217</v>
      </c>
      <c r="P2004" s="20">
        <f t="shared" ref="P2004:P2010" si="280">IF(E2004=0,0,E2004/L2004)</f>
        <v>78.834261818181815</v>
      </c>
      <c r="Q2004" t="str">
        <f t="shared" si="274"/>
        <v>technology</v>
      </c>
      <c r="R2004" t="str">
        <f t="shared" si="275"/>
        <v>hardware</v>
      </c>
      <c r="S2004" s="21">
        <f t="shared" si="276"/>
        <v>42728.71230324074</v>
      </c>
      <c r="T2004" s="21">
        <f t="shared" si="27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2"/>
        <v>312</v>
      </c>
      <c r="P2005" s="20">
        <f t="shared" si="280"/>
        <v>91.764705882352942</v>
      </c>
      <c r="Q2005" t="str">
        <f t="shared" si="274"/>
        <v>technology</v>
      </c>
      <c r="R2005" t="str">
        <f t="shared" si="275"/>
        <v>hardware</v>
      </c>
      <c r="S2005" s="21">
        <f t="shared" si="276"/>
        <v>40347.125601851854</v>
      </c>
      <c r="T2005" s="21">
        <f t="shared" si="27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2"/>
        <v>234</v>
      </c>
      <c r="P2006" s="20">
        <f t="shared" si="280"/>
        <v>331.10237288135596</v>
      </c>
      <c r="Q2006" t="str">
        <f t="shared" si="274"/>
        <v>technology</v>
      </c>
      <c r="R2006" t="str">
        <f t="shared" si="275"/>
        <v>hardware</v>
      </c>
      <c r="S2006" s="21">
        <f t="shared" si="276"/>
        <v>41800.604895833334</v>
      </c>
      <c r="T2006" s="21">
        <f t="shared" si="27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2"/>
        <v>124</v>
      </c>
      <c r="P2007" s="20">
        <f t="shared" si="280"/>
        <v>194.26193717277485</v>
      </c>
      <c r="Q2007" t="str">
        <f t="shared" si="274"/>
        <v>technology</v>
      </c>
      <c r="R2007" t="str">
        <f t="shared" si="275"/>
        <v>hardware</v>
      </c>
      <c r="S2007" s="21">
        <f t="shared" si="276"/>
        <v>41535.812708333331</v>
      </c>
      <c r="T2007" s="21">
        <f t="shared" si="27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2"/>
        <v>248</v>
      </c>
      <c r="P2008" s="20">
        <f t="shared" si="280"/>
        <v>408.97689768976898</v>
      </c>
      <c r="Q2008" t="str">
        <f t="shared" si="274"/>
        <v>technology</v>
      </c>
      <c r="R2008" t="str">
        <f t="shared" si="275"/>
        <v>hardware</v>
      </c>
      <c r="S2008" s="21">
        <f t="shared" si="276"/>
        <v>41941.500520833331</v>
      </c>
      <c r="T2008" s="21">
        <f t="shared" si="27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2"/>
        <v>116</v>
      </c>
      <c r="P2009" s="20">
        <f t="shared" si="280"/>
        <v>84.459270072992695</v>
      </c>
      <c r="Q2009" t="str">
        <f t="shared" si="274"/>
        <v>technology</v>
      </c>
      <c r="R2009" t="str">
        <f t="shared" si="275"/>
        <v>hardware</v>
      </c>
      <c r="S2009" s="21">
        <f t="shared" si="276"/>
        <v>40347.837800925925</v>
      </c>
      <c r="T2009" s="21">
        <f t="shared" si="27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2"/>
        <v>117</v>
      </c>
      <c r="P2010" s="20">
        <f t="shared" si="280"/>
        <v>44.853658536585364</v>
      </c>
      <c r="Q2010" t="str">
        <f t="shared" si="274"/>
        <v>technology</v>
      </c>
      <c r="R2010" t="str">
        <f t="shared" si="275"/>
        <v>hardware</v>
      </c>
      <c r="S2010" s="21">
        <f t="shared" si="276"/>
        <v>40761.604421296295</v>
      </c>
      <c r="T2010" s="21">
        <f t="shared" si="27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2"/>
        <v>305</v>
      </c>
      <c r="P2011" s="12">
        <f t="shared" si="273"/>
        <v>383.3643216080402</v>
      </c>
      <c r="Q2011" t="str">
        <f t="shared" si="274"/>
        <v>technology</v>
      </c>
      <c r="R2011" t="str">
        <f t="shared" si="275"/>
        <v>hardware</v>
      </c>
      <c r="S2011" s="21">
        <f t="shared" si="276"/>
        <v>42661.323414351849</v>
      </c>
      <c r="T2011" s="21">
        <f t="shared" si="27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2"/>
        <v>320</v>
      </c>
      <c r="P2012" s="20">
        <f>IF(E2012=0,0,E2012/L2012)</f>
        <v>55.276856649395505</v>
      </c>
      <c r="Q2012" t="str">
        <f t="shared" si="274"/>
        <v>technology</v>
      </c>
      <c r="R2012" t="str">
        <f t="shared" si="275"/>
        <v>hardware</v>
      </c>
      <c r="S2012" s="21">
        <f t="shared" si="276"/>
        <v>42570.996423611112</v>
      </c>
      <c r="T2012" s="21">
        <f t="shared" si="27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2"/>
        <v>820</v>
      </c>
      <c r="P2013" s="12">
        <f t="shared" si="273"/>
        <v>422.02059732234807</v>
      </c>
      <c r="Q2013" t="str">
        <f t="shared" si="274"/>
        <v>technology</v>
      </c>
      <c r="R2013" t="str">
        <f t="shared" si="275"/>
        <v>hardware</v>
      </c>
      <c r="S2013" s="21">
        <f t="shared" si="276"/>
        <v>42347.358483796299</v>
      </c>
      <c r="T2013" s="21">
        <f t="shared" si="27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2"/>
        <v>235</v>
      </c>
      <c r="P2014" s="20">
        <f t="shared" ref="P2014:P2019" si="281">IF(E2014=0,0,E2014/L2014)</f>
        <v>64.180327868852459</v>
      </c>
      <c r="Q2014" t="str">
        <f t="shared" si="274"/>
        <v>technology</v>
      </c>
      <c r="R2014" t="str">
        <f t="shared" si="275"/>
        <v>hardware</v>
      </c>
      <c r="S2014" s="21">
        <f t="shared" si="276"/>
        <v>42010.822233796294</v>
      </c>
      <c r="T2014" s="21">
        <f t="shared" si="27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2"/>
        <v>495</v>
      </c>
      <c r="P2015" s="20">
        <f t="shared" si="281"/>
        <v>173.57781674704077</v>
      </c>
      <c r="Q2015" t="str">
        <f t="shared" si="274"/>
        <v>technology</v>
      </c>
      <c r="R2015" t="str">
        <f t="shared" si="275"/>
        <v>hardware</v>
      </c>
      <c r="S2015" s="21">
        <f t="shared" si="276"/>
        <v>42499.960810185185</v>
      </c>
      <c r="T2015" s="21">
        <f t="shared" si="27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2"/>
        <v>7814</v>
      </c>
      <c r="P2016" s="20">
        <f t="shared" si="281"/>
        <v>88.601680840609291</v>
      </c>
      <c r="Q2016" t="str">
        <f t="shared" si="274"/>
        <v>technology</v>
      </c>
      <c r="R2016" t="str">
        <f t="shared" si="275"/>
        <v>hardware</v>
      </c>
      <c r="S2016" s="21">
        <f t="shared" si="276"/>
        <v>41324.214571759258</v>
      </c>
      <c r="T2016" s="21">
        <f t="shared" si="27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2"/>
        <v>113</v>
      </c>
      <c r="P2017" s="20">
        <f t="shared" si="281"/>
        <v>50.222283950617282</v>
      </c>
      <c r="Q2017" t="str">
        <f t="shared" si="274"/>
        <v>technology</v>
      </c>
      <c r="R2017" t="str">
        <f t="shared" si="275"/>
        <v>hardware</v>
      </c>
      <c r="S2017" s="21">
        <f t="shared" si="276"/>
        <v>40765.876886574071</v>
      </c>
      <c r="T2017" s="21">
        <f t="shared" si="27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2"/>
        <v>922</v>
      </c>
      <c r="P2018" s="20">
        <f t="shared" si="281"/>
        <v>192.38876826722338</v>
      </c>
      <c r="Q2018" t="str">
        <f t="shared" si="274"/>
        <v>technology</v>
      </c>
      <c r="R2018" t="str">
        <f t="shared" si="275"/>
        <v>hardware</v>
      </c>
      <c r="S2018" s="21">
        <f t="shared" si="276"/>
        <v>41312.88077546296</v>
      </c>
      <c r="T2018" s="21">
        <f t="shared" si="27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2"/>
        <v>125</v>
      </c>
      <c r="P2019" s="20">
        <f t="shared" si="281"/>
        <v>73.416901408450698</v>
      </c>
      <c r="Q2019" t="str">
        <f t="shared" si="274"/>
        <v>technology</v>
      </c>
      <c r="R2019" t="str">
        <f t="shared" si="275"/>
        <v>hardware</v>
      </c>
      <c r="S2019" s="21">
        <f t="shared" si="276"/>
        <v>40961.057349537034</v>
      </c>
      <c r="T2019" s="21">
        <f t="shared" si="27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2"/>
        <v>102</v>
      </c>
      <c r="P2020" s="12">
        <f t="shared" si="273"/>
        <v>147.68495555555555</v>
      </c>
      <c r="Q2020" t="str">
        <f t="shared" si="274"/>
        <v>technology</v>
      </c>
      <c r="R2020" t="str">
        <f t="shared" si="275"/>
        <v>hardware</v>
      </c>
      <c r="S2020" s="21">
        <f t="shared" si="276"/>
        <v>42199.365844907406</v>
      </c>
      <c r="T2020" s="21">
        <f t="shared" si="27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2"/>
        <v>485</v>
      </c>
      <c r="P2021" s="20">
        <f t="shared" ref="P2021:P2026" si="282">IF(E2021=0,0,E2021/L2021)</f>
        <v>108.96848314606741</v>
      </c>
      <c r="Q2021" t="str">
        <f t="shared" si="274"/>
        <v>technology</v>
      </c>
      <c r="R2021" t="str">
        <f t="shared" si="275"/>
        <v>hardware</v>
      </c>
      <c r="S2021" s="21">
        <f t="shared" si="276"/>
        <v>42605.70857638889</v>
      </c>
      <c r="T2021" s="21">
        <f t="shared" si="27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2"/>
        <v>192</v>
      </c>
      <c r="P2022" s="20">
        <f t="shared" si="282"/>
        <v>23.647540983606557</v>
      </c>
      <c r="Q2022" t="str">
        <f t="shared" si="274"/>
        <v>technology</v>
      </c>
      <c r="R2022" t="str">
        <f t="shared" si="275"/>
        <v>hardware</v>
      </c>
      <c r="S2022" s="21">
        <f t="shared" si="276"/>
        <v>41737.097499999996</v>
      </c>
      <c r="T2022" s="21">
        <f t="shared" si="27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2"/>
        <v>281</v>
      </c>
      <c r="P2023" s="20">
        <f t="shared" si="282"/>
        <v>147.94736842105263</v>
      </c>
      <c r="Q2023" t="str">
        <f t="shared" si="274"/>
        <v>technology</v>
      </c>
      <c r="R2023" t="str">
        <f t="shared" si="275"/>
        <v>hardware</v>
      </c>
      <c r="S2023" s="21">
        <f t="shared" si="276"/>
        <v>41861.070567129631</v>
      </c>
      <c r="T2023" s="21">
        <f t="shared" si="27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2"/>
        <v>125</v>
      </c>
      <c r="P2024" s="20">
        <f t="shared" si="282"/>
        <v>385.03692307692307</v>
      </c>
      <c r="Q2024" t="str">
        <f t="shared" si="274"/>
        <v>technology</v>
      </c>
      <c r="R2024" t="str">
        <f t="shared" si="275"/>
        <v>hardware</v>
      </c>
      <c r="S2024" s="21">
        <f t="shared" si="276"/>
        <v>42502.569120370375</v>
      </c>
      <c r="T2024" s="21">
        <f t="shared" si="27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2"/>
        <v>161</v>
      </c>
      <c r="P2025" s="20">
        <f t="shared" si="282"/>
        <v>457.39093484419266</v>
      </c>
      <c r="Q2025" t="str">
        <f t="shared" si="274"/>
        <v>technology</v>
      </c>
      <c r="R2025" t="str">
        <f t="shared" si="275"/>
        <v>hardware</v>
      </c>
      <c r="S2025" s="21">
        <f t="shared" si="276"/>
        <v>42136.420752314814</v>
      </c>
      <c r="T2025" s="21">
        <f t="shared" si="27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2"/>
        <v>585</v>
      </c>
      <c r="P2026" s="20">
        <f t="shared" si="282"/>
        <v>222.99047619047619</v>
      </c>
      <c r="Q2026" t="str">
        <f t="shared" si="274"/>
        <v>technology</v>
      </c>
      <c r="R2026" t="str">
        <f t="shared" si="275"/>
        <v>hardware</v>
      </c>
      <c r="S2026" s="21">
        <f t="shared" si="276"/>
        <v>41099.966944444444</v>
      </c>
      <c r="T2026" s="21">
        <f t="shared" si="27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2"/>
        <v>201</v>
      </c>
      <c r="P2027" s="12">
        <f t="shared" si="273"/>
        <v>220.74074074074073</v>
      </c>
      <c r="Q2027" t="str">
        <f t="shared" si="274"/>
        <v>technology</v>
      </c>
      <c r="R2027" t="str">
        <f t="shared" si="275"/>
        <v>hardware</v>
      </c>
      <c r="S2027" s="21">
        <f t="shared" si="276"/>
        <v>42136.184560185182</v>
      </c>
      <c r="T2027" s="21">
        <f t="shared" si="27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2"/>
        <v>133</v>
      </c>
      <c r="P2028" s="20">
        <f t="shared" ref="P2028:P2031" si="283">IF(E2028=0,0,E2028/L2028)</f>
        <v>73.503898678414089</v>
      </c>
      <c r="Q2028" t="str">
        <f t="shared" si="274"/>
        <v>technology</v>
      </c>
      <c r="R2028" t="str">
        <f t="shared" si="275"/>
        <v>hardware</v>
      </c>
      <c r="S2028" s="21">
        <f t="shared" si="276"/>
        <v>41704.735937500001</v>
      </c>
      <c r="T2028" s="21">
        <f t="shared" si="27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2"/>
        <v>120</v>
      </c>
      <c r="P2029" s="20">
        <f t="shared" si="283"/>
        <v>223.09647495361781</v>
      </c>
      <c r="Q2029" t="str">
        <f t="shared" si="274"/>
        <v>technology</v>
      </c>
      <c r="R2029" t="str">
        <f t="shared" si="275"/>
        <v>hardware</v>
      </c>
      <c r="S2029" s="21">
        <f t="shared" si="276"/>
        <v>42048.813877314817</v>
      </c>
      <c r="T2029" s="21">
        <f t="shared" si="27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2"/>
        <v>126</v>
      </c>
      <c r="P2030" s="20">
        <f t="shared" si="283"/>
        <v>47.911392405063289</v>
      </c>
      <c r="Q2030" t="str">
        <f t="shared" si="274"/>
        <v>technology</v>
      </c>
      <c r="R2030" t="str">
        <f t="shared" si="275"/>
        <v>hardware</v>
      </c>
      <c r="S2030" s="21">
        <f t="shared" si="276"/>
        <v>40215.919050925928</v>
      </c>
      <c r="T2030" s="21">
        <f t="shared" si="27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2"/>
        <v>361</v>
      </c>
      <c r="P2031" s="20">
        <f t="shared" si="283"/>
        <v>96.063829787234042</v>
      </c>
      <c r="Q2031" t="str">
        <f t="shared" si="274"/>
        <v>technology</v>
      </c>
      <c r="R2031" t="str">
        <f t="shared" si="275"/>
        <v>hardware</v>
      </c>
      <c r="S2031" s="21">
        <f t="shared" si="276"/>
        <v>41848.021770833337</v>
      </c>
      <c r="T2031" s="21">
        <f t="shared" si="27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2"/>
        <v>226</v>
      </c>
      <c r="P2032" s="13">
        <f t="shared" si="273"/>
        <v>118.6144</v>
      </c>
      <c r="Q2032" t="str">
        <f t="shared" si="274"/>
        <v>technology</v>
      </c>
      <c r="R2032" t="str">
        <f t="shared" si="275"/>
        <v>hardware</v>
      </c>
      <c r="S2032" s="21">
        <f t="shared" si="276"/>
        <v>41212.996481481481</v>
      </c>
      <c r="T2032" s="21">
        <f t="shared" si="27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2"/>
        <v>120</v>
      </c>
      <c r="P2033" s="12">
        <f t="shared" si="273"/>
        <v>118.45472440944881</v>
      </c>
      <c r="Q2033" t="str">
        <f t="shared" si="274"/>
        <v>technology</v>
      </c>
      <c r="R2033" t="str">
        <f t="shared" si="275"/>
        <v>hardware</v>
      </c>
      <c r="S2033" s="21">
        <f t="shared" si="276"/>
        <v>41975.329317129625</v>
      </c>
      <c r="T2033" s="21">
        <f t="shared" si="27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2"/>
        <v>304</v>
      </c>
      <c r="P2034" s="20">
        <f t="shared" ref="P2034:P2039" si="284">IF(E2034=0,0,E2034/L2034)</f>
        <v>143.21468926553672</v>
      </c>
      <c r="Q2034" t="str">
        <f t="shared" si="274"/>
        <v>technology</v>
      </c>
      <c r="R2034" t="str">
        <f t="shared" si="275"/>
        <v>hardware</v>
      </c>
      <c r="S2034" s="21">
        <f t="shared" si="276"/>
        <v>42689.565671296295</v>
      </c>
      <c r="T2034" s="21">
        <f t="shared" si="27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2"/>
        <v>179</v>
      </c>
      <c r="P2035" s="20">
        <f t="shared" si="284"/>
        <v>282.71518987341773</v>
      </c>
      <c r="Q2035" t="str">
        <f t="shared" si="274"/>
        <v>technology</v>
      </c>
      <c r="R2035" t="str">
        <f t="shared" si="275"/>
        <v>hardware</v>
      </c>
      <c r="S2035" s="21">
        <f t="shared" si="276"/>
        <v>41725.082384259258</v>
      </c>
      <c r="T2035" s="21">
        <f t="shared" si="27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2"/>
        <v>387</v>
      </c>
      <c r="P2036" s="20">
        <f t="shared" si="284"/>
        <v>593.93620078740162</v>
      </c>
      <c r="Q2036" t="str">
        <f t="shared" si="274"/>
        <v>technology</v>
      </c>
      <c r="R2036" t="str">
        <f t="shared" si="275"/>
        <v>hardware</v>
      </c>
      <c r="S2036" s="21">
        <f t="shared" si="276"/>
        <v>42076.130011574074</v>
      </c>
      <c r="T2036" s="21">
        <f t="shared" si="27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2"/>
        <v>211</v>
      </c>
      <c r="P2037" s="20">
        <f t="shared" si="284"/>
        <v>262.15704968944101</v>
      </c>
      <c r="Q2037" t="str">
        <f t="shared" si="274"/>
        <v>technology</v>
      </c>
      <c r="R2037" t="str">
        <f t="shared" si="275"/>
        <v>hardware</v>
      </c>
      <c r="S2037" s="21">
        <f t="shared" si="276"/>
        <v>42311.625081018516</v>
      </c>
      <c r="T2037" s="21">
        <f t="shared" si="27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2"/>
        <v>132</v>
      </c>
      <c r="P2038" s="20">
        <f t="shared" si="284"/>
        <v>46.580778301886795</v>
      </c>
      <c r="Q2038" t="str">
        <f t="shared" si="274"/>
        <v>technology</v>
      </c>
      <c r="R2038" t="str">
        <f t="shared" si="275"/>
        <v>hardware</v>
      </c>
      <c r="S2038" s="21">
        <f t="shared" si="276"/>
        <v>41738.864803240744</v>
      </c>
      <c r="T2038" s="21">
        <f t="shared" si="27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2"/>
        <v>300</v>
      </c>
      <c r="P2039" s="20">
        <f t="shared" si="284"/>
        <v>70.041118881118877</v>
      </c>
      <c r="Q2039" t="str">
        <f t="shared" si="274"/>
        <v>technology</v>
      </c>
      <c r="R2039" t="str">
        <f t="shared" si="275"/>
        <v>hardware</v>
      </c>
      <c r="S2039" s="21">
        <f t="shared" si="276"/>
        <v>41578.210104166668</v>
      </c>
      <c r="T2039" s="21">
        <f t="shared" si="27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2"/>
        <v>421</v>
      </c>
      <c r="P2040" s="13">
        <f t="shared" si="273"/>
        <v>164.90686274509804</v>
      </c>
      <c r="Q2040" t="str">
        <f t="shared" si="274"/>
        <v>technology</v>
      </c>
      <c r="R2040" t="str">
        <f t="shared" si="275"/>
        <v>hardware</v>
      </c>
      <c r="S2040" s="21">
        <f t="shared" si="276"/>
        <v>41424.27107638889</v>
      </c>
      <c r="T2040" s="21">
        <f t="shared" si="27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2"/>
        <v>136</v>
      </c>
      <c r="P2041" s="20">
        <f t="shared" ref="P2041:P2048" si="285">IF(E2041=0,0,E2041/L2041)</f>
        <v>449.26385224274406</v>
      </c>
      <c r="Q2041" t="str">
        <f t="shared" si="274"/>
        <v>technology</v>
      </c>
      <c r="R2041" t="str">
        <f t="shared" si="275"/>
        <v>hardware</v>
      </c>
      <c r="S2041" s="21">
        <f t="shared" si="276"/>
        <v>42675.438946759255</v>
      </c>
      <c r="T2041" s="21">
        <f t="shared" si="27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2"/>
        <v>248</v>
      </c>
      <c r="P2042" s="20">
        <f t="shared" si="285"/>
        <v>27.472841328413285</v>
      </c>
      <c r="Q2042" t="str">
        <f t="shared" si="274"/>
        <v>technology</v>
      </c>
      <c r="R2042" t="str">
        <f t="shared" si="275"/>
        <v>hardware</v>
      </c>
      <c r="S2042" s="21">
        <f t="shared" si="276"/>
        <v>41578.927118055559</v>
      </c>
      <c r="T2042" s="21">
        <f t="shared" si="27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2"/>
        <v>182</v>
      </c>
      <c r="P2043" s="20">
        <f t="shared" si="285"/>
        <v>143.97499999999999</v>
      </c>
      <c r="Q2043" t="str">
        <f t="shared" si="274"/>
        <v>technology</v>
      </c>
      <c r="R2043" t="str">
        <f t="shared" si="275"/>
        <v>hardware</v>
      </c>
      <c r="S2043" s="21">
        <f t="shared" si="276"/>
        <v>42654.525775462964</v>
      </c>
      <c r="T2043" s="21">
        <f t="shared" si="27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2"/>
        <v>124</v>
      </c>
      <c r="P2044" s="20">
        <f t="shared" si="285"/>
        <v>88.23571428571428</v>
      </c>
      <c r="Q2044" t="str">
        <f t="shared" si="274"/>
        <v>technology</v>
      </c>
      <c r="R2044" t="str">
        <f t="shared" si="275"/>
        <v>hardware</v>
      </c>
      <c r="S2044" s="21">
        <f t="shared" si="276"/>
        <v>42331.708032407405</v>
      </c>
      <c r="T2044" s="21">
        <f t="shared" si="27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2"/>
        <v>506</v>
      </c>
      <c r="P2045" s="20">
        <f t="shared" si="285"/>
        <v>36.326424870466319</v>
      </c>
      <c r="Q2045" t="str">
        <f t="shared" si="274"/>
        <v>technology</v>
      </c>
      <c r="R2045" t="str">
        <f t="shared" si="275"/>
        <v>hardware</v>
      </c>
      <c r="S2045" s="21">
        <f t="shared" si="276"/>
        <v>42661.176817129628</v>
      </c>
      <c r="T2045" s="21">
        <f t="shared" si="27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2"/>
        <v>108</v>
      </c>
      <c r="P2046" s="20">
        <f t="shared" si="285"/>
        <v>90.177777777777777</v>
      </c>
      <c r="Q2046" t="str">
        <f t="shared" si="274"/>
        <v>technology</v>
      </c>
      <c r="R2046" t="str">
        <f t="shared" si="275"/>
        <v>hardware</v>
      </c>
      <c r="S2046" s="21">
        <f t="shared" si="276"/>
        <v>42138.684189814812</v>
      </c>
      <c r="T2046" s="21">
        <f t="shared" si="27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2"/>
        <v>819</v>
      </c>
      <c r="P2047" s="20">
        <f t="shared" si="285"/>
        <v>152.62361216730039</v>
      </c>
      <c r="Q2047" t="str">
        <f t="shared" si="274"/>
        <v>technology</v>
      </c>
      <c r="R2047" t="str">
        <f t="shared" si="275"/>
        <v>hardware</v>
      </c>
      <c r="S2047" s="21">
        <f t="shared" si="276"/>
        <v>41069.088506944441</v>
      </c>
      <c r="T2047" s="21">
        <f t="shared" si="27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2"/>
        <v>121</v>
      </c>
      <c r="P2048" s="20">
        <f t="shared" si="285"/>
        <v>55.806451612903224</v>
      </c>
      <c r="Q2048" t="str">
        <f t="shared" si="274"/>
        <v>technology</v>
      </c>
      <c r="R2048" t="str">
        <f t="shared" si="275"/>
        <v>hardware</v>
      </c>
      <c r="S2048" s="21">
        <f t="shared" si="276"/>
        <v>41387.171805555554</v>
      </c>
      <c r="T2048" s="21">
        <f t="shared" si="27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2"/>
        <v>103</v>
      </c>
      <c r="P2049" s="8">
        <f t="shared" si="273"/>
        <v>227.85327313769753</v>
      </c>
      <c r="Q2049" t="str">
        <f t="shared" si="274"/>
        <v>technology</v>
      </c>
      <c r="R2049" t="str">
        <f t="shared" si="275"/>
        <v>hardware</v>
      </c>
      <c r="S2049" s="21">
        <f t="shared" si="276"/>
        <v>42081.903587962966</v>
      </c>
      <c r="T2049" s="21">
        <f t="shared" si="27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2"/>
        <v>148</v>
      </c>
      <c r="P2050" s="20">
        <f>IF(E2050=0,0,E2050/L2050)</f>
        <v>91.82989803350327</v>
      </c>
      <c r="Q2050" t="str">
        <f t="shared" si="274"/>
        <v>technology</v>
      </c>
      <c r="R2050" t="str">
        <f t="shared" si="275"/>
        <v>hardware</v>
      </c>
      <c r="S2050" s="21">
        <f t="shared" si="276"/>
        <v>41387.651516203703</v>
      </c>
      <c r="T2050" s="21">
        <f t="shared" si="277"/>
        <v>41417.651516203703</v>
      </c>
    </row>
    <row r="2051" spans="1:20" ht="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6">ROUND((E2051/D2051)*100,0)</f>
        <v>120</v>
      </c>
      <c r="P2051" s="13">
        <f t="shared" ref="P2051:P2081" si="287">E2051/L2051</f>
        <v>80.991037735849048</v>
      </c>
      <c r="Q2051" t="str">
        <f t="shared" ref="Q2051:Q2114" si="288">LEFT(N2051,SEARCH("/",N2051,1)-1)</f>
        <v>technology</v>
      </c>
      <c r="R2051" t="str">
        <f t="shared" ref="R2051:R2114" si="289">RIGHT(N2051,LEN(N2051)-FIND("/",N2051))</f>
        <v>hardware</v>
      </c>
      <c r="S2051" s="21">
        <f t="shared" ref="S2051:S2114" si="290">(((J2051/60)/60)/24)+DATE(1970,1,1)</f>
        <v>41575.527349537035</v>
      </c>
      <c r="T2051" s="21">
        <f t="shared" ref="T2051:T2114" si="29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6"/>
        <v>473</v>
      </c>
      <c r="P2052" s="20">
        <f t="shared" ref="P2052:P2055" si="292">IF(E2052=0,0,E2052/L2052)</f>
        <v>278.39411764705881</v>
      </c>
      <c r="Q2052" t="str">
        <f t="shared" si="288"/>
        <v>technology</v>
      </c>
      <c r="R2052" t="str">
        <f t="shared" si="289"/>
        <v>hardware</v>
      </c>
      <c r="S2052" s="21">
        <f t="shared" si="290"/>
        <v>42115.071504629625</v>
      </c>
      <c r="T2052" s="21">
        <f t="shared" si="29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6"/>
        <v>130</v>
      </c>
      <c r="P2053" s="20">
        <f t="shared" si="292"/>
        <v>43.095041322314053</v>
      </c>
      <c r="Q2053" t="str">
        <f t="shared" si="288"/>
        <v>technology</v>
      </c>
      <c r="R2053" t="str">
        <f t="shared" si="289"/>
        <v>hardware</v>
      </c>
      <c r="S2053" s="21">
        <f t="shared" si="290"/>
        <v>41604.022418981483</v>
      </c>
      <c r="T2053" s="21">
        <f t="shared" si="29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6"/>
        <v>353</v>
      </c>
      <c r="P2054" s="20">
        <f t="shared" si="292"/>
        <v>326.29205175600737</v>
      </c>
      <c r="Q2054" t="str">
        <f t="shared" si="288"/>
        <v>technology</v>
      </c>
      <c r="R2054" t="str">
        <f t="shared" si="289"/>
        <v>hardware</v>
      </c>
      <c r="S2054" s="21">
        <f t="shared" si="290"/>
        <v>42375.08394675926</v>
      </c>
      <c r="T2054" s="21">
        <f t="shared" si="29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6"/>
        <v>101</v>
      </c>
      <c r="P2055" s="20">
        <f t="shared" si="292"/>
        <v>41.743801652892564</v>
      </c>
      <c r="Q2055" t="str">
        <f t="shared" si="288"/>
        <v>technology</v>
      </c>
      <c r="R2055" t="str">
        <f t="shared" si="289"/>
        <v>hardware</v>
      </c>
      <c r="S2055" s="21">
        <f t="shared" si="290"/>
        <v>42303.617488425924</v>
      </c>
      <c r="T2055" s="21">
        <f t="shared" si="29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6"/>
        <v>114</v>
      </c>
      <c r="P2056" s="13">
        <f t="shared" si="287"/>
        <v>64.020933977455712</v>
      </c>
      <c r="Q2056" t="str">
        <f t="shared" si="288"/>
        <v>technology</v>
      </c>
      <c r="R2056" t="str">
        <f t="shared" si="289"/>
        <v>hardware</v>
      </c>
      <c r="S2056" s="21">
        <f t="shared" si="290"/>
        <v>41731.520949074074</v>
      </c>
      <c r="T2056" s="21">
        <f t="shared" si="29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6"/>
        <v>167</v>
      </c>
      <c r="P2057" s="20">
        <f t="shared" ref="P2057:P2058" si="293">IF(E2057=0,0,E2057/L2057)</f>
        <v>99.455445544554451</v>
      </c>
      <c r="Q2057" t="str">
        <f t="shared" si="288"/>
        <v>technology</v>
      </c>
      <c r="R2057" t="str">
        <f t="shared" si="289"/>
        <v>hardware</v>
      </c>
      <c r="S2057" s="21">
        <f t="shared" si="290"/>
        <v>41946.674108796295</v>
      </c>
      <c r="T2057" s="21">
        <f t="shared" si="29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6"/>
        <v>153</v>
      </c>
      <c r="P2058" s="20">
        <f t="shared" si="293"/>
        <v>138.49458483754512</v>
      </c>
      <c r="Q2058" t="str">
        <f t="shared" si="288"/>
        <v>technology</v>
      </c>
      <c r="R2058" t="str">
        <f t="shared" si="289"/>
        <v>hardware</v>
      </c>
      <c r="S2058" s="21">
        <f t="shared" si="290"/>
        <v>41351.76090277778</v>
      </c>
      <c r="T2058" s="21">
        <f t="shared" si="29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6"/>
        <v>202</v>
      </c>
      <c r="P2059" s="13">
        <f t="shared" si="287"/>
        <v>45.547792792792798</v>
      </c>
      <c r="Q2059" t="str">
        <f t="shared" si="288"/>
        <v>technology</v>
      </c>
      <c r="R2059" t="str">
        <f t="shared" si="289"/>
        <v>hardware</v>
      </c>
      <c r="S2059" s="21">
        <f t="shared" si="290"/>
        <v>42396.494583333333</v>
      </c>
      <c r="T2059" s="21">
        <f t="shared" si="29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6"/>
        <v>168</v>
      </c>
      <c r="P2060" s="13">
        <f t="shared" si="287"/>
        <v>10.507317073170732</v>
      </c>
      <c r="Q2060" t="str">
        <f t="shared" si="288"/>
        <v>technology</v>
      </c>
      <c r="R2060" t="str">
        <f t="shared" si="289"/>
        <v>hardware</v>
      </c>
      <c r="S2060" s="21">
        <f t="shared" si="290"/>
        <v>42026.370717592596</v>
      </c>
      <c r="T2060" s="21">
        <f t="shared" si="29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6"/>
        <v>143</v>
      </c>
      <c r="P2061" s="20">
        <f t="shared" ref="P2061:P2063" si="294">IF(E2061=0,0,E2061/L2061)</f>
        <v>114.76533333333333</v>
      </c>
      <c r="Q2061" t="str">
        <f t="shared" si="288"/>
        <v>technology</v>
      </c>
      <c r="R2061" t="str">
        <f t="shared" si="289"/>
        <v>hardware</v>
      </c>
      <c r="S2061" s="21">
        <f t="shared" si="290"/>
        <v>42361.602476851855</v>
      </c>
      <c r="T2061" s="21">
        <f t="shared" si="29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6"/>
        <v>196</v>
      </c>
      <c r="P2062" s="20">
        <f t="shared" si="294"/>
        <v>35.997067448680355</v>
      </c>
      <c r="Q2062" t="str">
        <f t="shared" si="288"/>
        <v>technology</v>
      </c>
      <c r="R2062" t="str">
        <f t="shared" si="289"/>
        <v>hardware</v>
      </c>
      <c r="S2062" s="21">
        <f t="shared" si="290"/>
        <v>41783.642939814818</v>
      </c>
      <c r="T2062" s="21">
        <f t="shared" si="29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6"/>
        <v>108</v>
      </c>
      <c r="P2063" s="20">
        <f t="shared" si="294"/>
        <v>154.17142857142858</v>
      </c>
      <c r="Q2063" t="str">
        <f t="shared" si="288"/>
        <v>technology</v>
      </c>
      <c r="R2063" t="str">
        <f t="shared" si="289"/>
        <v>hardware</v>
      </c>
      <c r="S2063" s="21">
        <f t="shared" si="290"/>
        <v>42705.764513888891</v>
      </c>
      <c r="T2063" s="21">
        <f t="shared" si="29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6"/>
        <v>115</v>
      </c>
      <c r="P2064" s="11">
        <f t="shared" si="287"/>
        <v>566.38916256157631</v>
      </c>
      <c r="Q2064" t="str">
        <f t="shared" si="288"/>
        <v>technology</v>
      </c>
      <c r="R2064" t="str">
        <f t="shared" si="289"/>
        <v>hardware</v>
      </c>
      <c r="S2064" s="21">
        <f t="shared" si="290"/>
        <v>42423.3830787037</v>
      </c>
      <c r="T2064" s="21">
        <f t="shared" si="29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6"/>
        <v>148</v>
      </c>
      <c r="P2065" s="12">
        <f t="shared" si="287"/>
        <v>120.85714285714286</v>
      </c>
      <c r="Q2065" t="str">
        <f t="shared" si="288"/>
        <v>technology</v>
      </c>
      <c r="R2065" t="str">
        <f t="shared" si="289"/>
        <v>hardware</v>
      </c>
      <c r="S2065" s="21">
        <f t="shared" si="290"/>
        <v>42472.73265046296</v>
      </c>
      <c r="T2065" s="21">
        <f t="shared" si="29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6"/>
        <v>191</v>
      </c>
      <c r="P2066" s="20">
        <f>IF(E2066=0,0,E2066/L2066)</f>
        <v>86.163845492085343</v>
      </c>
      <c r="Q2066" t="str">
        <f t="shared" si="288"/>
        <v>technology</v>
      </c>
      <c r="R2066" t="str">
        <f t="shared" si="289"/>
        <v>hardware</v>
      </c>
      <c r="S2066" s="21">
        <f t="shared" si="290"/>
        <v>41389.364849537036</v>
      </c>
      <c r="T2066" s="21">
        <f t="shared" si="29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6"/>
        <v>199</v>
      </c>
      <c r="P2067" s="13">
        <f t="shared" si="287"/>
        <v>51.212114395886893</v>
      </c>
      <c r="Q2067" t="str">
        <f t="shared" si="288"/>
        <v>technology</v>
      </c>
      <c r="R2067" t="str">
        <f t="shared" si="289"/>
        <v>hardware</v>
      </c>
      <c r="S2067" s="21">
        <f t="shared" si="290"/>
        <v>41603.333668981482</v>
      </c>
      <c r="T2067" s="21">
        <f t="shared" si="29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6"/>
        <v>219</v>
      </c>
      <c r="P2068" s="20">
        <f>IF(E2068=0,0,E2068/L2068)</f>
        <v>67.261538461538464</v>
      </c>
      <c r="Q2068" t="str">
        <f t="shared" si="288"/>
        <v>technology</v>
      </c>
      <c r="R2068" t="str">
        <f t="shared" si="289"/>
        <v>hardware</v>
      </c>
      <c r="S2068" s="21">
        <f t="shared" si="290"/>
        <v>41844.771793981483</v>
      </c>
      <c r="T2068" s="21">
        <f t="shared" si="29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6"/>
        <v>127</v>
      </c>
      <c r="P2069" s="13">
        <f t="shared" si="287"/>
        <v>62.8</v>
      </c>
      <c r="Q2069" t="str">
        <f t="shared" si="288"/>
        <v>technology</v>
      </c>
      <c r="R2069" t="str">
        <f t="shared" si="289"/>
        <v>hardware</v>
      </c>
      <c r="S2069" s="21">
        <f t="shared" si="290"/>
        <v>42115.853888888887</v>
      </c>
      <c r="T2069" s="21">
        <f t="shared" si="29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6"/>
        <v>105</v>
      </c>
      <c r="P2070" s="20">
        <f t="shared" ref="P2070:P2071" si="295">IF(E2070=0,0,E2070/L2070)</f>
        <v>346.13118421052633</v>
      </c>
      <c r="Q2070" t="str">
        <f t="shared" si="288"/>
        <v>technology</v>
      </c>
      <c r="R2070" t="str">
        <f t="shared" si="289"/>
        <v>hardware</v>
      </c>
      <c r="S2070" s="21">
        <f t="shared" si="290"/>
        <v>42633.841608796298</v>
      </c>
      <c r="T2070" s="21">
        <f t="shared" si="29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6"/>
        <v>128</v>
      </c>
      <c r="P2071" s="20">
        <f t="shared" si="295"/>
        <v>244.11912547528519</v>
      </c>
      <c r="Q2071" t="str">
        <f t="shared" si="288"/>
        <v>technology</v>
      </c>
      <c r="R2071" t="str">
        <f t="shared" si="289"/>
        <v>hardware</v>
      </c>
      <c r="S2071" s="21">
        <f t="shared" si="290"/>
        <v>42340.972118055557</v>
      </c>
      <c r="T2071" s="21">
        <f t="shared" si="29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6"/>
        <v>317</v>
      </c>
      <c r="P2072" s="12">
        <f t="shared" si="287"/>
        <v>259.25424836601309</v>
      </c>
      <c r="Q2072" t="str">
        <f t="shared" si="288"/>
        <v>technology</v>
      </c>
      <c r="R2072" t="str">
        <f t="shared" si="289"/>
        <v>hardware</v>
      </c>
      <c r="S2072" s="21">
        <f t="shared" si="290"/>
        <v>42519.6565162037</v>
      </c>
      <c r="T2072" s="21">
        <f t="shared" si="29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6"/>
        <v>281</v>
      </c>
      <c r="P2073" s="20">
        <f t="shared" ref="P2073:P2077" si="296">IF(E2073=0,0,E2073/L2073)</f>
        <v>201.96402877697841</v>
      </c>
      <c r="Q2073" t="str">
        <f t="shared" si="288"/>
        <v>technology</v>
      </c>
      <c r="R2073" t="str">
        <f t="shared" si="289"/>
        <v>hardware</v>
      </c>
      <c r="S2073" s="21">
        <f t="shared" si="290"/>
        <v>42600.278749999998</v>
      </c>
      <c r="T2073" s="21">
        <f t="shared" si="29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6"/>
        <v>111</v>
      </c>
      <c r="P2074" s="20">
        <f t="shared" si="296"/>
        <v>226.20857142857142</v>
      </c>
      <c r="Q2074" t="str">
        <f t="shared" si="288"/>
        <v>technology</v>
      </c>
      <c r="R2074" t="str">
        <f t="shared" si="289"/>
        <v>hardware</v>
      </c>
      <c r="S2074" s="21">
        <f t="shared" si="290"/>
        <v>42467.581388888888</v>
      </c>
      <c r="T2074" s="21">
        <f t="shared" si="29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6"/>
        <v>153</v>
      </c>
      <c r="P2075" s="20">
        <f t="shared" si="296"/>
        <v>324.69</v>
      </c>
      <c r="Q2075" t="str">
        <f t="shared" si="288"/>
        <v>technology</v>
      </c>
      <c r="R2075" t="str">
        <f t="shared" si="289"/>
        <v>hardware</v>
      </c>
      <c r="S2075" s="21">
        <f t="shared" si="290"/>
        <v>42087.668032407411</v>
      </c>
      <c r="T2075" s="21">
        <f t="shared" si="29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6"/>
        <v>103</v>
      </c>
      <c r="P2076" s="20">
        <f t="shared" si="296"/>
        <v>205</v>
      </c>
      <c r="Q2076" t="str">
        <f t="shared" si="288"/>
        <v>technology</v>
      </c>
      <c r="R2076" t="str">
        <f t="shared" si="289"/>
        <v>hardware</v>
      </c>
      <c r="S2076" s="21">
        <f t="shared" si="290"/>
        <v>42466.826180555552</v>
      </c>
      <c r="T2076" s="21">
        <f t="shared" si="29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6"/>
        <v>1678</v>
      </c>
      <c r="P2077" s="20">
        <f t="shared" si="296"/>
        <v>20.465926829268295</v>
      </c>
      <c r="Q2077" t="str">
        <f t="shared" si="288"/>
        <v>technology</v>
      </c>
      <c r="R2077" t="str">
        <f t="shared" si="289"/>
        <v>hardware</v>
      </c>
      <c r="S2077" s="21">
        <f t="shared" si="290"/>
        <v>41450.681574074071</v>
      </c>
      <c r="T2077" s="21">
        <f t="shared" si="29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6"/>
        <v>543</v>
      </c>
      <c r="P2078" s="13">
        <f t="shared" si="287"/>
        <v>116.35303146309367</v>
      </c>
      <c r="Q2078" t="str">
        <f t="shared" si="288"/>
        <v>technology</v>
      </c>
      <c r="R2078" t="str">
        <f t="shared" si="289"/>
        <v>hardware</v>
      </c>
      <c r="S2078" s="21">
        <f t="shared" si="290"/>
        <v>41803.880659722221</v>
      </c>
      <c r="T2078" s="21">
        <f t="shared" si="29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6"/>
        <v>116</v>
      </c>
      <c r="P2079" s="20">
        <f>IF(E2079=0,0,E2079/L2079)</f>
        <v>307.20212765957444</v>
      </c>
      <c r="Q2079" t="str">
        <f t="shared" si="288"/>
        <v>technology</v>
      </c>
      <c r="R2079" t="str">
        <f t="shared" si="289"/>
        <v>hardware</v>
      </c>
      <c r="S2079" s="21">
        <f t="shared" si="290"/>
        <v>42103.042546296296</v>
      </c>
      <c r="T2079" s="21">
        <f t="shared" si="29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6"/>
        <v>131</v>
      </c>
      <c r="P2080" s="12">
        <f t="shared" si="287"/>
        <v>546.6875</v>
      </c>
      <c r="Q2080" t="str">
        <f t="shared" si="288"/>
        <v>technology</v>
      </c>
      <c r="R2080" t="str">
        <f t="shared" si="289"/>
        <v>hardware</v>
      </c>
      <c r="S2080" s="21">
        <f t="shared" si="290"/>
        <v>42692.771493055552</v>
      </c>
      <c r="T2080" s="21">
        <f t="shared" si="29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6"/>
        <v>288</v>
      </c>
      <c r="P2081" s="13">
        <f t="shared" si="287"/>
        <v>47.474464579901152</v>
      </c>
      <c r="Q2081" t="str">
        <f t="shared" si="288"/>
        <v>technology</v>
      </c>
      <c r="R2081" t="str">
        <f t="shared" si="289"/>
        <v>hardware</v>
      </c>
      <c r="S2081" s="21">
        <f t="shared" si="290"/>
        <v>42150.71056712963</v>
      </c>
      <c r="T2081" s="21">
        <f t="shared" si="29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6"/>
        <v>508</v>
      </c>
      <c r="P2082" s="20">
        <f t="shared" ref="P2082:P2122" si="297">IF(E2082=0,0,E2082/L2082)</f>
        <v>101.56</v>
      </c>
      <c r="Q2082" t="str">
        <f t="shared" si="288"/>
        <v>technology</v>
      </c>
      <c r="R2082" t="str">
        <f t="shared" si="289"/>
        <v>hardware</v>
      </c>
      <c r="S2082" s="21">
        <f t="shared" si="290"/>
        <v>42289.957175925927</v>
      </c>
      <c r="T2082" s="21">
        <f t="shared" si="29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6"/>
        <v>115</v>
      </c>
      <c r="P2083" s="20">
        <f t="shared" si="297"/>
        <v>72.909090909090907</v>
      </c>
      <c r="Q2083" t="str">
        <f t="shared" si="288"/>
        <v>music</v>
      </c>
      <c r="R2083" t="str">
        <f t="shared" si="289"/>
        <v>indie rock</v>
      </c>
      <c r="S2083" s="21">
        <f t="shared" si="290"/>
        <v>41004.156886574077</v>
      </c>
      <c r="T2083" s="21">
        <f t="shared" si="29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6"/>
        <v>111</v>
      </c>
      <c r="P2084" s="20">
        <f t="shared" si="297"/>
        <v>43.710526315789473</v>
      </c>
      <c r="Q2084" t="str">
        <f t="shared" si="288"/>
        <v>music</v>
      </c>
      <c r="R2084" t="str">
        <f t="shared" si="289"/>
        <v>indie rock</v>
      </c>
      <c r="S2084" s="21">
        <f t="shared" si="290"/>
        <v>40811.120324074072</v>
      </c>
      <c r="T2084" s="21">
        <f t="shared" si="29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6"/>
        <v>113</v>
      </c>
      <c r="P2085" s="20">
        <f t="shared" si="297"/>
        <v>34</v>
      </c>
      <c r="Q2085" t="str">
        <f t="shared" si="288"/>
        <v>music</v>
      </c>
      <c r="R2085" t="str">
        <f t="shared" si="289"/>
        <v>indie rock</v>
      </c>
      <c r="S2085" s="21">
        <f t="shared" si="290"/>
        <v>41034.72216435185</v>
      </c>
      <c r="T2085" s="21">
        <f t="shared" si="29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6"/>
        <v>108</v>
      </c>
      <c r="P2086" s="20">
        <f t="shared" si="297"/>
        <v>70.652173913043484</v>
      </c>
      <c r="Q2086" t="str">
        <f t="shared" si="288"/>
        <v>music</v>
      </c>
      <c r="R2086" t="str">
        <f t="shared" si="289"/>
        <v>indie rock</v>
      </c>
      <c r="S2086" s="21">
        <f t="shared" si="290"/>
        <v>41731.833124999997</v>
      </c>
      <c r="T2086" s="21">
        <f t="shared" si="29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6"/>
        <v>124</v>
      </c>
      <c r="P2087" s="20">
        <f t="shared" si="297"/>
        <v>89.301204819277103</v>
      </c>
      <c r="Q2087" t="str">
        <f t="shared" si="288"/>
        <v>music</v>
      </c>
      <c r="R2087" t="str">
        <f t="shared" si="289"/>
        <v>indie rock</v>
      </c>
      <c r="S2087" s="21">
        <f t="shared" si="290"/>
        <v>41075.835497685184</v>
      </c>
      <c r="T2087" s="21">
        <f t="shared" si="29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6"/>
        <v>101</v>
      </c>
      <c r="P2088" s="20">
        <f t="shared" si="297"/>
        <v>115.08571428571429</v>
      </c>
      <c r="Q2088" t="str">
        <f t="shared" si="288"/>
        <v>music</v>
      </c>
      <c r="R2088" t="str">
        <f t="shared" si="289"/>
        <v>indie rock</v>
      </c>
      <c r="S2088" s="21">
        <f t="shared" si="290"/>
        <v>40860.67050925926</v>
      </c>
      <c r="T2088" s="21">
        <f t="shared" si="29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6"/>
        <v>104</v>
      </c>
      <c r="P2089" s="20">
        <f t="shared" si="297"/>
        <v>62.12</v>
      </c>
      <c r="Q2089" t="str">
        <f t="shared" si="288"/>
        <v>music</v>
      </c>
      <c r="R2089" t="str">
        <f t="shared" si="289"/>
        <v>indie rock</v>
      </c>
      <c r="S2089" s="21">
        <f t="shared" si="290"/>
        <v>40764.204375000001</v>
      </c>
      <c r="T2089" s="21">
        <f t="shared" si="29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6"/>
        <v>116</v>
      </c>
      <c r="P2090" s="20">
        <f t="shared" si="297"/>
        <v>46.204266666666669</v>
      </c>
      <c r="Q2090" t="str">
        <f t="shared" si="288"/>
        <v>music</v>
      </c>
      <c r="R2090" t="str">
        <f t="shared" si="289"/>
        <v>indie rock</v>
      </c>
      <c r="S2090" s="21">
        <f t="shared" si="290"/>
        <v>40395.714722222219</v>
      </c>
      <c r="T2090" s="21">
        <f t="shared" si="29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6"/>
        <v>120</v>
      </c>
      <c r="P2091" s="20">
        <f t="shared" si="297"/>
        <v>48.54854838709678</v>
      </c>
      <c r="Q2091" t="str">
        <f t="shared" si="288"/>
        <v>music</v>
      </c>
      <c r="R2091" t="str">
        <f t="shared" si="289"/>
        <v>indie rock</v>
      </c>
      <c r="S2091" s="21">
        <f t="shared" si="290"/>
        <v>41453.076319444444</v>
      </c>
      <c r="T2091" s="21">
        <f t="shared" si="29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6"/>
        <v>115</v>
      </c>
      <c r="P2092" s="20">
        <f t="shared" si="297"/>
        <v>57.520187499999999</v>
      </c>
      <c r="Q2092" t="str">
        <f t="shared" si="288"/>
        <v>music</v>
      </c>
      <c r="R2092" t="str">
        <f t="shared" si="289"/>
        <v>indie rock</v>
      </c>
      <c r="S2092" s="21">
        <f t="shared" si="290"/>
        <v>41299.381423611114</v>
      </c>
      <c r="T2092" s="21">
        <f t="shared" si="29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6"/>
        <v>120</v>
      </c>
      <c r="P2093" s="20">
        <f t="shared" si="297"/>
        <v>88.147154471544724</v>
      </c>
      <c r="Q2093" t="str">
        <f t="shared" si="288"/>
        <v>music</v>
      </c>
      <c r="R2093" t="str">
        <f t="shared" si="289"/>
        <v>indie rock</v>
      </c>
      <c r="S2093" s="21">
        <f t="shared" si="290"/>
        <v>40555.322662037033</v>
      </c>
      <c r="T2093" s="21">
        <f t="shared" si="29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6"/>
        <v>101</v>
      </c>
      <c r="P2094" s="20">
        <f t="shared" si="297"/>
        <v>110.49090909090908</v>
      </c>
      <c r="Q2094" t="str">
        <f t="shared" si="288"/>
        <v>music</v>
      </c>
      <c r="R2094" t="str">
        <f t="shared" si="289"/>
        <v>indie rock</v>
      </c>
      <c r="S2094" s="21">
        <f t="shared" si="290"/>
        <v>40763.707546296297</v>
      </c>
      <c r="T2094" s="21">
        <f t="shared" si="29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6"/>
        <v>102</v>
      </c>
      <c r="P2095" s="20">
        <f t="shared" si="297"/>
        <v>66.826086956521735</v>
      </c>
      <c r="Q2095" t="str">
        <f t="shared" si="288"/>
        <v>music</v>
      </c>
      <c r="R2095" t="str">
        <f t="shared" si="289"/>
        <v>indie rock</v>
      </c>
      <c r="S2095" s="21">
        <f t="shared" si="290"/>
        <v>41205.854537037041</v>
      </c>
      <c r="T2095" s="21">
        <f t="shared" si="29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6"/>
        <v>121</v>
      </c>
      <c r="P2096" s="20">
        <f t="shared" si="297"/>
        <v>58.597222222222221</v>
      </c>
      <c r="Q2096" t="str">
        <f t="shared" si="288"/>
        <v>music</v>
      </c>
      <c r="R2096" t="str">
        <f t="shared" si="289"/>
        <v>indie rock</v>
      </c>
      <c r="S2096" s="21">
        <f t="shared" si="290"/>
        <v>40939.02002314815</v>
      </c>
      <c r="T2096" s="21">
        <f t="shared" si="29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6"/>
        <v>100</v>
      </c>
      <c r="P2097" s="20">
        <f t="shared" si="297"/>
        <v>113.63636363636364</v>
      </c>
      <c r="Q2097" t="str">
        <f t="shared" si="288"/>
        <v>music</v>
      </c>
      <c r="R2097" t="str">
        <f t="shared" si="289"/>
        <v>indie rock</v>
      </c>
      <c r="S2097" s="21">
        <f t="shared" si="290"/>
        <v>40758.733483796292</v>
      </c>
      <c r="T2097" s="21">
        <f t="shared" si="29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6"/>
        <v>102</v>
      </c>
      <c r="P2098" s="20">
        <f t="shared" si="297"/>
        <v>43.571428571428569</v>
      </c>
      <c r="Q2098" t="str">
        <f t="shared" si="288"/>
        <v>music</v>
      </c>
      <c r="R2098" t="str">
        <f t="shared" si="289"/>
        <v>indie rock</v>
      </c>
      <c r="S2098" s="21">
        <f t="shared" si="290"/>
        <v>41192.758506944447</v>
      </c>
      <c r="T2098" s="21">
        <f t="shared" si="29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6"/>
        <v>100</v>
      </c>
      <c r="P2099" s="20">
        <f t="shared" si="297"/>
        <v>78.94736842105263</v>
      </c>
      <c r="Q2099" t="str">
        <f t="shared" si="288"/>
        <v>music</v>
      </c>
      <c r="R2099" t="str">
        <f t="shared" si="289"/>
        <v>indie rock</v>
      </c>
      <c r="S2099" s="21">
        <f t="shared" si="290"/>
        <v>40818.58489583333</v>
      </c>
      <c r="T2099" s="21">
        <f t="shared" si="29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6"/>
        <v>100</v>
      </c>
      <c r="P2100" s="20">
        <f t="shared" si="297"/>
        <v>188.125</v>
      </c>
      <c r="Q2100" t="str">
        <f t="shared" si="288"/>
        <v>music</v>
      </c>
      <c r="R2100" t="str">
        <f t="shared" si="289"/>
        <v>indie rock</v>
      </c>
      <c r="S2100" s="21">
        <f t="shared" si="290"/>
        <v>40946.11383101852</v>
      </c>
      <c r="T2100" s="21">
        <f t="shared" si="291"/>
        <v>40976.11383101852</v>
      </c>
    </row>
    <row r="2101" spans="1:20" ht="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6"/>
        <v>132</v>
      </c>
      <c r="P2101" s="20">
        <f t="shared" si="297"/>
        <v>63.031746031746032</v>
      </c>
      <c r="Q2101" t="str">
        <f t="shared" si="288"/>
        <v>music</v>
      </c>
      <c r="R2101" t="str">
        <f t="shared" si="289"/>
        <v>indie rock</v>
      </c>
      <c r="S2101" s="21">
        <f t="shared" si="290"/>
        <v>42173.746342592596</v>
      </c>
      <c r="T2101" s="21">
        <f t="shared" si="29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6"/>
        <v>137</v>
      </c>
      <c r="P2102" s="20">
        <f t="shared" si="297"/>
        <v>30.37037037037037</v>
      </c>
      <c r="Q2102" t="str">
        <f t="shared" si="288"/>
        <v>music</v>
      </c>
      <c r="R2102" t="str">
        <f t="shared" si="289"/>
        <v>indie rock</v>
      </c>
      <c r="S2102" s="21">
        <f t="shared" si="290"/>
        <v>41074.834965277776</v>
      </c>
      <c r="T2102" s="21">
        <f t="shared" si="29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6"/>
        <v>113</v>
      </c>
      <c r="P2103" s="20">
        <f t="shared" si="297"/>
        <v>51.477272727272727</v>
      </c>
      <c r="Q2103" t="str">
        <f t="shared" si="288"/>
        <v>music</v>
      </c>
      <c r="R2103" t="str">
        <f t="shared" si="289"/>
        <v>indie rock</v>
      </c>
      <c r="S2103" s="21">
        <f t="shared" si="290"/>
        <v>40892.149467592593</v>
      </c>
      <c r="T2103" s="21">
        <f t="shared" si="29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6"/>
        <v>136</v>
      </c>
      <c r="P2104" s="20">
        <f t="shared" si="297"/>
        <v>35.789473684210527</v>
      </c>
      <c r="Q2104" t="str">
        <f t="shared" si="288"/>
        <v>music</v>
      </c>
      <c r="R2104" t="str">
        <f t="shared" si="289"/>
        <v>indie rock</v>
      </c>
      <c r="S2104" s="21">
        <f t="shared" si="290"/>
        <v>40638.868611111109</v>
      </c>
      <c r="T2104" s="21">
        <f t="shared" si="29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6"/>
        <v>146</v>
      </c>
      <c r="P2105" s="20">
        <f t="shared" si="297"/>
        <v>98.817391304347822</v>
      </c>
      <c r="Q2105" t="str">
        <f t="shared" si="288"/>
        <v>music</v>
      </c>
      <c r="R2105" t="str">
        <f t="shared" si="289"/>
        <v>indie rock</v>
      </c>
      <c r="S2105" s="21">
        <f t="shared" si="290"/>
        <v>41192.754942129628</v>
      </c>
      <c r="T2105" s="21">
        <f t="shared" si="29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6"/>
        <v>130</v>
      </c>
      <c r="P2106" s="20">
        <f t="shared" si="297"/>
        <v>28</v>
      </c>
      <c r="Q2106" t="str">
        <f t="shared" si="288"/>
        <v>music</v>
      </c>
      <c r="R2106" t="str">
        <f t="shared" si="289"/>
        <v>indie rock</v>
      </c>
      <c r="S2106" s="21">
        <f t="shared" si="290"/>
        <v>41394.074467592596</v>
      </c>
      <c r="T2106" s="21">
        <f t="shared" si="29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6"/>
        <v>254</v>
      </c>
      <c r="P2107" s="20">
        <f t="shared" si="297"/>
        <v>51.313131313131315</v>
      </c>
      <c r="Q2107" t="str">
        <f t="shared" si="288"/>
        <v>music</v>
      </c>
      <c r="R2107" t="str">
        <f t="shared" si="289"/>
        <v>indie rock</v>
      </c>
      <c r="S2107" s="21">
        <f t="shared" si="290"/>
        <v>41951.788807870369</v>
      </c>
      <c r="T2107" s="21">
        <f t="shared" si="29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6"/>
        <v>107</v>
      </c>
      <c r="P2108" s="20">
        <f t="shared" si="297"/>
        <v>53.522727272727273</v>
      </c>
      <c r="Q2108" t="str">
        <f t="shared" si="288"/>
        <v>music</v>
      </c>
      <c r="R2108" t="str">
        <f t="shared" si="289"/>
        <v>indie rock</v>
      </c>
      <c r="S2108" s="21">
        <f t="shared" si="290"/>
        <v>41270.21497685185</v>
      </c>
      <c r="T2108" s="21">
        <f t="shared" si="29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6"/>
        <v>108</v>
      </c>
      <c r="P2109" s="20">
        <f t="shared" si="297"/>
        <v>37.149310344827583</v>
      </c>
      <c r="Q2109" t="str">
        <f t="shared" si="288"/>
        <v>music</v>
      </c>
      <c r="R2109" t="str">
        <f t="shared" si="289"/>
        <v>indie rock</v>
      </c>
      <c r="S2109" s="21">
        <f t="shared" si="290"/>
        <v>41934.71056712963</v>
      </c>
      <c r="T2109" s="21">
        <f t="shared" si="29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6"/>
        <v>107</v>
      </c>
      <c r="P2110" s="20">
        <f t="shared" si="297"/>
        <v>89.895287958115176</v>
      </c>
      <c r="Q2110" t="str">
        <f t="shared" si="288"/>
        <v>music</v>
      </c>
      <c r="R2110" t="str">
        <f t="shared" si="289"/>
        <v>indie rock</v>
      </c>
      <c r="S2110" s="21">
        <f t="shared" si="290"/>
        <v>41135.175694444442</v>
      </c>
      <c r="T2110" s="21">
        <f t="shared" si="29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6"/>
        <v>107</v>
      </c>
      <c r="P2111" s="20">
        <f t="shared" si="297"/>
        <v>106.52500000000001</v>
      </c>
      <c r="Q2111" t="str">
        <f t="shared" si="288"/>
        <v>music</v>
      </c>
      <c r="R2111" t="str">
        <f t="shared" si="289"/>
        <v>indie rock</v>
      </c>
      <c r="S2111" s="21">
        <f t="shared" si="290"/>
        <v>42160.708530092597</v>
      </c>
      <c r="T2111" s="21">
        <f t="shared" si="29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6"/>
        <v>100</v>
      </c>
      <c r="P2112" s="20">
        <f t="shared" si="297"/>
        <v>52.815789473684212</v>
      </c>
      <c r="Q2112" t="str">
        <f t="shared" si="288"/>
        <v>music</v>
      </c>
      <c r="R2112" t="str">
        <f t="shared" si="289"/>
        <v>indie rock</v>
      </c>
      <c r="S2112" s="21">
        <f t="shared" si="290"/>
        <v>41759.670937499999</v>
      </c>
      <c r="T2112" s="21">
        <f t="shared" si="29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6"/>
        <v>107</v>
      </c>
      <c r="P2113" s="20">
        <f t="shared" si="297"/>
        <v>54.615384615384613</v>
      </c>
      <c r="Q2113" t="str">
        <f t="shared" si="288"/>
        <v>music</v>
      </c>
      <c r="R2113" t="str">
        <f t="shared" si="289"/>
        <v>indie rock</v>
      </c>
      <c r="S2113" s="21">
        <f t="shared" si="290"/>
        <v>40703.197048611109</v>
      </c>
      <c r="T2113" s="21">
        <f t="shared" si="29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6"/>
        <v>100</v>
      </c>
      <c r="P2114" s="20">
        <f t="shared" si="297"/>
        <v>27.272727272727273</v>
      </c>
      <c r="Q2114" t="str">
        <f t="shared" si="288"/>
        <v>music</v>
      </c>
      <c r="R2114" t="str">
        <f t="shared" si="289"/>
        <v>indie rock</v>
      </c>
      <c r="S2114" s="21">
        <f t="shared" si="290"/>
        <v>41365.928159722222</v>
      </c>
      <c r="T2114" s="21">
        <f t="shared" si="29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8">ROUND((E2115/D2115)*100,0)</f>
        <v>105</v>
      </c>
      <c r="P2115" s="20">
        <f t="shared" si="297"/>
        <v>68.598130841121488</v>
      </c>
      <c r="Q2115" t="str">
        <f t="shared" ref="Q2115:Q2178" si="299">LEFT(N2115,SEARCH("/",N2115,1)-1)</f>
        <v>music</v>
      </c>
      <c r="R2115" t="str">
        <f t="shared" ref="R2115:R2178" si="300">RIGHT(N2115,LEN(N2115)-FIND("/",N2115))</f>
        <v>indie rock</v>
      </c>
      <c r="S2115" s="21">
        <f t="shared" ref="S2115:S2178" si="301">(((J2115/60)/60)/24)+DATE(1970,1,1)</f>
        <v>41870.86546296296</v>
      </c>
      <c r="T2115" s="21">
        <f t="shared" ref="T2115:T2178" si="3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8"/>
        <v>105</v>
      </c>
      <c r="P2116" s="20">
        <f t="shared" si="297"/>
        <v>35.612244897959187</v>
      </c>
      <c r="Q2116" t="str">
        <f t="shared" si="299"/>
        <v>music</v>
      </c>
      <c r="R2116" t="str">
        <f t="shared" si="300"/>
        <v>indie rock</v>
      </c>
      <c r="S2116" s="21">
        <f t="shared" si="301"/>
        <v>40458.815625000003</v>
      </c>
      <c r="T2116" s="21">
        <f t="shared" si="3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8"/>
        <v>226</v>
      </c>
      <c r="P2117" s="20">
        <f t="shared" si="297"/>
        <v>94.027777777777771</v>
      </c>
      <c r="Q2117" t="str">
        <f t="shared" si="299"/>
        <v>music</v>
      </c>
      <c r="R2117" t="str">
        <f t="shared" si="300"/>
        <v>indie rock</v>
      </c>
      <c r="S2117" s="21">
        <f t="shared" si="301"/>
        <v>40564.081030092595</v>
      </c>
      <c r="T2117" s="21">
        <f t="shared" si="3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8"/>
        <v>101</v>
      </c>
      <c r="P2118" s="20">
        <f t="shared" si="297"/>
        <v>526.45652173913038</v>
      </c>
      <c r="Q2118" t="str">
        <f t="shared" si="299"/>
        <v>music</v>
      </c>
      <c r="R2118" t="str">
        <f t="shared" si="300"/>
        <v>indie rock</v>
      </c>
      <c r="S2118" s="21">
        <f t="shared" si="301"/>
        <v>41136.777812500004</v>
      </c>
      <c r="T2118" s="21">
        <f t="shared" si="3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8"/>
        <v>148</v>
      </c>
      <c r="P2119" s="20">
        <f t="shared" si="297"/>
        <v>50.657142857142858</v>
      </c>
      <c r="Q2119" t="str">
        <f t="shared" si="299"/>
        <v>music</v>
      </c>
      <c r="R2119" t="str">
        <f t="shared" si="300"/>
        <v>indie rock</v>
      </c>
      <c r="S2119" s="21">
        <f t="shared" si="301"/>
        <v>42290.059594907405</v>
      </c>
      <c r="T2119" s="21">
        <f t="shared" si="3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8"/>
        <v>135</v>
      </c>
      <c r="P2120" s="20">
        <f t="shared" si="297"/>
        <v>79.182941176470578</v>
      </c>
      <c r="Q2120" t="str">
        <f t="shared" si="299"/>
        <v>music</v>
      </c>
      <c r="R2120" t="str">
        <f t="shared" si="300"/>
        <v>indie rock</v>
      </c>
      <c r="S2120" s="21">
        <f t="shared" si="301"/>
        <v>40718.839537037034</v>
      </c>
      <c r="T2120" s="21">
        <f t="shared" si="3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8"/>
        <v>101</v>
      </c>
      <c r="P2121" s="20">
        <f t="shared" si="297"/>
        <v>91.590909090909093</v>
      </c>
      <c r="Q2121" t="str">
        <f t="shared" si="299"/>
        <v>music</v>
      </c>
      <c r="R2121" t="str">
        <f t="shared" si="300"/>
        <v>indie rock</v>
      </c>
      <c r="S2121" s="21">
        <f t="shared" si="301"/>
        <v>41107.130150462966</v>
      </c>
      <c r="T2121" s="21">
        <f t="shared" si="3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8"/>
        <v>101</v>
      </c>
      <c r="P2122" s="20">
        <f t="shared" si="297"/>
        <v>116.96275362318841</v>
      </c>
      <c r="Q2122" t="str">
        <f t="shared" si="299"/>
        <v>music</v>
      </c>
      <c r="R2122" t="str">
        <f t="shared" si="300"/>
        <v>indie rock</v>
      </c>
      <c r="S2122" s="21">
        <f t="shared" si="301"/>
        <v>41591.964537037034</v>
      </c>
      <c r="T2122" s="21">
        <f t="shared" si="3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8"/>
        <v>1</v>
      </c>
      <c r="P2123" s="10">
        <f t="shared" ref="P2123:P2176" si="303">E2123/L2123</f>
        <v>28.4</v>
      </c>
      <c r="Q2123" t="str">
        <f t="shared" si="299"/>
        <v>games</v>
      </c>
      <c r="R2123" t="str">
        <f t="shared" si="300"/>
        <v>video games</v>
      </c>
      <c r="S2123" s="21">
        <f t="shared" si="301"/>
        <v>42716.7424537037</v>
      </c>
      <c r="T2123" s="21">
        <f t="shared" si="3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8"/>
        <v>0</v>
      </c>
      <c r="P2124" s="15">
        <f t="shared" si="303"/>
        <v>103.33333333333333</v>
      </c>
      <c r="Q2124" t="str">
        <f t="shared" si="299"/>
        <v>games</v>
      </c>
      <c r="R2124" t="str">
        <f t="shared" si="300"/>
        <v>video games</v>
      </c>
      <c r="S2124" s="21">
        <f t="shared" si="301"/>
        <v>42712.300567129627</v>
      </c>
      <c r="T2124" s="21">
        <f t="shared" si="3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8"/>
        <v>10</v>
      </c>
      <c r="P2125" s="20">
        <f t="shared" ref="P2125:P2128" si="304">IF(E2125=0,0,E2125/L2125)</f>
        <v>10</v>
      </c>
      <c r="Q2125" t="str">
        <f t="shared" si="299"/>
        <v>games</v>
      </c>
      <c r="R2125" t="str">
        <f t="shared" si="300"/>
        <v>video games</v>
      </c>
      <c r="S2125" s="21">
        <f t="shared" si="301"/>
        <v>40198.424849537041</v>
      </c>
      <c r="T2125" s="21">
        <f t="shared" si="3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8"/>
        <v>10</v>
      </c>
      <c r="P2126" s="20">
        <f t="shared" si="304"/>
        <v>23</v>
      </c>
      <c r="Q2126" t="str">
        <f t="shared" si="299"/>
        <v>games</v>
      </c>
      <c r="R2126" t="str">
        <f t="shared" si="300"/>
        <v>video games</v>
      </c>
      <c r="S2126" s="21">
        <f t="shared" si="301"/>
        <v>40464.028182870366</v>
      </c>
      <c r="T2126" s="21">
        <f t="shared" si="3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8"/>
        <v>1</v>
      </c>
      <c r="P2127" s="20">
        <f t="shared" si="304"/>
        <v>31.555555555555557</v>
      </c>
      <c r="Q2127" t="str">
        <f t="shared" si="299"/>
        <v>games</v>
      </c>
      <c r="R2127" t="str">
        <f t="shared" si="300"/>
        <v>video games</v>
      </c>
      <c r="S2127" s="21">
        <f t="shared" si="301"/>
        <v>42191.023530092592</v>
      </c>
      <c r="T2127" s="21">
        <f t="shared" si="3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8"/>
        <v>0</v>
      </c>
      <c r="P2128" s="20">
        <f t="shared" si="304"/>
        <v>5</v>
      </c>
      <c r="Q2128" t="str">
        <f t="shared" si="299"/>
        <v>games</v>
      </c>
      <c r="R2128" t="str">
        <f t="shared" si="300"/>
        <v>video games</v>
      </c>
      <c r="S2128" s="21">
        <f t="shared" si="301"/>
        <v>41951.973229166666</v>
      </c>
      <c r="T2128" s="21">
        <f t="shared" si="302"/>
        <v>41981.973229166666</v>
      </c>
    </row>
    <row r="2129" spans="1:20" ht="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8"/>
        <v>29</v>
      </c>
      <c r="P2129" s="13">
        <f t="shared" si="303"/>
        <v>34.220338983050844</v>
      </c>
      <c r="Q2129" t="str">
        <f t="shared" si="299"/>
        <v>games</v>
      </c>
      <c r="R2129" t="str">
        <f t="shared" si="300"/>
        <v>video games</v>
      </c>
      <c r="S2129" s="21">
        <f t="shared" si="301"/>
        <v>42045.50535879629</v>
      </c>
      <c r="T2129" s="21">
        <f t="shared" si="3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8"/>
        <v>0</v>
      </c>
      <c r="P2130" s="9">
        <f t="shared" si="303"/>
        <v>25</v>
      </c>
      <c r="Q2130" t="str">
        <f t="shared" si="299"/>
        <v>games</v>
      </c>
      <c r="R2130" t="str">
        <f t="shared" si="300"/>
        <v>video games</v>
      </c>
      <c r="S2130" s="21">
        <f t="shared" si="301"/>
        <v>41843.772789351853</v>
      </c>
      <c r="T2130" s="21">
        <f t="shared" si="3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8"/>
        <v>12</v>
      </c>
      <c r="P2131" s="20">
        <f t="shared" ref="P2131:P2138" si="305">IF(E2131=0,0,E2131/L2131)</f>
        <v>19.666666666666668</v>
      </c>
      <c r="Q2131" t="str">
        <f t="shared" si="299"/>
        <v>games</v>
      </c>
      <c r="R2131" t="str">
        <f t="shared" si="300"/>
        <v>video games</v>
      </c>
      <c r="S2131" s="21">
        <f t="shared" si="301"/>
        <v>42409.024305555555</v>
      </c>
      <c r="T2131" s="21">
        <f t="shared" si="3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8"/>
        <v>0</v>
      </c>
      <c r="P2132" s="20">
        <f t="shared" si="305"/>
        <v>21.25</v>
      </c>
      <c r="Q2132" t="str">
        <f t="shared" si="299"/>
        <v>games</v>
      </c>
      <c r="R2132" t="str">
        <f t="shared" si="300"/>
        <v>video games</v>
      </c>
      <c r="S2132" s="21">
        <f t="shared" si="301"/>
        <v>41832.086377314816</v>
      </c>
      <c r="T2132" s="21">
        <f t="shared" si="3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8"/>
        <v>5</v>
      </c>
      <c r="P2133" s="20">
        <f t="shared" si="305"/>
        <v>8.3333333333333339</v>
      </c>
      <c r="Q2133" t="str">
        <f t="shared" si="299"/>
        <v>games</v>
      </c>
      <c r="R2133" t="str">
        <f t="shared" si="300"/>
        <v>video games</v>
      </c>
      <c r="S2133" s="21">
        <f t="shared" si="301"/>
        <v>42167.207071759258</v>
      </c>
      <c r="T2133" s="21">
        <f t="shared" si="3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8"/>
        <v>2</v>
      </c>
      <c r="P2134" s="20">
        <f t="shared" si="305"/>
        <v>21.34333333333333</v>
      </c>
      <c r="Q2134" t="str">
        <f t="shared" si="299"/>
        <v>games</v>
      </c>
      <c r="R2134" t="str">
        <f t="shared" si="300"/>
        <v>video games</v>
      </c>
      <c r="S2134" s="21">
        <f t="shared" si="301"/>
        <v>41643.487175925926</v>
      </c>
      <c r="T2134" s="21">
        <f t="shared" si="3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8"/>
        <v>2</v>
      </c>
      <c r="P2135" s="20">
        <f t="shared" si="305"/>
        <v>5.333333333333333</v>
      </c>
      <c r="Q2135" t="str">
        <f t="shared" si="299"/>
        <v>games</v>
      </c>
      <c r="R2135" t="str">
        <f t="shared" si="300"/>
        <v>video games</v>
      </c>
      <c r="S2135" s="21">
        <f t="shared" si="301"/>
        <v>40619.097210648149</v>
      </c>
      <c r="T2135" s="21">
        <f t="shared" si="3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8"/>
        <v>2</v>
      </c>
      <c r="P2136" s="20">
        <f t="shared" si="305"/>
        <v>34.666666666666664</v>
      </c>
      <c r="Q2136" t="str">
        <f t="shared" si="299"/>
        <v>games</v>
      </c>
      <c r="R2136" t="str">
        <f t="shared" si="300"/>
        <v>video games</v>
      </c>
      <c r="S2136" s="21">
        <f t="shared" si="301"/>
        <v>41361.886469907404</v>
      </c>
      <c r="T2136" s="21">
        <f t="shared" si="3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8"/>
        <v>10</v>
      </c>
      <c r="P2137" s="20">
        <f t="shared" si="305"/>
        <v>21.727272727272727</v>
      </c>
      <c r="Q2137" t="str">
        <f t="shared" si="299"/>
        <v>games</v>
      </c>
      <c r="R2137" t="str">
        <f t="shared" si="300"/>
        <v>video games</v>
      </c>
      <c r="S2137" s="21">
        <f t="shared" si="301"/>
        <v>41156.963344907403</v>
      </c>
      <c r="T2137" s="21">
        <f t="shared" si="3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8"/>
        <v>0</v>
      </c>
      <c r="P2138" s="20">
        <f t="shared" si="305"/>
        <v>11.922499999999999</v>
      </c>
      <c r="Q2138" t="str">
        <f t="shared" si="299"/>
        <v>games</v>
      </c>
      <c r="R2138" t="str">
        <f t="shared" si="300"/>
        <v>video games</v>
      </c>
      <c r="S2138" s="21">
        <f t="shared" si="301"/>
        <v>41536.509097222224</v>
      </c>
      <c r="T2138" s="21">
        <f t="shared" si="3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8"/>
        <v>28</v>
      </c>
      <c r="P2139" s="9">
        <f t="shared" si="303"/>
        <v>26.59737827715356</v>
      </c>
      <c r="Q2139" t="str">
        <f t="shared" si="299"/>
        <v>games</v>
      </c>
      <c r="R2139" t="str">
        <f t="shared" si="300"/>
        <v>video games</v>
      </c>
      <c r="S2139" s="21">
        <f t="shared" si="301"/>
        <v>41948.771168981482</v>
      </c>
      <c r="T2139" s="21">
        <f t="shared" si="3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8"/>
        <v>13</v>
      </c>
      <c r="P2140" s="13">
        <f t="shared" si="303"/>
        <v>10.666666666666666</v>
      </c>
      <c r="Q2140" t="str">
        <f t="shared" si="299"/>
        <v>games</v>
      </c>
      <c r="R2140" t="str">
        <f t="shared" si="300"/>
        <v>video games</v>
      </c>
      <c r="S2140" s="21">
        <f t="shared" si="301"/>
        <v>41557.013182870374</v>
      </c>
      <c r="T2140" s="21">
        <f t="shared" si="3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8"/>
        <v>5</v>
      </c>
      <c r="P2141" s="20">
        <f t="shared" ref="P2141:P2143" si="306">IF(E2141=0,0,E2141/L2141)</f>
        <v>29.035714285714285</v>
      </c>
      <c r="Q2141" t="str">
        <f t="shared" si="299"/>
        <v>games</v>
      </c>
      <c r="R2141" t="str">
        <f t="shared" si="300"/>
        <v>video games</v>
      </c>
      <c r="S2141" s="21">
        <f t="shared" si="301"/>
        <v>42647.750092592592</v>
      </c>
      <c r="T2141" s="21">
        <f t="shared" si="3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8"/>
        <v>0</v>
      </c>
      <c r="P2142" s="20">
        <f t="shared" si="306"/>
        <v>50.909090909090907</v>
      </c>
      <c r="Q2142" t="str">
        <f t="shared" si="299"/>
        <v>games</v>
      </c>
      <c r="R2142" t="str">
        <f t="shared" si="300"/>
        <v>video games</v>
      </c>
      <c r="S2142" s="21">
        <f t="shared" si="301"/>
        <v>41255.833611111113</v>
      </c>
      <c r="T2142" s="21">
        <f t="shared" si="3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8"/>
        <v>0</v>
      </c>
      <c r="P2143" s="20">
        <f t="shared" si="306"/>
        <v>0</v>
      </c>
      <c r="Q2143" t="str">
        <f t="shared" si="299"/>
        <v>games</v>
      </c>
      <c r="R2143" t="str">
        <f t="shared" si="300"/>
        <v>video games</v>
      </c>
      <c r="S2143" s="21">
        <f t="shared" si="301"/>
        <v>41927.235636574071</v>
      </c>
      <c r="T2143" s="21">
        <f t="shared" si="3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8"/>
        <v>6</v>
      </c>
      <c r="P2144" s="12">
        <f t="shared" si="303"/>
        <v>50.083333333333336</v>
      </c>
      <c r="Q2144" t="str">
        <f t="shared" si="299"/>
        <v>games</v>
      </c>
      <c r="R2144" t="str">
        <f t="shared" si="300"/>
        <v>video games</v>
      </c>
      <c r="S2144" s="21">
        <f t="shared" si="301"/>
        <v>42340.701504629629</v>
      </c>
      <c r="T2144" s="21">
        <f t="shared" si="3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8"/>
        <v>11</v>
      </c>
      <c r="P2145" s="20">
        <f t="shared" ref="P2145:P2149" si="307">IF(E2145=0,0,E2145/L2145)</f>
        <v>45</v>
      </c>
      <c r="Q2145" t="str">
        <f t="shared" si="299"/>
        <v>games</v>
      </c>
      <c r="R2145" t="str">
        <f t="shared" si="300"/>
        <v>video games</v>
      </c>
      <c r="S2145" s="21">
        <f t="shared" si="301"/>
        <v>40332.886712962965</v>
      </c>
      <c r="T2145" s="21">
        <f t="shared" si="3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8"/>
        <v>2</v>
      </c>
      <c r="P2146" s="20">
        <f t="shared" si="307"/>
        <v>25.291666666666668</v>
      </c>
      <c r="Q2146" t="str">
        <f t="shared" si="299"/>
        <v>games</v>
      </c>
      <c r="R2146" t="str">
        <f t="shared" si="300"/>
        <v>video games</v>
      </c>
      <c r="S2146" s="21">
        <f t="shared" si="301"/>
        <v>41499.546759259261</v>
      </c>
      <c r="T2146" s="21">
        <f t="shared" si="3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8"/>
        <v>30</v>
      </c>
      <c r="P2147" s="20">
        <f t="shared" si="307"/>
        <v>51.292134831460672</v>
      </c>
      <c r="Q2147" t="str">
        <f t="shared" si="299"/>
        <v>games</v>
      </c>
      <c r="R2147" t="str">
        <f t="shared" si="300"/>
        <v>video games</v>
      </c>
      <c r="S2147" s="21">
        <f t="shared" si="301"/>
        <v>41575.237430555557</v>
      </c>
      <c r="T2147" s="21">
        <f t="shared" si="3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8"/>
        <v>0</v>
      </c>
      <c r="P2148" s="20">
        <f t="shared" si="307"/>
        <v>1</v>
      </c>
      <c r="Q2148" t="str">
        <f t="shared" si="299"/>
        <v>games</v>
      </c>
      <c r="R2148" t="str">
        <f t="shared" si="300"/>
        <v>video games</v>
      </c>
      <c r="S2148" s="21">
        <f t="shared" si="301"/>
        <v>42397.679513888885</v>
      </c>
      <c r="T2148" s="21">
        <f t="shared" si="302"/>
        <v>42411.679513888885</v>
      </c>
    </row>
    <row r="2149" spans="1:20" ht="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8"/>
        <v>1</v>
      </c>
      <c r="P2149" s="20">
        <f t="shared" si="307"/>
        <v>49.381818181818183</v>
      </c>
      <c r="Q2149" t="str">
        <f t="shared" si="299"/>
        <v>games</v>
      </c>
      <c r="R2149" t="str">
        <f t="shared" si="300"/>
        <v>video games</v>
      </c>
      <c r="S2149" s="21">
        <f t="shared" si="301"/>
        <v>41927.295694444445</v>
      </c>
      <c r="T2149" s="21">
        <f t="shared" si="3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8"/>
        <v>2</v>
      </c>
      <c r="P2150" s="13">
        <f t="shared" si="303"/>
        <v>1</v>
      </c>
      <c r="Q2150" t="str">
        <f t="shared" si="299"/>
        <v>games</v>
      </c>
      <c r="R2150" t="str">
        <f t="shared" si="300"/>
        <v>video games</v>
      </c>
      <c r="S2150" s="21">
        <f t="shared" si="301"/>
        <v>42066.733587962968</v>
      </c>
      <c r="T2150" s="21">
        <f t="shared" si="3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8"/>
        <v>0</v>
      </c>
      <c r="P2151" s="20">
        <f>IF(E2151=0,0,E2151/L2151)</f>
        <v>0</v>
      </c>
      <c r="Q2151" t="str">
        <f t="shared" si="299"/>
        <v>games</v>
      </c>
      <c r="R2151" t="str">
        <f t="shared" si="300"/>
        <v>video games</v>
      </c>
      <c r="S2151" s="21">
        <f t="shared" si="301"/>
        <v>40355.024953703702</v>
      </c>
      <c r="T2151" s="21">
        <f t="shared" si="302"/>
        <v>40390</v>
      </c>
    </row>
    <row r="2152" spans="1:20" ht="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8"/>
        <v>1</v>
      </c>
      <c r="P2152" s="16">
        <f t="shared" si="303"/>
        <v>101.25</v>
      </c>
      <c r="Q2152" t="str">
        <f t="shared" si="299"/>
        <v>games</v>
      </c>
      <c r="R2152" t="str">
        <f t="shared" si="300"/>
        <v>video games</v>
      </c>
      <c r="S2152" s="21">
        <f t="shared" si="301"/>
        <v>42534.284710648149</v>
      </c>
      <c r="T2152" s="21">
        <f t="shared" si="3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8"/>
        <v>0</v>
      </c>
      <c r="P2153" s="20">
        <f t="shared" ref="P2153:P2156" si="308">IF(E2153=0,0,E2153/L2153)</f>
        <v>19.666666666666668</v>
      </c>
      <c r="Q2153" t="str">
        <f t="shared" si="299"/>
        <v>games</v>
      </c>
      <c r="R2153" t="str">
        <f t="shared" si="300"/>
        <v>video games</v>
      </c>
      <c r="S2153" s="21">
        <f t="shared" si="301"/>
        <v>42520.847384259265</v>
      </c>
      <c r="T2153" s="21">
        <f t="shared" si="3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8"/>
        <v>0</v>
      </c>
      <c r="P2154" s="20">
        <f t="shared" si="308"/>
        <v>12.5</v>
      </c>
      <c r="Q2154" t="str">
        <f t="shared" si="299"/>
        <v>games</v>
      </c>
      <c r="R2154" t="str">
        <f t="shared" si="300"/>
        <v>video games</v>
      </c>
      <c r="S2154" s="21">
        <f t="shared" si="301"/>
        <v>41683.832280092596</v>
      </c>
      <c r="T2154" s="21">
        <f t="shared" si="3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8"/>
        <v>0</v>
      </c>
      <c r="P2155" s="20">
        <f t="shared" si="308"/>
        <v>8.5</v>
      </c>
      <c r="Q2155" t="str">
        <f t="shared" si="299"/>
        <v>games</v>
      </c>
      <c r="R2155" t="str">
        <f t="shared" si="300"/>
        <v>video games</v>
      </c>
      <c r="S2155" s="21">
        <f t="shared" si="301"/>
        <v>41974.911087962959</v>
      </c>
      <c r="T2155" s="21">
        <f t="shared" si="3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8"/>
        <v>1</v>
      </c>
      <c r="P2156" s="20">
        <f t="shared" si="308"/>
        <v>1</v>
      </c>
      <c r="Q2156" t="str">
        <f t="shared" si="299"/>
        <v>games</v>
      </c>
      <c r="R2156" t="str">
        <f t="shared" si="300"/>
        <v>video games</v>
      </c>
      <c r="S2156" s="21">
        <f t="shared" si="301"/>
        <v>41647.632256944446</v>
      </c>
      <c r="T2156" s="21">
        <f t="shared" si="3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8"/>
        <v>2</v>
      </c>
      <c r="P2157" s="13">
        <f t="shared" si="303"/>
        <v>23</v>
      </c>
      <c r="Q2157" t="str">
        <f t="shared" si="299"/>
        <v>games</v>
      </c>
      <c r="R2157" t="str">
        <f t="shared" si="300"/>
        <v>video games</v>
      </c>
      <c r="S2157" s="21">
        <f t="shared" si="301"/>
        <v>42430.747511574074</v>
      </c>
      <c r="T2157" s="21">
        <f t="shared" si="3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8"/>
        <v>3</v>
      </c>
      <c r="P2158" s="20">
        <f t="shared" ref="P2158:P2166" si="309">IF(E2158=0,0,E2158/L2158)</f>
        <v>17.987951807228917</v>
      </c>
      <c r="Q2158" t="str">
        <f t="shared" si="299"/>
        <v>games</v>
      </c>
      <c r="R2158" t="str">
        <f t="shared" si="300"/>
        <v>video games</v>
      </c>
      <c r="S2158" s="21">
        <f t="shared" si="301"/>
        <v>41488.85423611111</v>
      </c>
      <c r="T2158" s="21">
        <f t="shared" si="3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8"/>
        <v>28</v>
      </c>
      <c r="P2159" s="20">
        <f t="shared" si="309"/>
        <v>370.94736842105266</v>
      </c>
      <c r="Q2159" t="str">
        <f t="shared" si="299"/>
        <v>games</v>
      </c>
      <c r="R2159" t="str">
        <f t="shared" si="300"/>
        <v>video games</v>
      </c>
      <c r="S2159" s="21">
        <f t="shared" si="301"/>
        <v>42694.98128472222</v>
      </c>
      <c r="T2159" s="21">
        <f t="shared" si="3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8"/>
        <v>7</v>
      </c>
      <c r="P2160" s="20">
        <f t="shared" si="309"/>
        <v>63.569485530546629</v>
      </c>
      <c r="Q2160" t="str">
        <f t="shared" si="299"/>
        <v>games</v>
      </c>
      <c r="R2160" t="str">
        <f t="shared" si="300"/>
        <v>video games</v>
      </c>
      <c r="S2160" s="21">
        <f t="shared" si="301"/>
        <v>41264.853865740741</v>
      </c>
      <c r="T2160" s="21">
        <f t="shared" si="3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8"/>
        <v>1</v>
      </c>
      <c r="P2161" s="20">
        <f t="shared" si="309"/>
        <v>13</v>
      </c>
      <c r="Q2161" t="str">
        <f t="shared" si="299"/>
        <v>games</v>
      </c>
      <c r="R2161" t="str">
        <f t="shared" si="300"/>
        <v>video games</v>
      </c>
      <c r="S2161" s="21">
        <f t="shared" si="301"/>
        <v>40710.731180555551</v>
      </c>
      <c r="T2161" s="21">
        <f t="shared" si="3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8"/>
        <v>1</v>
      </c>
      <c r="P2162" s="20">
        <f t="shared" si="309"/>
        <v>5.3125</v>
      </c>
      <c r="Q2162" t="str">
        <f t="shared" si="299"/>
        <v>games</v>
      </c>
      <c r="R2162" t="str">
        <f t="shared" si="300"/>
        <v>video games</v>
      </c>
      <c r="S2162" s="21">
        <f t="shared" si="301"/>
        <v>41018.711863425924</v>
      </c>
      <c r="T2162" s="21">
        <f t="shared" si="3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8"/>
        <v>116</v>
      </c>
      <c r="P2163" s="20">
        <f t="shared" si="309"/>
        <v>35.615384615384613</v>
      </c>
      <c r="Q2163" t="str">
        <f t="shared" si="299"/>
        <v>music</v>
      </c>
      <c r="R2163" t="str">
        <f t="shared" si="300"/>
        <v>rock</v>
      </c>
      <c r="S2163" s="21">
        <f t="shared" si="301"/>
        <v>42240.852534722217</v>
      </c>
      <c r="T2163" s="21">
        <f t="shared" si="3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8"/>
        <v>112</v>
      </c>
      <c r="P2164" s="20">
        <f t="shared" si="309"/>
        <v>87.103448275862064</v>
      </c>
      <c r="Q2164" t="str">
        <f t="shared" si="299"/>
        <v>music</v>
      </c>
      <c r="R2164" t="str">
        <f t="shared" si="300"/>
        <v>rock</v>
      </c>
      <c r="S2164" s="21">
        <f t="shared" si="301"/>
        <v>41813.766099537039</v>
      </c>
      <c r="T2164" s="21">
        <f t="shared" si="3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8"/>
        <v>132</v>
      </c>
      <c r="P2165" s="20">
        <f t="shared" si="309"/>
        <v>75.11363636363636</v>
      </c>
      <c r="Q2165" t="str">
        <f t="shared" si="299"/>
        <v>music</v>
      </c>
      <c r="R2165" t="str">
        <f t="shared" si="300"/>
        <v>rock</v>
      </c>
      <c r="S2165" s="21">
        <f t="shared" si="301"/>
        <v>42111.899537037039</v>
      </c>
      <c r="T2165" s="21">
        <f t="shared" si="3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8"/>
        <v>103</v>
      </c>
      <c r="P2166" s="20">
        <f t="shared" si="309"/>
        <v>68.01204819277109</v>
      </c>
      <c r="Q2166" t="str">
        <f t="shared" si="299"/>
        <v>music</v>
      </c>
      <c r="R2166" t="str">
        <f t="shared" si="300"/>
        <v>rock</v>
      </c>
      <c r="S2166" s="21">
        <f t="shared" si="301"/>
        <v>42515.71775462963</v>
      </c>
      <c r="T2166" s="21">
        <f t="shared" si="3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8"/>
        <v>139</v>
      </c>
      <c r="P2167" s="12">
        <f t="shared" si="303"/>
        <v>29.623931623931625</v>
      </c>
      <c r="Q2167" t="str">
        <f t="shared" si="299"/>
        <v>music</v>
      </c>
      <c r="R2167" t="str">
        <f t="shared" si="300"/>
        <v>rock</v>
      </c>
      <c r="S2167" s="21">
        <f t="shared" si="301"/>
        <v>42438.667071759264</v>
      </c>
      <c r="T2167" s="21">
        <f t="shared" si="3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8"/>
        <v>147</v>
      </c>
      <c r="P2168" s="20">
        <f t="shared" ref="P2168:P2175" si="310">IF(E2168=0,0,E2168/L2168)</f>
        <v>91.625</v>
      </c>
      <c r="Q2168" t="str">
        <f t="shared" si="299"/>
        <v>music</v>
      </c>
      <c r="R2168" t="str">
        <f t="shared" si="300"/>
        <v>rock</v>
      </c>
      <c r="S2168" s="21">
        <f t="shared" si="301"/>
        <v>41933.838171296295</v>
      </c>
      <c r="T2168" s="21">
        <f t="shared" si="3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8"/>
        <v>120</v>
      </c>
      <c r="P2169" s="20">
        <f t="shared" si="310"/>
        <v>22.5</v>
      </c>
      <c r="Q2169" t="str">
        <f t="shared" si="299"/>
        <v>music</v>
      </c>
      <c r="R2169" t="str">
        <f t="shared" si="300"/>
        <v>rock</v>
      </c>
      <c r="S2169" s="21">
        <f t="shared" si="301"/>
        <v>41153.066400462965</v>
      </c>
      <c r="T2169" s="21">
        <f t="shared" si="3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8"/>
        <v>122</v>
      </c>
      <c r="P2170" s="20">
        <f t="shared" si="310"/>
        <v>64.366735294117646</v>
      </c>
      <c r="Q2170" t="str">
        <f t="shared" si="299"/>
        <v>music</v>
      </c>
      <c r="R2170" t="str">
        <f t="shared" si="300"/>
        <v>rock</v>
      </c>
      <c r="S2170" s="21">
        <f t="shared" si="301"/>
        <v>42745.600243055553</v>
      </c>
      <c r="T2170" s="21">
        <f t="shared" si="3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8"/>
        <v>100</v>
      </c>
      <c r="P2171" s="20">
        <f t="shared" si="310"/>
        <v>21.857142857142858</v>
      </c>
      <c r="Q2171" t="str">
        <f t="shared" si="299"/>
        <v>music</v>
      </c>
      <c r="R2171" t="str">
        <f t="shared" si="300"/>
        <v>rock</v>
      </c>
      <c r="S2171" s="21">
        <f t="shared" si="301"/>
        <v>42793.700821759259</v>
      </c>
      <c r="T2171" s="21">
        <f t="shared" si="3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8"/>
        <v>181</v>
      </c>
      <c r="P2172" s="20">
        <f t="shared" si="310"/>
        <v>33.315789473684212</v>
      </c>
      <c r="Q2172" t="str">
        <f t="shared" si="299"/>
        <v>music</v>
      </c>
      <c r="R2172" t="str">
        <f t="shared" si="300"/>
        <v>rock</v>
      </c>
      <c r="S2172" s="21">
        <f t="shared" si="301"/>
        <v>42198.750254629631</v>
      </c>
      <c r="T2172" s="21">
        <f t="shared" si="3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8"/>
        <v>106</v>
      </c>
      <c r="P2173" s="20">
        <f t="shared" si="310"/>
        <v>90.276595744680847</v>
      </c>
      <c r="Q2173" t="str">
        <f t="shared" si="299"/>
        <v>music</v>
      </c>
      <c r="R2173" t="str">
        <f t="shared" si="300"/>
        <v>rock</v>
      </c>
      <c r="S2173" s="21">
        <f t="shared" si="301"/>
        <v>42141.95711805555</v>
      </c>
      <c r="T2173" s="21">
        <f t="shared" si="3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8"/>
        <v>100</v>
      </c>
      <c r="P2174" s="20">
        <f t="shared" si="310"/>
        <v>76.92307692307692</v>
      </c>
      <c r="Q2174" t="str">
        <f t="shared" si="299"/>
        <v>music</v>
      </c>
      <c r="R2174" t="str">
        <f t="shared" si="300"/>
        <v>rock</v>
      </c>
      <c r="S2174" s="21">
        <f t="shared" si="301"/>
        <v>42082.580092592587</v>
      </c>
      <c r="T2174" s="21">
        <f t="shared" si="3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8"/>
        <v>127</v>
      </c>
      <c r="P2175" s="20">
        <f t="shared" si="310"/>
        <v>59.233333333333334</v>
      </c>
      <c r="Q2175" t="str">
        <f t="shared" si="299"/>
        <v>music</v>
      </c>
      <c r="R2175" t="str">
        <f t="shared" si="300"/>
        <v>rock</v>
      </c>
      <c r="S2175" s="21">
        <f t="shared" si="301"/>
        <v>41495.692627314813</v>
      </c>
      <c r="T2175" s="21">
        <f t="shared" si="3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8"/>
        <v>103</v>
      </c>
      <c r="P2176" s="13">
        <f t="shared" si="303"/>
        <v>65.38095238095238</v>
      </c>
      <c r="Q2176" t="str">
        <f t="shared" si="299"/>
        <v>music</v>
      </c>
      <c r="R2176" t="str">
        <f t="shared" si="300"/>
        <v>rock</v>
      </c>
      <c r="S2176" s="21">
        <f t="shared" si="301"/>
        <v>42465.542905092589</v>
      </c>
      <c r="T2176" s="21">
        <f t="shared" si="3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8"/>
        <v>250</v>
      </c>
      <c r="P2177" s="20">
        <f t="shared" ref="P2177:P2183" si="311">IF(E2177=0,0,E2177/L2177)</f>
        <v>67.307692307692307</v>
      </c>
      <c r="Q2177" t="str">
        <f t="shared" si="299"/>
        <v>music</v>
      </c>
      <c r="R2177" t="str">
        <f t="shared" si="300"/>
        <v>rock</v>
      </c>
      <c r="S2177" s="21">
        <f t="shared" si="301"/>
        <v>42565.009097222224</v>
      </c>
      <c r="T2177" s="21">
        <f t="shared" si="3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8"/>
        <v>126</v>
      </c>
      <c r="P2178" s="20">
        <f t="shared" si="311"/>
        <v>88.74647887323944</v>
      </c>
      <c r="Q2178" t="str">
        <f t="shared" si="299"/>
        <v>music</v>
      </c>
      <c r="R2178" t="str">
        <f t="shared" si="300"/>
        <v>rock</v>
      </c>
      <c r="S2178" s="21">
        <f t="shared" si="301"/>
        <v>42096.633206018523</v>
      </c>
      <c r="T2178" s="21">
        <f t="shared" si="3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12">ROUND((E2179/D2179)*100,0)</f>
        <v>100</v>
      </c>
      <c r="P2179" s="20">
        <f t="shared" si="311"/>
        <v>65.868421052631575</v>
      </c>
      <c r="Q2179" t="str">
        <f t="shared" ref="Q2179:Q2242" si="313">LEFT(N2179,SEARCH("/",N2179,1)-1)</f>
        <v>music</v>
      </c>
      <c r="R2179" t="str">
        <f t="shared" ref="R2179:R2242" si="314">RIGHT(N2179,LEN(N2179)-FIND("/",N2179))</f>
        <v>rock</v>
      </c>
      <c r="S2179" s="21">
        <f t="shared" ref="S2179:S2242" si="315">(((J2179/60)/60)/24)+DATE(1970,1,1)</f>
        <v>42502.250775462962</v>
      </c>
      <c r="T2179" s="21">
        <f t="shared" ref="T2179:T2242" si="316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12"/>
        <v>139</v>
      </c>
      <c r="P2180" s="20">
        <f t="shared" si="311"/>
        <v>40.349243306169967</v>
      </c>
      <c r="Q2180" t="str">
        <f t="shared" si="313"/>
        <v>music</v>
      </c>
      <c r="R2180" t="str">
        <f t="shared" si="314"/>
        <v>rock</v>
      </c>
      <c r="S2180" s="21">
        <f t="shared" si="315"/>
        <v>42723.63653935185</v>
      </c>
      <c r="T2180" s="21">
        <f t="shared" si="316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12"/>
        <v>161</v>
      </c>
      <c r="P2181" s="20">
        <f t="shared" si="311"/>
        <v>76.857142857142861</v>
      </c>
      <c r="Q2181" t="str">
        <f t="shared" si="313"/>
        <v>music</v>
      </c>
      <c r="R2181" t="str">
        <f t="shared" si="314"/>
        <v>rock</v>
      </c>
      <c r="S2181" s="21">
        <f t="shared" si="315"/>
        <v>42075.171203703707</v>
      </c>
      <c r="T2181" s="21">
        <f t="shared" si="316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12"/>
        <v>107</v>
      </c>
      <c r="P2182" s="20">
        <f t="shared" si="311"/>
        <v>68.707820512820518</v>
      </c>
      <c r="Q2182" t="str">
        <f t="shared" si="313"/>
        <v>music</v>
      </c>
      <c r="R2182" t="str">
        <f t="shared" si="314"/>
        <v>rock</v>
      </c>
      <c r="S2182" s="21">
        <f t="shared" si="315"/>
        <v>42279.669768518521</v>
      </c>
      <c r="T2182" s="21">
        <f t="shared" si="316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12"/>
        <v>153</v>
      </c>
      <c r="P2183" s="20">
        <f t="shared" si="311"/>
        <v>57.773584905660378</v>
      </c>
      <c r="Q2183" t="str">
        <f t="shared" si="313"/>
        <v>games</v>
      </c>
      <c r="R2183" t="str">
        <f t="shared" si="314"/>
        <v>tabletop games</v>
      </c>
      <c r="S2183" s="21">
        <f t="shared" si="315"/>
        <v>42773.005243055552</v>
      </c>
      <c r="T2183" s="21">
        <f t="shared" si="316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12"/>
        <v>524</v>
      </c>
      <c r="P2184" s="9">
        <f t="shared" ref="P2184:P2240" si="317">E2184/L2184</f>
        <v>44.171348314606739</v>
      </c>
      <c r="Q2184" t="str">
        <f t="shared" si="313"/>
        <v>games</v>
      </c>
      <c r="R2184" t="str">
        <f t="shared" si="314"/>
        <v>tabletop games</v>
      </c>
      <c r="S2184" s="21">
        <f t="shared" si="315"/>
        <v>41879.900752314818</v>
      </c>
      <c r="T2184" s="21">
        <f t="shared" si="316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12"/>
        <v>489</v>
      </c>
      <c r="P2185" s="20">
        <f t="shared" ref="P2185:P2186" si="318">IF(E2185=0,0,E2185/L2185)</f>
        <v>31.566308243727597</v>
      </c>
      <c r="Q2185" t="str">
        <f t="shared" si="313"/>
        <v>games</v>
      </c>
      <c r="R2185" t="str">
        <f t="shared" si="314"/>
        <v>tabletop games</v>
      </c>
      <c r="S2185" s="21">
        <f t="shared" si="315"/>
        <v>42745.365474537044</v>
      </c>
      <c r="T2185" s="21">
        <f t="shared" si="316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12"/>
        <v>285</v>
      </c>
      <c r="P2186" s="20">
        <f t="shared" si="318"/>
        <v>107.04511278195488</v>
      </c>
      <c r="Q2186" t="str">
        <f t="shared" si="313"/>
        <v>games</v>
      </c>
      <c r="R2186" t="str">
        <f t="shared" si="314"/>
        <v>tabletop games</v>
      </c>
      <c r="S2186" s="21">
        <f t="shared" si="315"/>
        <v>42380.690289351856</v>
      </c>
      <c r="T2186" s="21">
        <f t="shared" si="316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12"/>
        <v>1857</v>
      </c>
      <c r="P2187" s="13">
        <f t="shared" si="317"/>
        <v>149.03451043338683</v>
      </c>
      <c r="Q2187" t="str">
        <f t="shared" si="313"/>
        <v>games</v>
      </c>
      <c r="R2187" t="str">
        <f t="shared" si="314"/>
        <v>tabletop games</v>
      </c>
      <c r="S2187" s="21">
        <f t="shared" si="315"/>
        <v>41319.349988425929</v>
      </c>
      <c r="T2187" s="21">
        <f t="shared" si="316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12"/>
        <v>110</v>
      </c>
      <c r="P2188" s="20">
        <f t="shared" ref="P2188:P2189" si="319">IF(E2188=0,0,E2188/L2188)</f>
        <v>55.956632653061227</v>
      </c>
      <c r="Q2188" t="str">
        <f t="shared" si="313"/>
        <v>games</v>
      </c>
      <c r="R2188" t="str">
        <f t="shared" si="314"/>
        <v>tabletop games</v>
      </c>
      <c r="S2188" s="21">
        <f t="shared" si="315"/>
        <v>42583.615081018521</v>
      </c>
      <c r="T2188" s="21">
        <f t="shared" si="316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12"/>
        <v>1015</v>
      </c>
      <c r="P2189" s="20">
        <f t="shared" si="319"/>
        <v>56.970381807973048</v>
      </c>
      <c r="Q2189" t="str">
        <f t="shared" si="313"/>
        <v>games</v>
      </c>
      <c r="R2189" t="str">
        <f t="shared" si="314"/>
        <v>tabletop games</v>
      </c>
      <c r="S2189" s="21">
        <f t="shared" si="315"/>
        <v>42068.209097222221</v>
      </c>
      <c r="T2189" s="21">
        <f t="shared" si="316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12"/>
        <v>412</v>
      </c>
      <c r="P2190" s="8">
        <f t="shared" si="317"/>
        <v>44.056420233463037</v>
      </c>
      <c r="Q2190" t="str">
        <f t="shared" si="313"/>
        <v>games</v>
      </c>
      <c r="R2190" t="str">
        <f t="shared" si="314"/>
        <v>tabletop games</v>
      </c>
      <c r="S2190" s="21">
        <f t="shared" si="315"/>
        <v>42633.586122685185</v>
      </c>
      <c r="T2190" s="21">
        <f t="shared" si="316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12"/>
        <v>503</v>
      </c>
      <c r="P2191" s="13">
        <f t="shared" si="317"/>
        <v>68.625</v>
      </c>
      <c r="Q2191" t="str">
        <f t="shared" si="313"/>
        <v>games</v>
      </c>
      <c r="R2191" t="str">
        <f t="shared" si="314"/>
        <v>tabletop games</v>
      </c>
      <c r="S2191" s="21">
        <f t="shared" si="315"/>
        <v>42467.788194444445</v>
      </c>
      <c r="T2191" s="21">
        <f t="shared" si="316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12"/>
        <v>185</v>
      </c>
      <c r="P2192" s="20">
        <f>IF(E2192=0,0,E2192/L2192)</f>
        <v>65.318435754189949</v>
      </c>
      <c r="Q2192" t="str">
        <f t="shared" si="313"/>
        <v>games</v>
      </c>
      <c r="R2192" t="str">
        <f t="shared" si="314"/>
        <v>tabletop games</v>
      </c>
      <c r="S2192" s="21">
        <f t="shared" si="315"/>
        <v>42417.625046296293</v>
      </c>
      <c r="T2192" s="21">
        <f t="shared" si="316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12"/>
        <v>120</v>
      </c>
      <c r="P2193" s="13">
        <f t="shared" si="317"/>
        <v>35.92</v>
      </c>
      <c r="Q2193" t="str">
        <f t="shared" si="313"/>
        <v>games</v>
      </c>
      <c r="R2193" t="str">
        <f t="shared" si="314"/>
        <v>tabletop games</v>
      </c>
      <c r="S2193" s="21">
        <f t="shared" si="315"/>
        <v>42768.833645833336</v>
      </c>
      <c r="T2193" s="21">
        <f t="shared" si="316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12"/>
        <v>1081</v>
      </c>
      <c r="P2194" s="13">
        <f t="shared" si="317"/>
        <v>40.070667078443485</v>
      </c>
      <c r="Q2194" t="str">
        <f t="shared" si="313"/>
        <v>games</v>
      </c>
      <c r="R2194" t="str">
        <f t="shared" si="314"/>
        <v>tabletop games</v>
      </c>
      <c r="S2194" s="21">
        <f t="shared" si="315"/>
        <v>42691.8512037037</v>
      </c>
      <c r="T2194" s="21">
        <f t="shared" si="316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12"/>
        <v>452</v>
      </c>
      <c r="P2195" s="20">
        <f t="shared" ref="P2195:P2200" si="320">IF(E2195=0,0,E2195/L2195)</f>
        <v>75.647714604236342</v>
      </c>
      <c r="Q2195" t="str">
        <f t="shared" si="313"/>
        <v>games</v>
      </c>
      <c r="R2195" t="str">
        <f t="shared" si="314"/>
        <v>tabletop games</v>
      </c>
      <c r="S2195" s="21">
        <f t="shared" si="315"/>
        <v>42664.405925925923</v>
      </c>
      <c r="T2195" s="21">
        <f t="shared" si="316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12"/>
        <v>537</v>
      </c>
      <c r="P2196" s="20">
        <f t="shared" si="320"/>
        <v>61.203872437357631</v>
      </c>
      <c r="Q2196" t="str">
        <f t="shared" si="313"/>
        <v>games</v>
      </c>
      <c r="R2196" t="str">
        <f t="shared" si="314"/>
        <v>tabletop games</v>
      </c>
      <c r="S2196" s="21">
        <f t="shared" si="315"/>
        <v>42425.757986111115</v>
      </c>
      <c r="T2196" s="21">
        <f t="shared" si="316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12"/>
        <v>120</v>
      </c>
      <c r="P2197" s="20">
        <f t="shared" si="320"/>
        <v>48.130434782608695</v>
      </c>
      <c r="Q2197" t="str">
        <f t="shared" si="313"/>
        <v>games</v>
      </c>
      <c r="R2197" t="str">
        <f t="shared" si="314"/>
        <v>tabletop games</v>
      </c>
      <c r="S2197" s="21">
        <f t="shared" si="315"/>
        <v>42197.771990740745</v>
      </c>
      <c r="T2197" s="21">
        <f t="shared" si="316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12"/>
        <v>114</v>
      </c>
      <c r="P2198" s="20">
        <f t="shared" si="320"/>
        <v>68.106837606837601</v>
      </c>
      <c r="Q2198" t="str">
        <f t="shared" si="313"/>
        <v>games</v>
      </c>
      <c r="R2198" t="str">
        <f t="shared" si="314"/>
        <v>tabletop games</v>
      </c>
      <c r="S2198" s="21">
        <f t="shared" si="315"/>
        <v>42675.487291666665</v>
      </c>
      <c r="T2198" s="21">
        <f t="shared" si="316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12"/>
        <v>951</v>
      </c>
      <c r="P2199" s="20">
        <f t="shared" si="320"/>
        <v>65.891300230946882</v>
      </c>
      <c r="Q2199" t="str">
        <f t="shared" si="313"/>
        <v>games</v>
      </c>
      <c r="R2199" t="str">
        <f t="shared" si="314"/>
        <v>tabletop games</v>
      </c>
      <c r="S2199" s="21">
        <f t="shared" si="315"/>
        <v>42033.584016203706</v>
      </c>
      <c r="T2199" s="21">
        <f t="shared" si="316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12"/>
        <v>133</v>
      </c>
      <c r="P2200" s="20">
        <f t="shared" si="320"/>
        <v>81.654377880184327</v>
      </c>
      <c r="Q2200" t="str">
        <f t="shared" si="313"/>
        <v>games</v>
      </c>
      <c r="R2200" t="str">
        <f t="shared" si="314"/>
        <v>tabletop games</v>
      </c>
      <c r="S2200" s="21">
        <f t="shared" si="315"/>
        <v>42292.513888888891</v>
      </c>
      <c r="T2200" s="21">
        <f t="shared" si="316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12"/>
        <v>147</v>
      </c>
      <c r="P2201" s="12">
        <f t="shared" si="317"/>
        <v>52.701195219123505</v>
      </c>
      <c r="Q2201" t="str">
        <f t="shared" si="313"/>
        <v>games</v>
      </c>
      <c r="R2201" t="str">
        <f t="shared" si="314"/>
        <v>tabletop games</v>
      </c>
      <c r="S2201" s="21">
        <f t="shared" si="315"/>
        <v>42262.416643518518</v>
      </c>
      <c r="T2201" s="21">
        <f t="shared" si="316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12"/>
        <v>542</v>
      </c>
      <c r="P2202" s="13">
        <f t="shared" si="317"/>
        <v>41.228136882129277</v>
      </c>
      <c r="Q2202" t="str">
        <f t="shared" si="313"/>
        <v>games</v>
      </c>
      <c r="R2202" t="str">
        <f t="shared" si="314"/>
        <v>tabletop games</v>
      </c>
      <c r="S2202" s="21">
        <f t="shared" si="315"/>
        <v>42163.625787037032</v>
      </c>
      <c r="T2202" s="21">
        <f t="shared" si="316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12"/>
        <v>383</v>
      </c>
      <c r="P2203" s="13">
        <f t="shared" si="317"/>
        <v>15.035357142857142</v>
      </c>
      <c r="Q2203" t="str">
        <f t="shared" si="313"/>
        <v>music</v>
      </c>
      <c r="R2203" t="str">
        <f t="shared" si="314"/>
        <v>electronic music</v>
      </c>
      <c r="S2203" s="21">
        <f t="shared" si="315"/>
        <v>41276.846817129634</v>
      </c>
      <c r="T2203" s="21">
        <f t="shared" si="316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12"/>
        <v>704</v>
      </c>
      <c r="P2204" s="20">
        <f>IF(E2204=0,0,E2204/L2204)</f>
        <v>39.066920943134534</v>
      </c>
      <c r="Q2204" t="str">
        <f t="shared" si="313"/>
        <v>music</v>
      </c>
      <c r="R2204" t="str">
        <f t="shared" si="314"/>
        <v>electronic music</v>
      </c>
      <c r="S2204" s="21">
        <f t="shared" si="315"/>
        <v>41184.849166666667</v>
      </c>
      <c r="T2204" s="21">
        <f t="shared" si="316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12"/>
        <v>110</v>
      </c>
      <c r="P2205" s="9">
        <f t="shared" si="317"/>
        <v>43.82</v>
      </c>
      <c r="Q2205" t="str">
        <f t="shared" si="313"/>
        <v>music</v>
      </c>
      <c r="R2205" t="str">
        <f t="shared" si="314"/>
        <v>electronic music</v>
      </c>
      <c r="S2205" s="21">
        <f t="shared" si="315"/>
        <v>42241.85974537037</v>
      </c>
      <c r="T2205" s="21">
        <f t="shared" si="316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12"/>
        <v>133</v>
      </c>
      <c r="P2206" s="20">
        <f t="shared" ref="P2206:P2210" si="321">IF(E2206=0,0,E2206/L2206)</f>
        <v>27.301369863013697</v>
      </c>
      <c r="Q2206" t="str">
        <f t="shared" si="313"/>
        <v>music</v>
      </c>
      <c r="R2206" t="str">
        <f t="shared" si="314"/>
        <v>electronic music</v>
      </c>
      <c r="S2206" s="21">
        <f t="shared" si="315"/>
        <v>41312.311562499999</v>
      </c>
      <c r="T2206" s="21">
        <f t="shared" si="316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12"/>
        <v>152</v>
      </c>
      <c r="P2207" s="20">
        <f t="shared" si="321"/>
        <v>42.222222222222221</v>
      </c>
      <c r="Q2207" t="str">
        <f t="shared" si="313"/>
        <v>music</v>
      </c>
      <c r="R2207" t="str">
        <f t="shared" si="314"/>
        <v>electronic music</v>
      </c>
      <c r="S2207" s="21">
        <f t="shared" si="315"/>
        <v>41031.82163194444</v>
      </c>
      <c r="T2207" s="21">
        <f t="shared" si="316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12"/>
        <v>103</v>
      </c>
      <c r="P2208" s="20">
        <f t="shared" si="321"/>
        <v>33.235294117647058</v>
      </c>
      <c r="Q2208" t="str">
        <f t="shared" si="313"/>
        <v>music</v>
      </c>
      <c r="R2208" t="str">
        <f t="shared" si="314"/>
        <v>electronic music</v>
      </c>
      <c r="S2208" s="21">
        <f t="shared" si="315"/>
        <v>40997.257222222222</v>
      </c>
      <c r="T2208" s="21">
        <f t="shared" si="316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12"/>
        <v>100</v>
      </c>
      <c r="P2209" s="20">
        <f t="shared" si="321"/>
        <v>285.71428571428572</v>
      </c>
      <c r="Q2209" t="str">
        <f t="shared" si="313"/>
        <v>music</v>
      </c>
      <c r="R2209" t="str">
        <f t="shared" si="314"/>
        <v>electronic music</v>
      </c>
      <c r="S2209" s="21">
        <f t="shared" si="315"/>
        <v>41564.194131944445</v>
      </c>
      <c r="T2209" s="21">
        <f t="shared" si="316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12"/>
        <v>102</v>
      </c>
      <c r="P2210" s="20">
        <f t="shared" si="321"/>
        <v>42.333333333333336</v>
      </c>
      <c r="Q2210" t="str">
        <f t="shared" si="313"/>
        <v>music</v>
      </c>
      <c r="R2210" t="str">
        <f t="shared" si="314"/>
        <v>electronic music</v>
      </c>
      <c r="S2210" s="21">
        <f t="shared" si="315"/>
        <v>40946.882245370369</v>
      </c>
      <c r="T2210" s="21">
        <f t="shared" si="316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12"/>
        <v>151</v>
      </c>
      <c r="P2211" s="13">
        <f t="shared" si="317"/>
        <v>50.266666666666666</v>
      </c>
      <c r="Q2211" t="str">
        <f t="shared" si="313"/>
        <v>music</v>
      </c>
      <c r="R2211" t="str">
        <f t="shared" si="314"/>
        <v>electronic music</v>
      </c>
      <c r="S2211" s="21">
        <f t="shared" si="315"/>
        <v>41732.479675925926</v>
      </c>
      <c r="T2211" s="21">
        <f t="shared" si="316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12"/>
        <v>111</v>
      </c>
      <c r="P2212" s="20">
        <f t="shared" ref="P2212:P2224" si="322">IF(E2212=0,0,E2212/L2212)</f>
        <v>61.902777777777779</v>
      </c>
      <c r="Q2212" t="str">
        <f t="shared" si="313"/>
        <v>music</v>
      </c>
      <c r="R2212" t="str">
        <f t="shared" si="314"/>
        <v>electronic music</v>
      </c>
      <c r="S2212" s="21">
        <f t="shared" si="315"/>
        <v>40956.066087962965</v>
      </c>
      <c r="T2212" s="21">
        <f t="shared" si="316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12"/>
        <v>196</v>
      </c>
      <c r="P2213" s="20">
        <f t="shared" si="322"/>
        <v>40.75</v>
      </c>
      <c r="Q2213" t="str">
        <f t="shared" si="313"/>
        <v>music</v>
      </c>
      <c r="R2213" t="str">
        <f t="shared" si="314"/>
        <v>electronic music</v>
      </c>
      <c r="S2213" s="21">
        <f t="shared" si="315"/>
        <v>41716.785011574073</v>
      </c>
      <c r="T2213" s="21">
        <f t="shared" si="316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12"/>
        <v>114</v>
      </c>
      <c r="P2214" s="20">
        <f t="shared" si="322"/>
        <v>55.796747967479675</v>
      </c>
      <c r="Q2214" t="str">
        <f t="shared" si="313"/>
        <v>music</v>
      </c>
      <c r="R2214" t="str">
        <f t="shared" si="314"/>
        <v>electronic music</v>
      </c>
      <c r="S2214" s="21">
        <f t="shared" si="315"/>
        <v>41548.747418981482</v>
      </c>
      <c r="T2214" s="21">
        <f t="shared" si="316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12"/>
        <v>200</v>
      </c>
      <c r="P2215" s="20">
        <f t="shared" si="322"/>
        <v>10</v>
      </c>
      <c r="Q2215" t="str">
        <f t="shared" si="313"/>
        <v>music</v>
      </c>
      <c r="R2215" t="str">
        <f t="shared" si="314"/>
        <v>electronic music</v>
      </c>
      <c r="S2215" s="21">
        <f t="shared" si="315"/>
        <v>42109.826145833329</v>
      </c>
      <c r="T2215" s="21">
        <f t="shared" si="316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12"/>
        <v>293</v>
      </c>
      <c r="P2216" s="20">
        <f t="shared" si="322"/>
        <v>73.125416666666666</v>
      </c>
      <c r="Q2216" t="str">
        <f t="shared" si="313"/>
        <v>music</v>
      </c>
      <c r="R2216" t="str">
        <f t="shared" si="314"/>
        <v>electronic music</v>
      </c>
      <c r="S2216" s="21">
        <f t="shared" si="315"/>
        <v>41646.792222222226</v>
      </c>
      <c r="T2216" s="21">
        <f t="shared" si="316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12"/>
        <v>156</v>
      </c>
      <c r="P2217" s="20">
        <f t="shared" si="322"/>
        <v>26.060606060606062</v>
      </c>
      <c r="Q2217" t="str">
        <f t="shared" si="313"/>
        <v>music</v>
      </c>
      <c r="R2217" t="str">
        <f t="shared" si="314"/>
        <v>electronic music</v>
      </c>
      <c r="S2217" s="21">
        <f t="shared" si="315"/>
        <v>40958.717268518521</v>
      </c>
      <c r="T2217" s="21">
        <f t="shared" si="316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12"/>
        <v>106</v>
      </c>
      <c r="P2218" s="20">
        <f t="shared" si="322"/>
        <v>22.642857142857142</v>
      </c>
      <c r="Q2218" t="str">
        <f t="shared" si="313"/>
        <v>music</v>
      </c>
      <c r="R2218" t="str">
        <f t="shared" si="314"/>
        <v>electronic music</v>
      </c>
      <c r="S2218" s="21">
        <f t="shared" si="315"/>
        <v>42194.751678240747</v>
      </c>
      <c r="T2218" s="21">
        <f t="shared" si="316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12"/>
        <v>101</v>
      </c>
      <c r="P2219" s="20">
        <f t="shared" si="322"/>
        <v>47.222222222222221</v>
      </c>
      <c r="Q2219" t="str">
        <f t="shared" si="313"/>
        <v>music</v>
      </c>
      <c r="R2219" t="str">
        <f t="shared" si="314"/>
        <v>electronic music</v>
      </c>
      <c r="S2219" s="21">
        <f t="shared" si="315"/>
        <v>42299.776770833334</v>
      </c>
      <c r="T2219" s="21">
        <f t="shared" si="316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12"/>
        <v>123</v>
      </c>
      <c r="P2220" s="20">
        <f t="shared" si="322"/>
        <v>32.324473684210524</v>
      </c>
      <c r="Q2220" t="str">
        <f t="shared" si="313"/>
        <v>music</v>
      </c>
      <c r="R2220" t="str">
        <f t="shared" si="314"/>
        <v>electronic music</v>
      </c>
      <c r="S2220" s="21">
        <f t="shared" si="315"/>
        <v>41127.812303240738</v>
      </c>
      <c r="T2220" s="21">
        <f t="shared" si="316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12"/>
        <v>102</v>
      </c>
      <c r="P2221" s="20">
        <f t="shared" si="322"/>
        <v>53.421052631578945</v>
      </c>
      <c r="Q2221" t="str">
        <f t="shared" si="313"/>
        <v>music</v>
      </c>
      <c r="R2221" t="str">
        <f t="shared" si="314"/>
        <v>electronic music</v>
      </c>
      <c r="S2221" s="21">
        <f t="shared" si="315"/>
        <v>42205.718888888892</v>
      </c>
      <c r="T2221" s="21">
        <f t="shared" si="316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12"/>
        <v>101</v>
      </c>
      <c r="P2222" s="20">
        <f t="shared" si="322"/>
        <v>51.304347826086953</v>
      </c>
      <c r="Q2222" t="str">
        <f t="shared" si="313"/>
        <v>music</v>
      </c>
      <c r="R2222" t="str">
        <f t="shared" si="314"/>
        <v>electronic music</v>
      </c>
      <c r="S2222" s="21">
        <f t="shared" si="315"/>
        <v>41452.060601851852</v>
      </c>
      <c r="T2222" s="21">
        <f t="shared" si="316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12"/>
        <v>108</v>
      </c>
      <c r="P2223" s="20">
        <f t="shared" si="322"/>
        <v>37.197247706422019</v>
      </c>
      <c r="Q2223" t="str">
        <f t="shared" si="313"/>
        <v>games</v>
      </c>
      <c r="R2223" t="str">
        <f t="shared" si="314"/>
        <v>tabletop games</v>
      </c>
      <c r="S2223" s="21">
        <f t="shared" si="315"/>
        <v>42452.666770833333</v>
      </c>
      <c r="T2223" s="21">
        <f t="shared" si="316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12"/>
        <v>163</v>
      </c>
      <c r="P2224" s="20">
        <f t="shared" si="322"/>
        <v>27.1</v>
      </c>
      <c r="Q2224" t="str">
        <f t="shared" si="313"/>
        <v>games</v>
      </c>
      <c r="R2224" t="str">
        <f t="shared" si="314"/>
        <v>tabletop games</v>
      </c>
      <c r="S2224" s="21">
        <f t="shared" si="315"/>
        <v>40906.787581018521</v>
      </c>
      <c r="T2224" s="21">
        <f t="shared" si="316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12"/>
        <v>106</v>
      </c>
      <c r="P2225" s="9">
        <f t="shared" si="317"/>
        <v>206.31</v>
      </c>
      <c r="Q2225" t="str">
        <f t="shared" si="313"/>
        <v>games</v>
      </c>
      <c r="R2225" t="str">
        <f t="shared" si="314"/>
        <v>tabletop games</v>
      </c>
      <c r="S2225" s="21">
        <f t="shared" si="315"/>
        <v>42152.640833333338</v>
      </c>
      <c r="T2225" s="21">
        <f t="shared" si="316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12"/>
        <v>243</v>
      </c>
      <c r="P2226" s="20">
        <f>IF(E2226=0,0,E2226/L2226)</f>
        <v>82.145270270270274</v>
      </c>
      <c r="Q2226" t="str">
        <f t="shared" si="313"/>
        <v>games</v>
      </c>
      <c r="R2226" t="str">
        <f t="shared" si="314"/>
        <v>tabletop games</v>
      </c>
      <c r="S2226" s="21">
        <f t="shared" si="315"/>
        <v>42644.667534722219</v>
      </c>
      <c r="T2226" s="21">
        <f t="shared" si="316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12"/>
        <v>945</v>
      </c>
      <c r="P2227" s="13">
        <f t="shared" si="317"/>
        <v>164.79651993355483</v>
      </c>
      <c r="Q2227" t="str">
        <f t="shared" si="313"/>
        <v>games</v>
      </c>
      <c r="R2227" t="str">
        <f t="shared" si="314"/>
        <v>tabletop games</v>
      </c>
      <c r="S2227" s="21">
        <f t="shared" si="315"/>
        <v>41873.79184027778</v>
      </c>
      <c r="T2227" s="21">
        <f t="shared" si="316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12"/>
        <v>108</v>
      </c>
      <c r="P2228" s="20">
        <f>IF(E2228=0,0,E2228/L2228)</f>
        <v>60.820280373831778</v>
      </c>
      <c r="Q2228" t="str">
        <f t="shared" si="313"/>
        <v>games</v>
      </c>
      <c r="R2228" t="str">
        <f t="shared" si="314"/>
        <v>tabletop games</v>
      </c>
      <c r="S2228" s="21">
        <f t="shared" si="315"/>
        <v>42381.79886574074</v>
      </c>
      <c r="T2228" s="21">
        <f t="shared" si="316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12"/>
        <v>157</v>
      </c>
      <c r="P2229" s="13">
        <f t="shared" si="317"/>
        <v>67.970099667774093</v>
      </c>
      <c r="Q2229" t="str">
        <f t="shared" si="313"/>
        <v>games</v>
      </c>
      <c r="R2229" t="str">
        <f t="shared" si="314"/>
        <v>tabletop games</v>
      </c>
      <c r="S2229" s="21">
        <f t="shared" si="315"/>
        <v>41561.807349537034</v>
      </c>
      <c r="T2229" s="21">
        <f t="shared" si="316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12"/>
        <v>1174</v>
      </c>
      <c r="P2230" s="12">
        <f t="shared" si="317"/>
        <v>81.561805555555551</v>
      </c>
      <c r="Q2230" t="str">
        <f t="shared" si="313"/>
        <v>games</v>
      </c>
      <c r="R2230" t="str">
        <f t="shared" si="314"/>
        <v>tabletop games</v>
      </c>
      <c r="S2230" s="21">
        <f t="shared" si="315"/>
        <v>42202.278194444443</v>
      </c>
      <c r="T2230" s="21">
        <f t="shared" si="316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12"/>
        <v>171</v>
      </c>
      <c r="P2231" s="20">
        <f t="shared" ref="P2231:P2234" si="323">IF(E2231=0,0,E2231/L2231)</f>
        <v>25.42547309833024</v>
      </c>
      <c r="Q2231" t="str">
        <f t="shared" si="313"/>
        <v>games</v>
      </c>
      <c r="R2231" t="str">
        <f t="shared" si="314"/>
        <v>tabletop games</v>
      </c>
      <c r="S2231" s="21">
        <f t="shared" si="315"/>
        <v>41484.664247685185</v>
      </c>
      <c r="T2231" s="21">
        <f t="shared" si="316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12"/>
        <v>126</v>
      </c>
      <c r="P2232" s="20">
        <f t="shared" si="323"/>
        <v>21.497991967871485</v>
      </c>
      <c r="Q2232" t="str">
        <f t="shared" si="313"/>
        <v>games</v>
      </c>
      <c r="R2232" t="str">
        <f t="shared" si="314"/>
        <v>tabletop games</v>
      </c>
      <c r="S2232" s="21">
        <f t="shared" si="315"/>
        <v>41724.881099537037</v>
      </c>
      <c r="T2232" s="21">
        <f t="shared" si="316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12"/>
        <v>1212</v>
      </c>
      <c r="P2233" s="20">
        <f t="shared" si="323"/>
        <v>27.226630727762803</v>
      </c>
      <c r="Q2233" t="str">
        <f t="shared" si="313"/>
        <v>games</v>
      </c>
      <c r="R2233" t="str">
        <f t="shared" si="314"/>
        <v>tabletop games</v>
      </c>
      <c r="S2233" s="21">
        <f t="shared" si="315"/>
        <v>41423.910891203705</v>
      </c>
      <c r="T2233" s="21">
        <f t="shared" si="316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12"/>
        <v>496</v>
      </c>
      <c r="P2234" s="20">
        <f t="shared" si="323"/>
        <v>25.091093117408906</v>
      </c>
      <c r="Q2234" t="str">
        <f t="shared" si="313"/>
        <v>games</v>
      </c>
      <c r="R2234" t="str">
        <f t="shared" si="314"/>
        <v>tabletop games</v>
      </c>
      <c r="S2234" s="21">
        <f t="shared" si="315"/>
        <v>41806.794074074074</v>
      </c>
      <c r="T2234" s="21">
        <f t="shared" si="316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12"/>
        <v>332</v>
      </c>
      <c r="P2235" s="13">
        <f t="shared" si="317"/>
        <v>21.230179028132991</v>
      </c>
      <c r="Q2235" t="str">
        <f t="shared" si="313"/>
        <v>games</v>
      </c>
      <c r="R2235" t="str">
        <f t="shared" si="314"/>
        <v>tabletop games</v>
      </c>
      <c r="S2235" s="21">
        <f t="shared" si="315"/>
        <v>42331.378923611104</v>
      </c>
      <c r="T2235" s="21">
        <f t="shared" si="316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12"/>
        <v>1165</v>
      </c>
      <c r="P2236" s="20">
        <f>IF(E2236=0,0,E2236/L2236)</f>
        <v>41.607142857142854</v>
      </c>
      <c r="Q2236" t="str">
        <f t="shared" si="313"/>
        <v>games</v>
      </c>
      <c r="R2236" t="str">
        <f t="shared" si="314"/>
        <v>tabletop games</v>
      </c>
      <c r="S2236" s="21">
        <f t="shared" si="315"/>
        <v>42710.824618055558</v>
      </c>
      <c r="T2236" s="21">
        <f t="shared" si="31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12"/>
        <v>153</v>
      </c>
      <c r="P2237" s="9">
        <f t="shared" si="317"/>
        <v>135.58503401360545</v>
      </c>
      <c r="Q2237" t="str">
        <f t="shared" si="313"/>
        <v>games</v>
      </c>
      <c r="R2237" t="str">
        <f t="shared" si="314"/>
        <v>tabletop games</v>
      </c>
      <c r="S2237" s="21">
        <f t="shared" si="315"/>
        <v>42062.022118055553</v>
      </c>
      <c r="T2237" s="21">
        <f t="shared" si="316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12"/>
        <v>537</v>
      </c>
      <c r="P2238" s="20">
        <f t="shared" ref="P2238:P2239" si="324">IF(E2238=0,0,E2238/L2238)</f>
        <v>22.116176470588236</v>
      </c>
      <c r="Q2238" t="str">
        <f t="shared" si="313"/>
        <v>games</v>
      </c>
      <c r="R2238" t="str">
        <f t="shared" si="314"/>
        <v>tabletop games</v>
      </c>
      <c r="S2238" s="21">
        <f t="shared" si="315"/>
        <v>42371.617164351846</v>
      </c>
      <c r="T2238" s="21">
        <f t="shared" si="31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12"/>
        <v>353</v>
      </c>
      <c r="P2239" s="20">
        <f t="shared" si="324"/>
        <v>64.625635808748726</v>
      </c>
      <c r="Q2239" t="str">
        <f t="shared" si="313"/>
        <v>games</v>
      </c>
      <c r="R2239" t="str">
        <f t="shared" si="314"/>
        <v>tabletop games</v>
      </c>
      <c r="S2239" s="21">
        <f t="shared" si="315"/>
        <v>41915.003275462965</v>
      </c>
      <c r="T2239" s="21">
        <f t="shared" si="316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12"/>
        <v>137</v>
      </c>
      <c r="P2240" s="12">
        <f t="shared" si="317"/>
        <v>69.569620253164558</v>
      </c>
      <c r="Q2240" t="str">
        <f t="shared" si="313"/>
        <v>games</v>
      </c>
      <c r="R2240" t="str">
        <f t="shared" si="314"/>
        <v>tabletop games</v>
      </c>
      <c r="S2240" s="21">
        <f t="shared" si="315"/>
        <v>42774.621712962966</v>
      </c>
      <c r="T2240" s="21">
        <f t="shared" si="316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12"/>
        <v>128</v>
      </c>
      <c r="P2241" s="20">
        <f t="shared" ref="P2241:P2242" si="325">IF(E2241=0,0,E2241/L2241)</f>
        <v>75.133028169014082</v>
      </c>
      <c r="Q2241" t="str">
        <f t="shared" si="313"/>
        <v>games</v>
      </c>
      <c r="R2241" t="str">
        <f t="shared" si="314"/>
        <v>tabletop games</v>
      </c>
      <c r="S2241" s="21">
        <f t="shared" si="315"/>
        <v>41572.958495370374</v>
      </c>
      <c r="T2241" s="21">
        <f t="shared" si="31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12"/>
        <v>271</v>
      </c>
      <c r="P2242" s="20">
        <f t="shared" si="325"/>
        <v>140.97916666666666</v>
      </c>
      <c r="Q2242" t="str">
        <f t="shared" si="313"/>
        <v>games</v>
      </c>
      <c r="R2242" t="str">
        <f t="shared" si="314"/>
        <v>tabletop games</v>
      </c>
      <c r="S2242" s="21">
        <f t="shared" si="315"/>
        <v>42452.825740740736</v>
      </c>
      <c r="T2242" s="21">
        <f t="shared" si="316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26">ROUND((E2243/D2243)*100,0)</f>
        <v>806</v>
      </c>
      <c r="P2243" s="13">
        <f t="shared" ref="P2243:P2280" si="327">E2243/L2243</f>
        <v>49.472392638036808</v>
      </c>
      <c r="Q2243" t="str">
        <f t="shared" ref="Q2243:Q2306" si="328">LEFT(N2243,SEARCH("/",N2243,1)-1)</f>
        <v>games</v>
      </c>
      <c r="R2243" t="str">
        <f t="shared" ref="R2243:R2306" si="329">RIGHT(N2243,LEN(N2243)-FIND("/",N2243))</f>
        <v>tabletop games</v>
      </c>
      <c r="S2243" s="21">
        <f t="shared" ref="S2243:S2306" si="330">(((J2243/60)/60)/24)+DATE(1970,1,1)</f>
        <v>42766.827546296292</v>
      </c>
      <c r="T2243" s="21">
        <f t="shared" ref="T2243:T2306" si="33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26"/>
        <v>1360</v>
      </c>
      <c r="P2244" s="20">
        <f t="shared" ref="P2244:P2247" si="332">IF(E2244=0,0,E2244/L2244)</f>
        <v>53.865251485148519</v>
      </c>
      <c r="Q2244" t="str">
        <f t="shared" si="328"/>
        <v>games</v>
      </c>
      <c r="R2244" t="str">
        <f t="shared" si="329"/>
        <v>tabletop games</v>
      </c>
      <c r="S2244" s="21">
        <f t="shared" si="330"/>
        <v>41569.575613425928</v>
      </c>
      <c r="T2244" s="21">
        <f t="shared" si="33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26"/>
        <v>930250</v>
      </c>
      <c r="P2245" s="20">
        <f t="shared" si="332"/>
        <v>4.5712530712530715</v>
      </c>
      <c r="Q2245" t="str">
        <f t="shared" si="328"/>
        <v>games</v>
      </c>
      <c r="R2245" t="str">
        <f t="shared" si="329"/>
        <v>tabletop games</v>
      </c>
      <c r="S2245" s="21">
        <f t="shared" si="330"/>
        <v>42800.751041666663</v>
      </c>
      <c r="T2245" s="21">
        <f t="shared" si="33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26"/>
        <v>377</v>
      </c>
      <c r="P2246" s="20">
        <f t="shared" si="332"/>
        <v>65.00344827586207</v>
      </c>
      <c r="Q2246" t="str">
        <f t="shared" si="328"/>
        <v>games</v>
      </c>
      <c r="R2246" t="str">
        <f t="shared" si="329"/>
        <v>tabletop games</v>
      </c>
      <c r="S2246" s="21">
        <f t="shared" si="330"/>
        <v>42647.818819444445</v>
      </c>
      <c r="T2246" s="21">
        <f t="shared" si="33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26"/>
        <v>2647</v>
      </c>
      <c r="P2247" s="20">
        <f t="shared" si="332"/>
        <v>53.475252525252522</v>
      </c>
      <c r="Q2247" t="str">
        <f t="shared" si="328"/>
        <v>games</v>
      </c>
      <c r="R2247" t="str">
        <f t="shared" si="329"/>
        <v>tabletop games</v>
      </c>
      <c r="S2247" s="21">
        <f t="shared" si="330"/>
        <v>41660.708530092597</v>
      </c>
      <c r="T2247" s="21">
        <f t="shared" si="33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26"/>
        <v>100</v>
      </c>
      <c r="P2248" s="13">
        <f t="shared" si="327"/>
        <v>43.912280701754383</v>
      </c>
      <c r="Q2248" t="str">
        <f t="shared" si="328"/>
        <v>games</v>
      </c>
      <c r="R2248" t="str">
        <f t="shared" si="329"/>
        <v>tabletop games</v>
      </c>
      <c r="S2248" s="21">
        <f t="shared" si="330"/>
        <v>42221.79178240741</v>
      </c>
      <c r="T2248" s="21">
        <f t="shared" si="33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26"/>
        <v>104</v>
      </c>
      <c r="P2249" s="20">
        <f>IF(E2249=0,0,E2249/L2249)</f>
        <v>50.852631578947367</v>
      </c>
      <c r="Q2249" t="str">
        <f t="shared" si="328"/>
        <v>games</v>
      </c>
      <c r="R2249" t="str">
        <f t="shared" si="329"/>
        <v>tabletop games</v>
      </c>
      <c r="S2249" s="21">
        <f t="shared" si="330"/>
        <v>42200.666261574079</v>
      </c>
      <c r="T2249" s="21">
        <f t="shared" si="33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26"/>
        <v>107</v>
      </c>
      <c r="P2250" s="13">
        <f t="shared" si="327"/>
        <v>58.6328125</v>
      </c>
      <c r="Q2250" t="str">
        <f t="shared" si="328"/>
        <v>games</v>
      </c>
      <c r="R2250" t="str">
        <f t="shared" si="329"/>
        <v>tabletop games</v>
      </c>
      <c r="S2250" s="21">
        <f t="shared" si="330"/>
        <v>42688.875902777778</v>
      </c>
      <c r="T2250" s="21">
        <f t="shared" si="33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26"/>
        <v>169</v>
      </c>
      <c r="P2251" s="20">
        <f t="shared" ref="P2251:P2253" si="333">IF(E2251=0,0,E2251/L2251)</f>
        <v>32.81666666666667</v>
      </c>
      <c r="Q2251" t="str">
        <f t="shared" si="328"/>
        <v>games</v>
      </c>
      <c r="R2251" t="str">
        <f t="shared" si="329"/>
        <v>tabletop games</v>
      </c>
      <c r="S2251" s="21">
        <f t="shared" si="330"/>
        <v>41336.703298611108</v>
      </c>
      <c r="T2251" s="21">
        <f t="shared" si="33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26"/>
        <v>975</v>
      </c>
      <c r="P2252" s="20">
        <f t="shared" si="333"/>
        <v>426.93169877408059</v>
      </c>
      <c r="Q2252" t="str">
        <f t="shared" si="328"/>
        <v>games</v>
      </c>
      <c r="R2252" t="str">
        <f t="shared" si="329"/>
        <v>tabletop games</v>
      </c>
      <c r="S2252" s="21">
        <f t="shared" si="330"/>
        <v>42677.005474537036</v>
      </c>
      <c r="T2252" s="21">
        <f t="shared" si="33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26"/>
        <v>134</v>
      </c>
      <c r="P2253" s="20">
        <f t="shared" si="333"/>
        <v>23.808729166666669</v>
      </c>
      <c r="Q2253" t="str">
        <f t="shared" si="328"/>
        <v>games</v>
      </c>
      <c r="R2253" t="str">
        <f t="shared" si="329"/>
        <v>tabletop games</v>
      </c>
      <c r="S2253" s="21">
        <f t="shared" si="330"/>
        <v>41846.34579861111</v>
      </c>
      <c r="T2253" s="21">
        <f t="shared" si="33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26"/>
        <v>272</v>
      </c>
      <c r="P2254" s="12">
        <f t="shared" si="327"/>
        <v>98.413654618473899</v>
      </c>
      <c r="Q2254" t="str">
        <f t="shared" si="328"/>
        <v>games</v>
      </c>
      <c r="R2254" t="str">
        <f t="shared" si="329"/>
        <v>tabletop games</v>
      </c>
      <c r="S2254" s="21">
        <f t="shared" si="330"/>
        <v>42573.327986111108</v>
      </c>
      <c r="T2254" s="21">
        <f t="shared" si="33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26"/>
        <v>113</v>
      </c>
      <c r="P2255" s="20">
        <f t="shared" ref="P2255:P2257" si="334">IF(E2255=0,0,E2255/L2255)</f>
        <v>107.32142857142857</v>
      </c>
      <c r="Q2255" t="str">
        <f t="shared" si="328"/>
        <v>games</v>
      </c>
      <c r="R2255" t="str">
        <f t="shared" si="329"/>
        <v>tabletop games</v>
      </c>
      <c r="S2255" s="21">
        <f t="shared" si="330"/>
        <v>42296.631331018521</v>
      </c>
      <c r="T2255" s="21">
        <f t="shared" si="33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26"/>
        <v>460</v>
      </c>
      <c r="P2256" s="20">
        <f t="shared" si="334"/>
        <v>11.67005076142132</v>
      </c>
      <c r="Q2256" t="str">
        <f t="shared" si="328"/>
        <v>games</v>
      </c>
      <c r="R2256" t="str">
        <f t="shared" si="329"/>
        <v>tabletop games</v>
      </c>
      <c r="S2256" s="21">
        <f t="shared" si="330"/>
        <v>42752.647777777776</v>
      </c>
      <c r="T2256" s="21">
        <f t="shared" si="33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26"/>
        <v>287</v>
      </c>
      <c r="P2257" s="20">
        <f t="shared" si="334"/>
        <v>41.782287822878232</v>
      </c>
      <c r="Q2257" t="str">
        <f t="shared" si="328"/>
        <v>games</v>
      </c>
      <c r="R2257" t="str">
        <f t="shared" si="329"/>
        <v>tabletop games</v>
      </c>
      <c r="S2257" s="21">
        <f t="shared" si="330"/>
        <v>42467.951979166668</v>
      </c>
      <c r="T2257" s="21">
        <f t="shared" si="33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26"/>
        <v>223</v>
      </c>
      <c r="P2258" s="13">
        <f t="shared" si="327"/>
        <v>21.38</v>
      </c>
      <c r="Q2258" t="str">
        <f t="shared" si="328"/>
        <v>games</v>
      </c>
      <c r="R2258" t="str">
        <f t="shared" si="329"/>
        <v>tabletop games</v>
      </c>
      <c r="S2258" s="21">
        <f t="shared" si="330"/>
        <v>42682.451921296291</v>
      </c>
      <c r="T2258" s="21">
        <f t="shared" si="33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26"/>
        <v>636</v>
      </c>
      <c r="P2259" s="13">
        <f t="shared" si="327"/>
        <v>94.103550295857985</v>
      </c>
      <c r="Q2259" t="str">
        <f t="shared" si="328"/>
        <v>games</v>
      </c>
      <c r="R2259" t="str">
        <f t="shared" si="329"/>
        <v>tabletop games</v>
      </c>
      <c r="S2259" s="21">
        <f t="shared" si="330"/>
        <v>42505.936678240745</v>
      </c>
      <c r="T2259" s="21">
        <f t="shared" si="33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26"/>
        <v>147</v>
      </c>
      <c r="P2260" s="20">
        <f>IF(E2260=0,0,E2260/L2260)</f>
        <v>15.721951219512196</v>
      </c>
      <c r="Q2260" t="str">
        <f t="shared" si="328"/>
        <v>games</v>
      </c>
      <c r="R2260" t="str">
        <f t="shared" si="329"/>
        <v>tabletop games</v>
      </c>
      <c r="S2260" s="21">
        <f t="shared" si="330"/>
        <v>42136.75100694444</v>
      </c>
      <c r="T2260" s="21">
        <f t="shared" si="33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26"/>
        <v>1867</v>
      </c>
      <c r="P2261" s="13">
        <f t="shared" si="327"/>
        <v>90.635922330097088</v>
      </c>
      <c r="Q2261" t="str">
        <f t="shared" si="328"/>
        <v>games</v>
      </c>
      <c r="R2261" t="str">
        <f t="shared" si="329"/>
        <v>tabletop games</v>
      </c>
      <c r="S2261" s="21">
        <f t="shared" si="330"/>
        <v>42702.804814814815</v>
      </c>
      <c r="T2261" s="21">
        <f t="shared" si="33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26"/>
        <v>327</v>
      </c>
      <c r="P2262" s="20">
        <f>IF(E2262=0,0,E2262/L2262)</f>
        <v>97.297619047619051</v>
      </c>
      <c r="Q2262" t="str">
        <f t="shared" si="328"/>
        <v>games</v>
      </c>
      <c r="R2262" t="str">
        <f t="shared" si="329"/>
        <v>tabletop games</v>
      </c>
      <c r="S2262" s="21">
        <f t="shared" si="330"/>
        <v>41695.016782407409</v>
      </c>
      <c r="T2262" s="21">
        <f t="shared" si="33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26"/>
        <v>780</v>
      </c>
      <c r="P2263" s="8">
        <f t="shared" si="327"/>
        <v>37.11904761904762</v>
      </c>
      <c r="Q2263" t="str">
        <f t="shared" si="328"/>
        <v>games</v>
      </c>
      <c r="R2263" t="str">
        <f t="shared" si="329"/>
        <v>tabletop games</v>
      </c>
      <c r="S2263" s="21">
        <f t="shared" si="330"/>
        <v>42759.724768518514</v>
      </c>
      <c r="T2263" s="21">
        <f t="shared" si="33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26"/>
        <v>154</v>
      </c>
      <c r="P2264" s="20">
        <f>IF(E2264=0,0,E2264/L2264)</f>
        <v>28.104972375690608</v>
      </c>
      <c r="Q2264" t="str">
        <f t="shared" si="328"/>
        <v>games</v>
      </c>
      <c r="R2264" t="str">
        <f t="shared" si="329"/>
        <v>tabletop games</v>
      </c>
      <c r="S2264" s="21">
        <f t="shared" si="330"/>
        <v>41926.585162037038</v>
      </c>
      <c r="T2264" s="21">
        <f t="shared" si="33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26"/>
        <v>116</v>
      </c>
      <c r="P2265" s="18">
        <f t="shared" si="327"/>
        <v>144.43333333333334</v>
      </c>
      <c r="Q2265" t="str">
        <f t="shared" si="328"/>
        <v>games</v>
      </c>
      <c r="R2265" t="str">
        <f t="shared" si="329"/>
        <v>tabletop games</v>
      </c>
      <c r="S2265" s="21">
        <f t="shared" si="330"/>
        <v>42014.832326388889</v>
      </c>
      <c r="T2265" s="21">
        <f t="shared" si="33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26"/>
        <v>180</v>
      </c>
      <c r="P2266" s="20">
        <f>IF(E2266=0,0,E2266/L2266)</f>
        <v>24.274157303370785</v>
      </c>
      <c r="Q2266" t="str">
        <f t="shared" si="328"/>
        <v>games</v>
      </c>
      <c r="R2266" t="str">
        <f t="shared" si="329"/>
        <v>tabletop games</v>
      </c>
      <c r="S2266" s="21">
        <f t="shared" si="330"/>
        <v>42496.582337962958</v>
      </c>
      <c r="T2266" s="21">
        <f t="shared" si="33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26"/>
        <v>299</v>
      </c>
      <c r="P2267" s="13">
        <f t="shared" si="327"/>
        <v>35.117647058823529</v>
      </c>
      <c r="Q2267" t="str">
        <f t="shared" si="328"/>
        <v>games</v>
      </c>
      <c r="R2267" t="str">
        <f t="shared" si="329"/>
        <v>tabletop games</v>
      </c>
      <c r="S2267" s="21">
        <f t="shared" si="330"/>
        <v>42689.853090277778</v>
      </c>
      <c r="T2267" s="21">
        <f t="shared" si="33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26"/>
        <v>320</v>
      </c>
      <c r="P2268" s="20">
        <f t="shared" ref="P2268:P2274" si="335">IF(E2268=0,0,E2268/L2268)</f>
        <v>24.762886597938145</v>
      </c>
      <c r="Q2268" t="str">
        <f t="shared" si="328"/>
        <v>games</v>
      </c>
      <c r="R2268" t="str">
        <f t="shared" si="329"/>
        <v>tabletop games</v>
      </c>
      <c r="S2268" s="21">
        <f t="shared" si="330"/>
        <v>42469.874907407408</v>
      </c>
      <c r="T2268" s="21">
        <f t="shared" si="33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26"/>
        <v>381</v>
      </c>
      <c r="P2269" s="20">
        <f t="shared" si="335"/>
        <v>188.37871287128712</v>
      </c>
      <c r="Q2269" t="str">
        <f t="shared" si="328"/>
        <v>games</v>
      </c>
      <c r="R2269" t="str">
        <f t="shared" si="329"/>
        <v>tabletop games</v>
      </c>
      <c r="S2269" s="21">
        <f t="shared" si="330"/>
        <v>41968.829826388886</v>
      </c>
      <c r="T2269" s="21">
        <f t="shared" si="33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26"/>
        <v>103</v>
      </c>
      <c r="P2270" s="20">
        <f t="shared" si="335"/>
        <v>148.08247422680412</v>
      </c>
      <c r="Q2270" t="str">
        <f t="shared" si="328"/>
        <v>games</v>
      </c>
      <c r="R2270" t="str">
        <f t="shared" si="329"/>
        <v>tabletop games</v>
      </c>
      <c r="S2270" s="21">
        <f t="shared" si="330"/>
        <v>42776.082349537035</v>
      </c>
      <c r="T2270" s="21">
        <f t="shared" si="33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26"/>
        <v>1802</v>
      </c>
      <c r="P2271" s="20">
        <f t="shared" si="335"/>
        <v>49.934589800443462</v>
      </c>
      <c r="Q2271" t="str">
        <f t="shared" si="328"/>
        <v>games</v>
      </c>
      <c r="R2271" t="str">
        <f t="shared" si="329"/>
        <v>tabletop games</v>
      </c>
      <c r="S2271" s="21">
        <f t="shared" si="330"/>
        <v>42776.704432870371</v>
      </c>
      <c r="T2271" s="21">
        <f t="shared" si="33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26"/>
        <v>720</v>
      </c>
      <c r="P2272" s="20">
        <f t="shared" si="335"/>
        <v>107.82155688622754</v>
      </c>
      <c r="Q2272" t="str">
        <f t="shared" si="328"/>
        <v>games</v>
      </c>
      <c r="R2272" t="str">
        <f t="shared" si="329"/>
        <v>tabletop games</v>
      </c>
      <c r="S2272" s="21">
        <f t="shared" si="330"/>
        <v>42725.869363425925</v>
      </c>
      <c r="T2272" s="21">
        <f t="shared" si="33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26"/>
        <v>283</v>
      </c>
      <c r="P2273" s="20">
        <f t="shared" si="335"/>
        <v>42.63403614457831</v>
      </c>
      <c r="Q2273" t="str">
        <f t="shared" si="328"/>
        <v>games</v>
      </c>
      <c r="R2273" t="str">
        <f t="shared" si="329"/>
        <v>tabletop games</v>
      </c>
      <c r="S2273" s="21">
        <f t="shared" si="330"/>
        <v>42684.000046296293</v>
      </c>
      <c r="T2273" s="21">
        <f t="shared" si="33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26"/>
        <v>1357</v>
      </c>
      <c r="P2274" s="20">
        <f t="shared" si="335"/>
        <v>14.370762711864407</v>
      </c>
      <c r="Q2274" t="str">
        <f t="shared" si="328"/>
        <v>games</v>
      </c>
      <c r="R2274" t="str">
        <f t="shared" si="329"/>
        <v>tabletop games</v>
      </c>
      <c r="S2274" s="21">
        <f t="shared" si="330"/>
        <v>42315.699490740735</v>
      </c>
      <c r="T2274" s="21">
        <f t="shared" si="33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26"/>
        <v>220</v>
      </c>
      <c r="P2275" s="9">
        <f t="shared" si="327"/>
        <v>37.476190476190474</v>
      </c>
      <c r="Q2275" t="str">
        <f t="shared" si="328"/>
        <v>games</v>
      </c>
      <c r="R2275" t="str">
        <f t="shared" si="329"/>
        <v>tabletop games</v>
      </c>
      <c r="S2275" s="21">
        <f t="shared" si="330"/>
        <v>42781.549097222218</v>
      </c>
      <c r="T2275" s="21">
        <f t="shared" si="33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26"/>
        <v>120</v>
      </c>
      <c r="P2276" s="20">
        <f>IF(E2276=0,0,E2276/L2276)</f>
        <v>30.202020202020201</v>
      </c>
      <c r="Q2276" t="str">
        <f t="shared" si="328"/>
        <v>games</v>
      </c>
      <c r="R2276" t="str">
        <f t="shared" si="329"/>
        <v>tabletop games</v>
      </c>
      <c r="S2276" s="21">
        <f t="shared" si="330"/>
        <v>41663.500659722224</v>
      </c>
      <c r="T2276" s="21">
        <f t="shared" si="33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26"/>
        <v>408</v>
      </c>
      <c r="P2277" s="13">
        <f t="shared" si="327"/>
        <v>33.550632911392405</v>
      </c>
      <c r="Q2277" t="str">
        <f t="shared" si="328"/>
        <v>games</v>
      </c>
      <c r="R2277" t="str">
        <f t="shared" si="329"/>
        <v>tabletop games</v>
      </c>
      <c r="S2277" s="21">
        <f t="shared" si="330"/>
        <v>41965.616655092599</v>
      </c>
      <c r="T2277" s="21">
        <f t="shared" si="33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26"/>
        <v>106</v>
      </c>
      <c r="P2278" s="20">
        <f t="shared" ref="P2278:P2279" si="336">IF(E2278=0,0,E2278/L2278)</f>
        <v>64.74666666666667</v>
      </c>
      <c r="Q2278" t="str">
        <f t="shared" si="328"/>
        <v>games</v>
      </c>
      <c r="R2278" t="str">
        <f t="shared" si="329"/>
        <v>tabletop games</v>
      </c>
      <c r="S2278" s="21">
        <f t="shared" si="330"/>
        <v>41614.651493055557</v>
      </c>
      <c r="T2278" s="21">
        <f t="shared" si="33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26"/>
        <v>141</v>
      </c>
      <c r="P2279" s="20">
        <f t="shared" si="336"/>
        <v>57.932367149758456</v>
      </c>
      <c r="Q2279" t="str">
        <f t="shared" si="328"/>
        <v>games</v>
      </c>
      <c r="R2279" t="str">
        <f t="shared" si="329"/>
        <v>tabletop games</v>
      </c>
      <c r="S2279" s="21">
        <f t="shared" si="330"/>
        <v>40936.678506944445</v>
      </c>
      <c r="T2279" s="21">
        <f t="shared" si="33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26"/>
        <v>271</v>
      </c>
      <c r="P2280" s="12">
        <f t="shared" si="327"/>
        <v>53.078431372549019</v>
      </c>
      <c r="Q2280" t="str">
        <f t="shared" si="328"/>
        <v>games</v>
      </c>
      <c r="R2280" t="str">
        <f t="shared" si="329"/>
        <v>tabletop games</v>
      </c>
      <c r="S2280" s="21">
        <f t="shared" si="330"/>
        <v>42338.709108796291</v>
      </c>
      <c r="T2280" s="21">
        <f t="shared" si="33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26"/>
        <v>154</v>
      </c>
      <c r="P2281" s="20">
        <f t="shared" ref="P2281:P2322" si="337">IF(E2281=0,0,E2281/L2281)</f>
        <v>48.0625</v>
      </c>
      <c r="Q2281" t="str">
        <f t="shared" si="328"/>
        <v>games</v>
      </c>
      <c r="R2281" t="str">
        <f t="shared" si="329"/>
        <v>tabletop games</v>
      </c>
      <c r="S2281" s="21">
        <f t="shared" si="330"/>
        <v>42020.806701388887</v>
      </c>
      <c r="T2281" s="21">
        <f t="shared" si="33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26"/>
        <v>404</v>
      </c>
      <c r="P2282" s="20">
        <f t="shared" si="337"/>
        <v>82.396874999999994</v>
      </c>
      <c r="Q2282" t="str">
        <f t="shared" si="328"/>
        <v>games</v>
      </c>
      <c r="R2282" t="str">
        <f t="shared" si="329"/>
        <v>tabletop games</v>
      </c>
      <c r="S2282" s="21">
        <f t="shared" si="330"/>
        <v>42234.624895833331</v>
      </c>
      <c r="T2282" s="21">
        <f t="shared" si="33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26"/>
        <v>185</v>
      </c>
      <c r="P2283" s="20">
        <f t="shared" si="337"/>
        <v>50.454545454545453</v>
      </c>
      <c r="Q2283" t="str">
        <f t="shared" si="328"/>
        <v>music</v>
      </c>
      <c r="R2283" t="str">
        <f t="shared" si="329"/>
        <v>rock</v>
      </c>
      <c r="S2283" s="21">
        <f t="shared" si="330"/>
        <v>40687.285844907405</v>
      </c>
      <c r="T2283" s="21">
        <f t="shared" si="33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26"/>
        <v>185</v>
      </c>
      <c r="P2284" s="20">
        <f t="shared" si="337"/>
        <v>115.83333333333333</v>
      </c>
      <c r="Q2284" t="str">
        <f t="shared" si="328"/>
        <v>music</v>
      </c>
      <c r="R2284" t="str">
        <f t="shared" si="329"/>
        <v>rock</v>
      </c>
      <c r="S2284" s="21">
        <f t="shared" si="330"/>
        <v>42323.17460648148</v>
      </c>
      <c r="T2284" s="21">
        <f t="shared" si="33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26"/>
        <v>101</v>
      </c>
      <c r="P2285" s="20">
        <f t="shared" si="337"/>
        <v>63.03458333333333</v>
      </c>
      <c r="Q2285" t="str">
        <f t="shared" si="328"/>
        <v>music</v>
      </c>
      <c r="R2285" t="str">
        <f t="shared" si="329"/>
        <v>rock</v>
      </c>
      <c r="S2285" s="21">
        <f t="shared" si="330"/>
        <v>40978.125046296293</v>
      </c>
      <c r="T2285" s="21">
        <f t="shared" si="33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26"/>
        <v>106</v>
      </c>
      <c r="P2286" s="20">
        <f t="shared" si="337"/>
        <v>108.02152542372882</v>
      </c>
      <c r="Q2286" t="str">
        <f t="shared" si="328"/>
        <v>music</v>
      </c>
      <c r="R2286" t="str">
        <f t="shared" si="329"/>
        <v>rock</v>
      </c>
      <c r="S2286" s="21">
        <f t="shared" si="330"/>
        <v>40585.796817129631</v>
      </c>
      <c r="T2286" s="21">
        <f t="shared" si="33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26"/>
        <v>121</v>
      </c>
      <c r="P2287" s="20">
        <f t="shared" si="337"/>
        <v>46.088607594936711</v>
      </c>
      <c r="Q2287" t="str">
        <f t="shared" si="328"/>
        <v>music</v>
      </c>
      <c r="R2287" t="str">
        <f t="shared" si="329"/>
        <v>rock</v>
      </c>
      <c r="S2287" s="21">
        <f t="shared" si="330"/>
        <v>41059.185682870368</v>
      </c>
      <c r="T2287" s="21">
        <f t="shared" si="33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26"/>
        <v>100</v>
      </c>
      <c r="P2288" s="20">
        <f t="shared" si="337"/>
        <v>107.21428571428571</v>
      </c>
      <c r="Q2288" t="str">
        <f t="shared" si="328"/>
        <v>music</v>
      </c>
      <c r="R2288" t="str">
        <f t="shared" si="329"/>
        <v>rock</v>
      </c>
      <c r="S2288" s="21">
        <f t="shared" si="330"/>
        <v>41494.963587962964</v>
      </c>
      <c r="T2288" s="21">
        <f t="shared" si="33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26"/>
        <v>120</v>
      </c>
      <c r="P2289" s="20">
        <f t="shared" si="337"/>
        <v>50.9338679245283</v>
      </c>
      <c r="Q2289" t="str">
        <f t="shared" si="328"/>
        <v>music</v>
      </c>
      <c r="R2289" t="str">
        <f t="shared" si="329"/>
        <v>rock</v>
      </c>
      <c r="S2289" s="21">
        <f t="shared" si="330"/>
        <v>41792.667361111111</v>
      </c>
      <c r="T2289" s="21">
        <f t="shared" si="33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26"/>
        <v>100</v>
      </c>
      <c r="P2290" s="20">
        <f t="shared" si="337"/>
        <v>40.04</v>
      </c>
      <c r="Q2290" t="str">
        <f t="shared" si="328"/>
        <v>music</v>
      </c>
      <c r="R2290" t="str">
        <f t="shared" si="329"/>
        <v>rock</v>
      </c>
      <c r="S2290" s="21">
        <f t="shared" si="330"/>
        <v>41067.827418981484</v>
      </c>
      <c r="T2290" s="21">
        <f t="shared" si="33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26"/>
        <v>107</v>
      </c>
      <c r="P2291" s="20">
        <f t="shared" si="337"/>
        <v>64.44</v>
      </c>
      <c r="Q2291" t="str">
        <f t="shared" si="328"/>
        <v>music</v>
      </c>
      <c r="R2291" t="str">
        <f t="shared" si="329"/>
        <v>rock</v>
      </c>
      <c r="S2291" s="21">
        <f t="shared" si="330"/>
        <v>41571.998379629629</v>
      </c>
      <c r="T2291" s="21">
        <f t="shared" si="33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26"/>
        <v>104</v>
      </c>
      <c r="P2292" s="20">
        <f t="shared" si="337"/>
        <v>53.827586206896555</v>
      </c>
      <c r="Q2292" t="str">
        <f t="shared" si="328"/>
        <v>music</v>
      </c>
      <c r="R2292" t="str">
        <f t="shared" si="329"/>
        <v>rock</v>
      </c>
      <c r="S2292" s="21">
        <f t="shared" si="330"/>
        <v>40070.253819444442</v>
      </c>
      <c r="T2292" s="21">
        <f t="shared" si="33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26"/>
        <v>173</v>
      </c>
      <c r="P2293" s="20">
        <f t="shared" si="337"/>
        <v>100.46511627906976</v>
      </c>
      <c r="Q2293" t="str">
        <f t="shared" si="328"/>
        <v>music</v>
      </c>
      <c r="R2293" t="str">
        <f t="shared" si="329"/>
        <v>rock</v>
      </c>
      <c r="S2293" s="21">
        <f t="shared" si="330"/>
        <v>40987.977060185185</v>
      </c>
      <c r="T2293" s="21">
        <f t="shared" si="33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26"/>
        <v>107</v>
      </c>
      <c r="P2294" s="20">
        <f t="shared" si="337"/>
        <v>46.630652173913049</v>
      </c>
      <c r="Q2294" t="str">
        <f t="shared" si="328"/>
        <v>music</v>
      </c>
      <c r="R2294" t="str">
        <f t="shared" si="329"/>
        <v>rock</v>
      </c>
      <c r="S2294" s="21">
        <f t="shared" si="330"/>
        <v>40987.697638888887</v>
      </c>
      <c r="T2294" s="21">
        <f t="shared" si="33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26"/>
        <v>108</v>
      </c>
      <c r="P2295" s="20">
        <f t="shared" si="337"/>
        <v>34.074074074074076</v>
      </c>
      <c r="Q2295" t="str">
        <f t="shared" si="328"/>
        <v>music</v>
      </c>
      <c r="R2295" t="str">
        <f t="shared" si="329"/>
        <v>rock</v>
      </c>
      <c r="S2295" s="21">
        <f t="shared" si="330"/>
        <v>41151.708321759259</v>
      </c>
      <c r="T2295" s="21">
        <f t="shared" si="33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26"/>
        <v>146</v>
      </c>
      <c r="P2296" s="20">
        <f t="shared" si="337"/>
        <v>65.214642857142863</v>
      </c>
      <c r="Q2296" t="str">
        <f t="shared" si="328"/>
        <v>music</v>
      </c>
      <c r="R2296" t="str">
        <f t="shared" si="329"/>
        <v>rock</v>
      </c>
      <c r="S2296" s="21">
        <f t="shared" si="330"/>
        <v>41264.72314814815</v>
      </c>
      <c r="T2296" s="21">
        <f t="shared" si="33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26"/>
        <v>125</v>
      </c>
      <c r="P2297" s="20">
        <f t="shared" si="337"/>
        <v>44.205882352941174</v>
      </c>
      <c r="Q2297" t="str">
        <f t="shared" si="328"/>
        <v>music</v>
      </c>
      <c r="R2297" t="str">
        <f t="shared" si="329"/>
        <v>rock</v>
      </c>
      <c r="S2297" s="21">
        <f t="shared" si="330"/>
        <v>41270.954351851848</v>
      </c>
      <c r="T2297" s="21">
        <f t="shared" si="33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26"/>
        <v>149</v>
      </c>
      <c r="P2298" s="20">
        <f t="shared" si="337"/>
        <v>71.965517241379317</v>
      </c>
      <c r="Q2298" t="str">
        <f t="shared" si="328"/>
        <v>music</v>
      </c>
      <c r="R2298" t="str">
        <f t="shared" si="329"/>
        <v>rock</v>
      </c>
      <c r="S2298" s="21">
        <f t="shared" si="330"/>
        <v>40927.731782407405</v>
      </c>
      <c r="T2298" s="21">
        <f t="shared" si="33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26"/>
        <v>101</v>
      </c>
      <c r="P2299" s="20">
        <f t="shared" si="337"/>
        <v>52.94736842105263</v>
      </c>
      <c r="Q2299" t="str">
        <f t="shared" si="328"/>
        <v>music</v>
      </c>
      <c r="R2299" t="str">
        <f t="shared" si="329"/>
        <v>rock</v>
      </c>
      <c r="S2299" s="21">
        <f t="shared" si="330"/>
        <v>40948.042233796295</v>
      </c>
      <c r="T2299" s="21">
        <f t="shared" si="33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26"/>
        <v>105</v>
      </c>
      <c r="P2300" s="20">
        <f t="shared" si="337"/>
        <v>109.45138888888889</v>
      </c>
      <c r="Q2300" t="str">
        <f t="shared" si="328"/>
        <v>music</v>
      </c>
      <c r="R2300" t="str">
        <f t="shared" si="329"/>
        <v>rock</v>
      </c>
      <c r="S2300" s="21">
        <f t="shared" si="330"/>
        <v>41694.84065972222</v>
      </c>
      <c r="T2300" s="21">
        <f t="shared" si="33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26"/>
        <v>350</v>
      </c>
      <c r="P2301" s="20">
        <f t="shared" si="337"/>
        <v>75.035714285714292</v>
      </c>
      <c r="Q2301" t="str">
        <f t="shared" si="328"/>
        <v>music</v>
      </c>
      <c r="R2301" t="str">
        <f t="shared" si="329"/>
        <v>rock</v>
      </c>
      <c r="S2301" s="21">
        <f t="shared" si="330"/>
        <v>40565.032511574071</v>
      </c>
      <c r="T2301" s="21">
        <f t="shared" si="33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26"/>
        <v>101</v>
      </c>
      <c r="P2302" s="20">
        <f t="shared" si="337"/>
        <v>115.71428571428571</v>
      </c>
      <c r="Q2302" t="str">
        <f t="shared" si="328"/>
        <v>music</v>
      </c>
      <c r="R2302" t="str">
        <f t="shared" si="329"/>
        <v>rock</v>
      </c>
      <c r="S2302" s="21">
        <f t="shared" si="330"/>
        <v>41074.727037037039</v>
      </c>
      <c r="T2302" s="21">
        <f t="shared" si="33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26"/>
        <v>134</v>
      </c>
      <c r="P2303" s="20">
        <f t="shared" si="337"/>
        <v>31.659810426540286</v>
      </c>
      <c r="Q2303" t="str">
        <f t="shared" si="328"/>
        <v>music</v>
      </c>
      <c r="R2303" t="str">
        <f t="shared" si="329"/>
        <v>indie rock</v>
      </c>
      <c r="S2303" s="21">
        <f t="shared" si="330"/>
        <v>41416.146944444445</v>
      </c>
      <c r="T2303" s="21">
        <f t="shared" si="33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26"/>
        <v>171</v>
      </c>
      <c r="P2304" s="20">
        <f t="shared" si="337"/>
        <v>46.176470588235297</v>
      </c>
      <c r="Q2304" t="str">
        <f t="shared" si="328"/>
        <v>music</v>
      </c>
      <c r="R2304" t="str">
        <f t="shared" si="329"/>
        <v>indie rock</v>
      </c>
      <c r="S2304" s="21">
        <f t="shared" si="330"/>
        <v>41605.868449074071</v>
      </c>
      <c r="T2304" s="21">
        <f t="shared" si="33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26"/>
        <v>109</v>
      </c>
      <c r="P2305" s="20">
        <f t="shared" si="337"/>
        <v>68.481650485436887</v>
      </c>
      <c r="Q2305" t="str">
        <f t="shared" si="328"/>
        <v>music</v>
      </c>
      <c r="R2305" t="str">
        <f t="shared" si="329"/>
        <v>indie rock</v>
      </c>
      <c r="S2305" s="21">
        <f t="shared" si="330"/>
        <v>40850.111064814817</v>
      </c>
      <c r="T2305" s="21">
        <f t="shared" si="33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26"/>
        <v>101</v>
      </c>
      <c r="P2306" s="20">
        <f t="shared" si="337"/>
        <v>53.469203539823013</v>
      </c>
      <c r="Q2306" t="str">
        <f t="shared" si="328"/>
        <v>music</v>
      </c>
      <c r="R2306" t="str">
        <f t="shared" si="329"/>
        <v>indie rock</v>
      </c>
      <c r="S2306" s="21">
        <f t="shared" si="330"/>
        <v>40502.815868055557</v>
      </c>
      <c r="T2306" s="21">
        <f t="shared" si="33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38">ROUND((E2307/D2307)*100,0)</f>
        <v>101</v>
      </c>
      <c r="P2307" s="20">
        <f t="shared" si="337"/>
        <v>109.10778443113773</v>
      </c>
      <c r="Q2307" t="str">
        <f t="shared" ref="Q2307:Q2370" si="339">LEFT(N2307,SEARCH("/",N2307,1)-1)</f>
        <v>music</v>
      </c>
      <c r="R2307" t="str">
        <f t="shared" ref="R2307:R2370" si="340">RIGHT(N2307,LEN(N2307)-FIND("/",N2307))</f>
        <v>indie rock</v>
      </c>
      <c r="S2307" s="21">
        <f t="shared" ref="S2307:S2370" si="341">(((J2307/60)/60)/24)+DATE(1970,1,1)</f>
        <v>41834.695277777777</v>
      </c>
      <c r="T2307" s="21">
        <f t="shared" ref="T2307:T2370" si="342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38"/>
        <v>107</v>
      </c>
      <c r="P2308" s="20">
        <f t="shared" si="337"/>
        <v>51.185616438356163</v>
      </c>
      <c r="Q2308" t="str">
        <f t="shared" si="339"/>
        <v>music</v>
      </c>
      <c r="R2308" t="str">
        <f t="shared" si="340"/>
        <v>indie rock</v>
      </c>
      <c r="S2308" s="21">
        <f t="shared" si="341"/>
        <v>40948.16815972222</v>
      </c>
      <c r="T2308" s="21">
        <f t="shared" si="34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38"/>
        <v>107</v>
      </c>
      <c r="P2309" s="20">
        <f t="shared" si="337"/>
        <v>27.936800000000002</v>
      </c>
      <c r="Q2309" t="str">
        <f t="shared" si="339"/>
        <v>music</v>
      </c>
      <c r="R2309" t="str">
        <f t="shared" si="340"/>
        <v>indie rock</v>
      </c>
      <c r="S2309" s="21">
        <f t="shared" si="341"/>
        <v>41004.802465277775</v>
      </c>
      <c r="T2309" s="21">
        <f t="shared" si="34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38"/>
        <v>101</v>
      </c>
      <c r="P2310" s="20">
        <f t="shared" si="337"/>
        <v>82.496921824104234</v>
      </c>
      <c r="Q2310" t="str">
        <f t="shared" si="339"/>
        <v>music</v>
      </c>
      <c r="R2310" t="str">
        <f t="shared" si="340"/>
        <v>indie rock</v>
      </c>
      <c r="S2310" s="21">
        <f t="shared" si="341"/>
        <v>41851.962916666671</v>
      </c>
      <c r="T2310" s="21">
        <f t="shared" si="34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38"/>
        <v>107</v>
      </c>
      <c r="P2311" s="20">
        <f t="shared" si="337"/>
        <v>59.817476635514019</v>
      </c>
      <c r="Q2311" t="str">
        <f t="shared" si="339"/>
        <v>music</v>
      </c>
      <c r="R2311" t="str">
        <f t="shared" si="340"/>
        <v>indie rock</v>
      </c>
      <c r="S2311" s="21">
        <f t="shared" si="341"/>
        <v>41307.987696759257</v>
      </c>
      <c r="T2311" s="21">
        <f t="shared" si="34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38"/>
        <v>429</v>
      </c>
      <c r="P2312" s="20">
        <f t="shared" si="337"/>
        <v>64.816470588235291</v>
      </c>
      <c r="Q2312" t="str">
        <f t="shared" si="339"/>
        <v>music</v>
      </c>
      <c r="R2312" t="str">
        <f t="shared" si="340"/>
        <v>indie rock</v>
      </c>
      <c r="S2312" s="21">
        <f t="shared" si="341"/>
        <v>41324.79415509259</v>
      </c>
      <c r="T2312" s="21">
        <f t="shared" si="34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38"/>
        <v>104</v>
      </c>
      <c r="P2313" s="20">
        <f t="shared" si="337"/>
        <v>90.09615384615384</v>
      </c>
      <c r="Q2313" t="str">
        <f t="shared" si="339"/>
        <v>music</v>
      </c>
      <c r="R2313" t="str">
        <f t="shared" si="340"/>
        <v>indie rock</v>
      </c>
      <c r="S2313" s="21">
        <f t="shared" si="341"/>
        <v>41736.004502314812</v>
      </c>
      <c r="T2313" s="21">
        <f t="shared" si="34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38"/>
        <v>108</v>
      </c>
      <c r="P2314" s="20">
        <f t="shared" si="337"/>
        <v>40.962025316455694</v>
      </c>
      <c r="Q2314" t="str">
        <f t="shared" si="339"/>
        <v>music</v>
      </c>
      <c r="R2314" t="str">
        <f t="shared" si="340"/>
        <v>indie rock</v>
      </c>
      <c r="S2314" s="21">
        <f t="shared" si="341"/>
        <v>41716.632847222223</v>
      </c>
      <c r="T2314" s="21">
        <f t="shared" si="34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38"/>
        <v>176</v>
      </c>
      <c r="P2315" s="20">
        <f t="shared" si="337"/>
        <v>56.000127388535034</v>
      </c>
      <c r="Q2315" t="str">
        <f t="shared" si="339"/>
        <v>music</v>
      </c>
      <c r="R2315" t="str">
        <f t="shared" si="340"/>
        <v>indie rock</v>
      </c>
      <c r="S2315" s="21">
        <f t="shared" si="341"/>
        <v>41002.958634259259</v>
      </c>
      <c r="T2315" s="21">
        <f t="shared" si="34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38"/>
        <v>157</v>
      </c>
      <c r="P2316" s="20">
        <f t="shared" si="337"/>
        <v>37.672800000000002</v>
      </c>
      <c r="Q2316" t="str">
        <f t="shared" si="339"/>
        <v>music</v>
      </c>
      <c r="R2316" t="str">
        <f t="shared" si="340"/>
        <v>indie rock</v>
      </c>
      <c r="S2316" s="21">
        <f t="shared" si="341"/>
        <v>41037.551585648151</v>
      </c>
      <c r="T2316" s="21">
        <f t="shared" si="34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38"/>
        <v>103</v>
      </c>
      <c r="P2317" s="20">
        <f t="shared" si="337"/>
        <v>40.078125</v>
      </c>
      <c r="Q2317" t="str">
        <f t="shared" si="339"/>
        <v>music</v>
      </c>
      <c r="R2317" t="str">
        <f t="shared" si="340"/>
        <v>indie rock</v>
      </c>
      <c r="S2317" s="21">
        <f t="shared" si="341"/>
        <v>41004.72619212963</v>
      </c>
      <c r="T2317" s="21">
        <f t="shared" si="34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38"/>
        <v>104</v>
      </c>
      <c r="P2318" s="20">
        <f t="shared" si="337"/>
        <v>78.031999999999996</v>
      </c>
      <c r="Q2318" t="str">
        <f t="shared" si="339"/>
        <v>music</v>
      </c>
      <c r="R2318" t="str">
        <f t="shared" si="340"/>
        <v>indie rock</v>
      </c>
      <c r="S2318" s="21">
        <f t="shared" si="341"/>
        <v>40079.725115740745</v>
      </c>
      <c r="T2318" s="21">
        <f t="shared" si="34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38"/>
        <v>104</v>
      </c>
      <c r="P2319" s="20">
        <f t="shared" si="337"/>
        <v>18.90909090909091</v>
      </c>
      <c r="Q2319" t="str">
        <f t="shared" si="339"/>
        <v>music</v>
      </c>
      <c r="R2319" t="str">
        <f t="shared" si="340"/>
        <v>indie rock</v>
      </c>
      <c r="S2319" s="21">
        <f t="shared" si="341"/>
        <v>40192.542233796295</v>
      </c>
      <c r="T2319" s="21">
        <f t="shared" si="34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38"/>
        <v>121</v>
      </c>
      <c r="P2320" s="20">
        <f t="shared" si="337"/>
        <v>37.134969325153371</v>
      </c>
      <c r="Q2320" t="str">
        <f t="shared" si="339"/>
        <v>music</v>
      </c>
      <c r="R2320" t="str">
        <f t="shared" si="340"/>
        <v>indie rock</v>
      </c>
      <c r="S2320" s="21">
        <f t="shared" si="341"/>
        <v>40050.643680555557</v>
      </c>
      <c r="T2320" s="21">
        <f t="shared" si="34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38"/>
        <v>108</v>
      </c>
      <c r="P2321" s="20">
        <f t="shared" si="337"/>
        <v>41.961038961038959</v>
      </c>
      <c r="Q2321" t="str">
        <f t="shared" si="339"/>
        <v>music</v>
      </c>
      <c r="R2321" t="str">
        <f t="shared" si="340"/>
        <v>indie rock</v>
      </c>
      <c r="S2321" s="21">
        <f t="shared" si="341"/>
        <v>41593.082002314812</v>
      </c>
      <c r="T2321" s="21">
        <f t="shared" si="34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38"/>
        <v>109</v>
      </c>
      <c r="P2322" s="20">
        <f t="shared" si="337"/>
        <v>61.044943820224717</v>
      </c>
      <c r="Q2322" t="str">
        <f t="shared" si="339"/>
        <v>music</v>
      </c>
      <c r="R2322" t="str">
        <f t="shared" si="340"/>
        <v>indie rock</v>
      </c>
      <c r="S2322" s="21">
        <f t="shared" si="341"/>
        <v>41696.817129629628</v>
      </c>
      <c r="T2322" s="21">
        <f t="shared" si="34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38"/>
        <v>39</v>
      </c>
      <c r="P2323" s="12">
        <f t="shared" ref="P2323:P2368" si="343">E2323/L2323</f>
        <v>64.53125</v>
      </c>
      <c r="Q2323" t="str">
        <f t="shared" si="339"/>
        <v>food</v>
      </c>
      <c r="R2323" t="str">
        <f t="shared" si="340"/>
        <v>small batch</v>
      </c>
      <c r="S2323" s="21">
        <f t="shared" si="341"/>
        <v>42799.260428240741</v>
      </c>
      <c r="T2323" s="21">
        <f t="shared" si="34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38"/>
        <v>3</v>
      </c>
      <c r="P2324" s="20">
        <f t="shared" ref="P2324:P2325" si="344">IF(E2324=0,0,E2324/L2324)</f>
        <v>21.25</v>
      </c>
      <c r="Q2324" t="str">
        <f t="shared" si="339"/>
        <v>food</v>
      </c>
      <c r="R2324" t="str">
        <f t="shared" si="340"/>
        <v>small batch</v>
      </c>
      <c r="S2324" s="21">
        <f t="shared" si="341"/>
        <v>42804.895474537043</v>
      </c>
      <c r="T2324" s="21">
        <f t="shared" si="34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38"/>
        <v>48</v>
      </c>
      <c r="P2325" s="20">
        <f t="shared" si="344"/>
        <v>30</v>
      </c>
      <c r="Q2325" t="str">
        <f t="shared" si="339"/>
        <v>food</v>
      </c>
      <c r="R2325" t="str">
        <f t="shared" si="340"/>
        <v>small batch</v>
      </c>
      <c r="S2325" s="21">
        <f t="shared" si="341"/>
        <v>42807.755173611105</v>
      </c>
      <c r="T2325" s="21">
        <f t="shared" si="34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38"/>
        <v>21</v>
      </c>
      <c r="P2326" s="13">
        <f t="shared" si="343"/>
        <v>25.491803278688526</v>
      </c>
      <c r="Q2326" t="str">
        <f t="shared" si="339"/>
        <v>food</v>
      </c>
      <c r="R2326" t="str">
        <f t="shared" si="340"/>
        <v>small batch</v>
      </c>
      <c r="S2326" s="21">
        <f t="shared" si="341"/>
        <v>42790.885243055556</v>
      </c>
      <c r="T2326" s="21">
        <f t="shared" si="34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38"/>
        <v>8</v>
      </c>
      <c r="P2327" s="20">
        <f t="shared" ref="P2327:P2345" si="345">IF(E2327=0,0,E2327/L2327)</f>
        <v>11.428571428571429</v>
      </c>
      <c r="Q2327" t="str">
        <f t="shared" si="339"/>
        <v>food</v>
      </c>
      <c r="R2327" t="str">
        <f t="shared" si="340"/>
        <v>small batch</v>
      </c>
      <c r="S2327" s="21">
        <f t="shared" si="341"/>
        <v>42794.022349537037</v>
      </c>
      <c r="T2327" s="21">
        <f t="shared" si="34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38"/>
        <v>1</v>
      </c>
      <c r="P2328" s="20">
        <f t="shared" si="345"/>
        <v>108</v>
      </c>
      <c r="Q2328" t="str">
        <f t="shared" si="339"/>
        <v>food</v>
      </c>
      <c r="R2328" t="str">
        <f t="shared" si="340"/>
        <v>small batch</v>
      </c>
      <c r="S2328" s="21">
        <f t="shared" si="341"/>
        <v>42804.034120370372</v>
      </c>
      <c r="T2328" s="21">
        <f t="shared" si="34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38"/>
        <v>526</v>
      </c>
      <c r="P2329" s="20">
        <f t="shared" si="345"/>
        <v>54.883162444113267</v>
      </c>
      <c r="Q2329" t="str">
        <f t="shared" si="339"/>
        <v>food</v>
      </c>
      <c r="R2329" t="str">
        <f t="shared" si="340"/>
        <v>small batch</v>
      </c>
      <c r="S2329" s="21">
        <f t="shared" si="341"/>
        <v>41842.917129629634</v>
      </c>
      <c r="T2329" s="21">
        <f t="shared" si="34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38"/>
        <v>254</v>
      </c>
      <c r="P2330" s="20">
        <f t="shared" si="345"/>
        <v>47.383612662942269</v>
      </c>
      <c r="Q2330" t="str">
        <f t="shared" si="339"/>
        <v>food</v>
      </c>
      <c r="R2330" t="str">
        <f t="shared" si="340"/>
        <v>small batch</v>
      </c>
      <c r="S2330" s="21">
        <f t="shared" si="341"/>
        <v>42139.781678240746</v>
      </c>
      <c r="T2330" s="21">
        <f t="shared" si="34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38"/>
        <v>106</v>
      </c>
      <c r="P2331" s="20">
        <f t="shared" si="345"/>
        <v>211.84</v>
      </c>
      <c r="Q2331" t="str">
        <f t="shared" si="339"/>
        <v>food</v>
      </c>
      <c r="R2331" t="str">
        <f t="shared" si="340"/>
        <v>small batch</v>
      </c>
      <c r="S2331" s="21">
        <f t="shared" si="341"/>
        <v>41807.624374999999</v>
      </c>
      <c r="T2331" s="21">
        <f t="shared" si="34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38"/>
        <v>102</v>
      </c>
      <c r="P2332" s="20">
        <f t="shared" si="345"/>
        <v>219.92638036809817</v>
      </c>
      <c r="Q2332" t="str">
        <f t="shared" si="339"/>
        <v>food</v>
      </c>
      <c r="R2332" t="str">
        <f t="shared" si="340"/>
        <v>small batch</v>
      </c>
      <c r="S2332" s="21">
        <f t="shared" si="341"/>
        <v>42332.89980324074</v>
      </c>
      <c r="T2332" s="21">
        <f t="shared" si="34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38"/>
        <v>144</v>
      </c>
      <c r="P2333" s="20">
        <f t="shared" si="345"/>
        <v>40.795406360424032</v>
      </c>
      <c r="Q2333" t="str">
        <f t="shared" si="339"/>
        <v>food</v>
      </c>
      <c r="R2333" t="str">
        <f t="shared" si="340"/>
        <v>small batch</v>
      </c>
      <c r="S2333" s="21">
        <f t="shared" si="341"/>
        <v>41839.005671296298</v>
      </c>
      <c r="T2333" s="21">
        <f t="shared" si="34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38"/>
        <v>106</v>
      </c>
      <c r="P2334" s="20">
        <f t="shared" si="345"/>
        <v>75.502840909090907</v>
      </c>
      <c r="Q2334" t="str">
        <f t="shared" si="339"/>
        <v>food</v>
      </c>
      <c r="R2334" t="str">
        <f t="shared" si="340"/>
        <v>small batch</v>
      </c>
      <c r="S2334" s="21">
        <f t="shared" si="341"/>
        <v>42011.628136574072</v>
      </c>
      <c r="T2334" s="21">
        <f t="shared" si="34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38"/>
        <v>212</v>
      </c>
      <c r="P2335" s="20">
        <f t="shared" si="345"/>
        <v>13.542553191489361</v>
      </c>
      <c r="Q2335" t="str">
        <f t="shared" si="339"/>
        <v>food</v>
      </c>
      <c r="R2335" t="str">
        <f t="shared" si="340"/>
        <v>small batch</v>
      </c>
      <c r="S2335" s="21">
        <f t="shared" si="341"/>
        <v>41767.650347222225</v>
      </c>
      <c r="T2335" s="21">
        <f t="shared" si="34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38"/>
        <v>102</v>
      </c>
      <c r="P2336" s="20">
        <f t="shared" si="345"/>
        <v>60.865671641791046</v>
      </c>
      <c r="Q2336" t="str">
        <f t="shared" si="339"/>
        <v>food</v>
      </c>
      <c r="R2336" t="str">
        <f t="shared" si="340"/>
        <v>small batch</v>
      </c>
      <c r="S2336" s="21">
        <f t="shared" si="341"/>
        <v>41918.670115740737</v>
      </c>
      <c r="T2336" s="21">
        <f t="shared" si="34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38"/>
        <v>102</v>
      </c>
      <c r="P2337" s="20">
        <f t="shared" si="345"/>
        <v>115.69230769230769</v>
      </c>
      <c r="Q2337" t="str">
        <f t="shared" si="339"/>
        <v>food</v>
      </c>
      <c r="R2337" t="str">
        <f t="shared" si="340"/>
        <v>small batch</v>
      </c>
      <c r="S2337" s="21">
        <f t="shared" si="341"/>
        <v>41771.572256944448</v>
      </c>
      <c r="T2337" s="21">
        <f t="shared" si="34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38"/>
        <v>521</v>
      </c>
      <c r="P2338" s="20">
        <f t="shared" si="345"/>
        <v>48.104623556581984</v>
      </c>
      <c r="Q2338" t="str">
        <f t="shared" si="339"/>
        <v>food</v>
      </c>
      <c r="R2338" t="str">
        <f t="shared" si="340"/>
        <v>small batch</v>
      </c>
      <c r="S2338" s="21">
        <f t="shared" si="341"/>
        <v>41666.924710648149</v>
      </c>
      <c r="T2338" s="21">
        <f t="shared" si="34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38"/>
        <v>111</v>
      </c>
      <c r="P2339" s="20">
        <f t="shared" si="345"/>
        <v>74.184357541899445</v>
      </c>
      <c r="Q2339" t="str">
        <f t="shared" si="339"/>
        <v>food</v>
      </c>
      <c r="R2339" t="str">
        <f t="shared" si="340"/>
        <v>small batch</v>
      </c>
      <c r="S2339" s="21">
        <f t="shared" si="341"/>
        <v>41786.640543981484</v>
      </c>
      <c r="T2339" s="21">
        <f t="shared" si="34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38"/>
        <v>101</v>
      </c>
      <c r="P2340" s="20">
        <f t="shared" si="345"/>
        <v>123.34552845528455</v>
      </c>
      <c r="Q2340" t="str">
        <f t="shared" si="339"/>
        <v>food</v>
      </c>
      <c r="R2340" t="str">
        <f t="shared" si="340"/>
        <v>small batch</v>
      </c>
      <c r="S2340" s="21">
        <f t="shared" si="341"/>
        <v>41789.896805555552</v>
      </c>
      <c r="T2340" s="21">
        <f t="shared" si="34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38"/>
        <v>294</v>
      </c>
      <c r="P2341" s="20">
        <f t="shared" si="345"/>
        <v>66.623188405797094</v>
      </c>
      <c r="Q2341" t="str">
        <f t="shared" si="339"/>
        <v>food</v>
      </c>
      <c r="R2341" t="str">
        <f t="shared" si="340"/>
        <v>small batch</v>
      </c>
      <c r="S2341" s="21">
        <f t="shared" si="341"/>
        <v>42692.79987268518</v>
      </c>
      <c r="T2341" s="21">
        <f t="shared" si="34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38"/>
        <v>106</v>
      </c>
      <c r="P2342" s="20">
        <f t="shared" si="345"/>
        <v>104.99007444168734</v>
      </c>
      <c r="Q2342" t="str">
        <f t="shared" si="339"/>
        <v>food</v>
      </c>
      <c r="R2342" t="str">
        <f t="shared" si="340"/>
        <v>small batch</v>
      </c>
      <c r="S2342" s="21">
        <f t="shared" si="341"/>
        <v>42643.642800925925</v>
      </c>
      <c r="T2342" s="21">
        <f t="shared" si="34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38"/>
        <v>0</v>
      </c>
      <c r="P2343" s="20">
        <f t="shared" si="345"/>
        <v>0</v>
      </c>
      <c r="Q2343" t="str">
        <f t="shared" si="339"/>
        <v>technology</v>
      </c>
      <c r="R2343" t="str">
        <f t="shared" si="340"/>
        <v>web</v>
      </c>
      <c r="S2343" s="21">
        <f t="shared" si="341"/>
        <v>42167.813703703709</v>
      </c>
      <c r="T2343" s="21">
        <f t="shared" si="34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38"/>
        <v>0</v>
      </c>
      <c r="P2344" s="20">
        <f t="shared" si="345"/>
        <v>0</v>
      </c>
      <c r="Q2344" t="str">
        <f t="shared" si="339"/>
        <v>technology</v>
      </c>
      <c r="R2344" t="str">
        <f t="shared" si="340"/>
        <v>web</v>
      </c>
      <c r="S2344" s="21">
        <f t="shared" si="341"/>
        <v>41897.702199074076</v>
      </c>
      <c r="T2344" s="21">
        <f t="shared" si="34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38"/>
        <v>3</v>
      </c>
      <c r="P2345" s="20">
        <f t="shared" si="345"/>
        <v>300</v>
      </c>
      <c r="Q2345" t="str">
        <f t="shared" si="339"/>
        <v>technology</v>
      </c>
      <c r="R2345" t="str">
        <f t="shared" si="340"/>
        <v>web</v>
      </c>
      <c r="S2345" s="21">
        <f t="shared" si="341"/>
        <v>42327.825289351851</v>
      </c>
      <c r="T2345" s="21">
        <f t="shared" si="34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38"/>
        <v>0</v>
      </c>
      <c r="P2346" s="9">
        <f t="shared" si="343"/>
        <v>1</v>
      </c>
      <c r="Q2346" t="str">
        <f t="shared" si="339"/>
        <v>technology</v>
      </c>
      <c r="R2346" t="str">
        <f t="shared" si="340"/>
        <v>web</v>
      </c>
      <c r="S2346" s="21">
        <f t="shared" si="341"/>
        <v>42515.727650462963</v>
      </c>
      <c r="T2346" s="21">
        <f t="shared" si="34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38"/>
        <v>0</v>
      </c>
      <c r="P2347" s="20">
        <f t="shared" ref="P2347:P2350" si="346">IF(E2347=0,0,E2347/L2347)</f>
        <v>0</v>
      </c>
      <c r="Q2347" t="str">
        <f t="shared" si="339"/>
        <v>technology</v>
      </c>
      <c r="R2347" t="str">
        <f t="shared" si="340"/>
        <v>web</v>
      </c>
      <c r="S2347" s="21">
        <f t="shared" si="341"/>
        <v>42060.001805555556</v>
      </c>
      <c r="T2347" s="21">
        <f t="shared" si="34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38"/>
        <v>0</v>
      </c>
      <c r="P2348" s="20">
        <f t="shared" si="346"/>
        <v>13</v>
      </c>
      <c r="Q2348" t="str">
        <f t="shared" si="339"/>
        <v>technology</v>
      </c>
      <c r="R2348" t="str">
        <f t="shared" si="340"/>
        <v>web</v>
      </c>
      <c r="S2348" s="21">
        <f t="shared" si="341"/>
        <v>42615.79896990741</v>
      </c>
      <c r="T2348" s="21">
        <f t="shared" si="34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38"/>
        <v>2</v>
      </c>
      <c r="P2349" s="20">
        <f t="shared" si="346"/>
        <v>15</v>
      </c>
      <c r="Q2349" t="str">
        <f t="shared" si="339"/>
        <v>technology</v>
      </c>
      <c r="R2349" t="str">
        <f t="shared" si="340"/>
        <v>web</v>
      </c>
      <c r="S2349" s="21">
        <f t="shared" si="341"/>
        <v>42577.607361111113</v>
      </c>
      <c r="T2349" s="21">
        <f t="shared" si="34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38"/>
        <v>0</v>
      </c>
      <c r="P2350" s="20">
        <f t="shared" si="346"/>
        <v>54</v>
      </c>
      <c r="Q2350" t="str">
        <f t="shared" si="339"/>
        <v>technology</v>
      </c>
      <c r="R2350" t="str">
        <f t="shared" si="340"/>
        <v>web</v>
      </c>
      <c r="S2350" s="21">
        <f t="shared" si="341"/>
        <v>42360.932152777779</v>
      </c>
      <c r="T2350" s="21">
        <f t="shared" si="34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38"/>
        <v>0</v>
      </c>
      <c r="P2351" s="18">
        <v>0</v>
      </c>
      <c r="Q2351" t="str">
        <f t="shared" si="339"/>
        <v>technology</v>
      </c>
      <c r="R2351" t="str">
        <f t="shared" si="340"/>
        <v>web</v>
      </c>
      <c r="S2351" s="21">
        <f t="shared" si="341"/>
        <v>42198.775787037041</v>
      </c>
      <c r="T2351" s="21">
        <f t="shared" si="34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38"/>
        <v>0</v>
      </c>
      <c r="P2352" s="12">
        <v>0</v>
      </c>
      <c r="Q2352" t="str">
        <f t="shared" si="339"/>
        <v>technology</v>
      </c>
      <c r="R2352" t="str">
        <f t="shared" si="340"/>
        <v>web</v>
      </c>
      <c r="S2352" s="21">
        <f t="shared" si="341"/>
        <v>42708.842245370368</v>
      </c>
      <c r="T2352" s="21">
        <f t="shared" si="34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38"/>
        <v>1</v>
      </c>
      <c r="P2353" s="17">
        <f t="shared" si="343"/>
        <v>15.428571428571429</v>
      </c>
      <c r="Q2353" t="str">
        <f t="shared" si="339"/>
        <v>technology</v>
      </c>
      <c r="R2353" t="str">
        <f t="shared" si="340"/>
        <v>web</v>
      </c>
      <c r="S2353" s="21">
        <f t="shared" si="341"/>
        <v>42094.101145833338</v>
      </c>
      <c r="T2353" s="21">
        <f t="shared" si="34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38"/>
        <v>0</v>
      </c>
      <c r="P2354" s="20">
        <f t="shared" ref="P2354:P2356" si="347">IF(E2354=0,0,E2354/L2354)</f>
        <v>0</v>
      </c>
      <c r="Q2354" t="str">
        <f t="shared" si="339"/>
        <v>technology</v>
      </c>
      <c r="R2354" t="str">
        <f t="shared" si="340"/>
        <v>web</v>
      </c>
      <c r="S2354" s="21">
        <f t="shared" si="341"/>
        <v>42101.633703703701</v>
      </c>
      <c r="T2354" s="21">
        <f t="shared" si="34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38"/>
        <v>0</v>
      </c>
      <c r="P2355" s="20">
        <f t="shared" si="347"/>
        <v>0</v>
      </c>
      <c r="Q2355" t="str">
        <f t="shared" si="339"/>
        <v>technology</v>
      </c>
      <c r="R2355" t="str">
        <f t="shared" si="340"/>
        <v>web</v>
      </c>
      <c r="S2355" s="21">
        <f t="shared" si="341"/>
        <v>42103.676180555558</v>
      </c>
      <c r="T2355" s="21">
        <f t="shared" si="34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38"/>
        <v>0</v>
      </c>
      <c r="P2356" s="20">
        <f t="shared" si="347"/>
        <v>25</v>
      </c>
      <c r="Q2356" t="str">
        <f t="shared" si="339"/>
        <v>technology</v>
      </c>
      <c r="R2356" t="str">
        <f t="shared" si="340"/>
        <v>web</v>
      </c>
      <c r="S2356" s="21">
        <f t="shared" si="341"/>
        <v>41954.722916666666</v>
      </c>
      <c r="T2356" s="21">
        <f t="shared" si="34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38"/>
        <v>1</v>
      </c>
      <c r="P2357" s="8">
        <f t="shared" si="343"/>
        <v>27.5</v>
      </c>
      <c r="Q2357" t="str">
        <f t="shared" si="339"/>
        <v>technology</v>
      </c>
      <c r="R2357" t="str">
        <f t="shared" si="340"/>
        <v>web</v>
      </c>
      <c r="S2357" s="21">
        <f t="shared" si="341"/>
        <v>42096.918240740735</v>
      </c>
      <c r="T2357" s="21">
        <f t="shared" si="34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38"/>
        <v>0</v>
      </c>
      <c r="P2358" s="12">
        <v>0</v>
      </c>
      <c r="Q2358" t="str">
        <f t="shared" si="339"/>
        <v>technology</v>
      </c>
      <c r="R2358" t="str">
        <f t="shared" si="340"/>
        <v>web</v>
      </c>
      <c r="S2358" s="21">
        <f t="shared" si="341"/>
        <v>42130.78361111111</v>
      </c>
      <c r="T2358" s="21">
        <f t="shared" si="34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38"/>
        <v>0</v>
      </c>
      <c r="P2359" s="13">
        <v>0</v>
      </c>
      <c r="Q2359" t="str">
        <f t="shared" si="339"/>
        <v>technology</v>
      </c>
      <c r="R2359" t="str">
        <f t="shared" si="340"/>
        <v>web</v>
      </c>
      <c r="S2359" s="21">
        <f t="shared" si="341"/>
        <v>42264.620115740734</v>
      </c>
      <c r="T2359" s="21">
        <f t="shared" si="34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38"/>
        <v>0</v>
      </c>
      <c r="P2360" s="13">
        <v>0</v>
      </c>
      <c r="Q2360" t="str">
        <f t="shared" si="339"/>
        <v>technology</v>
      </c>
      <c r="R2360" t="str">
        <f t="shared" si="340"/>
        <v>web</v>
      </c>
      <c r="S2360" s="21">
        <f t="shared" si="341"/>
        <v>41978.930972222224</v>
      </c>
      <c r="T2360" s="21">
        <f t="shared" si="34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38"/>
        <v>15</v>
      </c>
      <c r="P2361" s="20">
        <f>IF(E2361=0,0,E2361/L2361)</f>
        <v>367</v>
      </c>
      <c r="Q2361" t="str">
        <f t="shared" si="339"/>
        <v>technology</v>
      </c>
      <c r="R2361" t="str">
        <f t="shared" si="340"/>
        <v>web</v>
      </c>
      <c r="S2361" s="21">
        <f t="shared" si="341"/>
        <v>42159.649583333332</v>
      </c>
      <c r="T2361" s="21">
        <f t="shared" si="34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38"/>
        <v>0</v>
      </c>
      <c r="P2362" s="9">
        <f t="shared" si="343"/>
        <v>2</v>
      </c>
      <c r="Q2362" t="str">
        <f t="shared" si="339"/>
        <v>technology</v>
      </c>
      <c r="R2362" t="str">
        <f t="shared" si="340"/>
        <v>web</v>
      </c>
      <c r="S2362" s="21">
        <f t="shared" si="341"/>
        <v>42377.70694444445</v>
      </c>
      <c r="T2362" s="21">
        <f t="shared" si="34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38"/>
        <v>0</v>
      </c>
      <c r="P2363" s="9">
        <v>0</v>
      </c>
      <c r="Q2363" t="str">
        <f t="shared" si="339"/>
        <v>technology</v>
      </c>
      <c r="R2363" t="str">
        <f t="shared" si="340"/>
        <v>web</v>
      </c>
      <c r="S2363" s="21">
        <f t="shared" si="341"/>
        <v>42466.858888888892</v>
      </c>
      <c r="T2363" s="21">
        <f t="shared" si="34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38"/>
        <v>29</v>
      </c>
      <c r="P2364" s="20">
        <f t="shared" ref="P2364:P2366" si="348">IF(E2364=0,0,E2364/L2364)</f>
        <v>60</v>
      </c>
      <c r="Q2364" t="str">
        <f t="shared" si="339"/>
        <v>technology</v>
      </c>
      <c r="R2364" t="str">
        <f t="shared" si="340"/>
        <v>web</v>
      </c>
      <c r="S2364" s="21">
        <f t="shared" si="341"/>
        <v>41954.688310185185</v>
      </c>
      <c r="T2364" s="21">
        <f t="shared" si="34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38"/>
        <v>0</v>
      </c>
      <c r="P2365" s="20">
        <f t="shared" si="348"/>
        <v>0</v>
      </c>
      <c r="Q2365" t="str">
        <f t="shared" si="339"/>
        <v>technology</v>
      </c>
      <c r="R2365" t="str">
        <f t="shared" si="340"/>
        <v>web</v>
      </c>
      <c r="S2365" s="21">
        <f t="shared" si="341"/>
        <v>42322.011574074073</v>
      </c>
      <c r="T2365" s="21">
        <f t="shared" si="34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38"/>
        <v>0</v>
      </c>
      <c r="P2366" s="20">
        <f t="shared" si="348"/>
        <v>0</v>
      </c>
      <c r="Q2366" t="str">
        <f t="shared" si="339"/>
        <v>technology</v>
      </c>
      <c r="R2366" t="str">
        <f t="shared" si="340"/>
        <v>web</v>
      </c>
      <c r="S2366" s="21">
        <f t="shared" si="341"/>
        <v>42248.934675925921</v>
      </c>
      <c r="T2366" s="21">
        <f t="shared" si="34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38"/>
        <v>0</v>
      </c>
      <c r="P2367" s="12">
        <v>0</v>
      </c>
      <c r="Q2367" t="str">
        <f t="shared" si="339"/>
        <v>technology</v>
      </c>
      <c r="R2367" t="str">
        <f t="shared" si="340"/>
        <v>web</v>
      </c>
      <c r="S2367" s="21">
        <f t="shared" si="341"/>
        <v>42346.736400462964</v>
      </c>
      <c r="T2367" s="21">
        <f t="shared" si="34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38"/>
        <v>11</v>
      </c>
      <c r="P2368" s="13">
        <f t="shared" si="343"/>
        <v>97.407407407407405</v>
      </c>
      <c r="Q2368" t="str">
        <f t="shared" si="339"/>
        <v>technology</v>
      </c>
      <c r="R2368" t="str">
        <f t="shared" si="340"/>
        <v>web</v>
      </c>
      <c r="S2368" s="21">
        <f t="shared" si="341"/>
        <v>42268.531631944439</v>
      </c>
      <c r="T2368" s="21">
        <f t="shared" si="34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38"/>
        <v>1</v>
      </c>
      <c r="P2369" s="20">
        <f t="shared" ref="P2369:P2373" si="349">IF(E2369=0,0,E2369/L2369)</f>
        <v>47.857142857142854</v>
      </c>
      <c r="Q2369" t="str">
        <f t="shared" si="339"/>
        <v>technology</v>
      </c>
      <c r="R2369" t="str">
        <f t="shared" si="340"/>
        <v>web</v>
      </c>
      <c r="S2369" s="21">
        <f t="shared" si="341"/>
        <v>42425.970092592594</v>
      </c>
      <c r="T2369" s="21">
        <f t="shared" si="34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38"/>
        <v>0</v>
      </c>
      <c r="P2370" s="20">
        <f t="shared" si="349"/>
        <v>50</v>
      </c>
      <c r="Q2370" t="str">
        <f t="shared" si="339"/>
        <v>technology</v>
      </c>
      <c r="R2370" t="str">
        <f t="shared" si="340"/>
        <v>web</v>
      </c>
      <c r="S2370" s="21">
        <f t="shared" si="341"/>
        <v>42063.721817129626</v>
      </c>
      <c r="T2370" s="21">
        <f t="shared" si="342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50">ROUND((E2371/D2371)*100,0)</f>
        <v>0</v>
      </c>
      <c r="P2371" s="20">
        <f t="shared" si="349"/>
        <v>0</v>
      </c>
      <c r="Q2371" t="str">
        <f t="shared" ref="Q2371:Q2434" si="351">LEFT(N2371,SEARCH("/",N2371,1)-1)</f>
        <v>technology</v>
      </c>
      <c r="R2371" t="str">
        <f t="shared" ref="R2371:R2434" si="352">RIGHT(N2371,LEN(N2371)-FIND("/",N2371))</f>
        <v>web</v>
      </c>
      <c r="S2371" s="21">
        <f t="shared" ref="S2371:S2434" si="353">(((J2371/60)/60)/24)+DATE(1970,1,1)</f>
        <v>42380.812627314815</v>
      </c>
      <c r="T2371" s="21">
        <f t="shared" ref="T2371:T2434" si="354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50"/>
        <v>0</v>
      </c>
      <c r="P2372" s="20">
        <f t="shared" si="349"/>
        <v>20.5</v>
      </c>
      <c r="Q2372" t="str">
        <f t="shared" si="351"/>
        <v>technology</v>
      </c>
      <c r="R2372" t="str">
        <f t="shared" si="352"/>
        <v>web</v>
      </c>
      <c r="S2372" s="21">
        <f t="shared" si="353"/>
        <v>41961.18913194444</v>
      </c>
      <c r="T2372" s="21">
        <f t="shared" si="35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50"/>
        <v>0</v>
      </c>
      <c r="P2373" s="20">
        <f t="shared" si="349"/>
        <v>0</v>
      </c>
      <c r="Q2373" t="str">
        <f t="shared" si="351"/>
        <v>technology</v>
      </c>
      <c r="R2373" t="str">
        <f t="shared" si="352"/>
        <v>web</v>
      </c>
      <c r="S2373" s="21">
        <f t="shared" si="353"/>
        <v>42150.777731481481</v>
      </c>
      <c r="T2373" s="21">
        <f t="shared" si="35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50"/>
        <v>3</v>
      </c>
      <c r="P2374" s="8">
        <f t="shared" ref="P2374:P2431" si="355">E2374/L2374</f>
        <v>30</v>
      </c>
      <c r="Q2374" t="str">
        <f t="shared" si="351"/>
        <v>technology</v>
      </c>
      <c r="R2374" t="str">
        <f t="shared" si="352"/>
        <v>web</v>
      </c>
      <c r="S2374" s="21">
        <f t="shared" si="353"/>
        <v>42088.069108796291</v>
      </c>
      <c r="T2374" s="21">
        <f t="shared" si="35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50"/>
        <v>0</v>
      </c>
      <c r="P2375" s="18">
        <f t="shared" si="355"/>
        <v>50</v>
      </c>
      <c r="Q2375" t="str">
        <f t="shared" si="351"/>
        <v>technology</v>
      </c>
      <c r="R2375" t="str">
        <f t="shared" si="352"/>
        <v>web</v>
      </c>
      <c r="S2375" s="21">
        <f t="shared" si="353"/>
        <v>42215.662314814821</v>
      </c>
      <c r="T2375" s="21">
        <f t="shared" si="35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50"/>
        <v>0</v>
      </c>
      <c r="P2376" s="20">
        <f t="shared" ref="P2376:P2378" si="356">IF(E2376=0,0,E2376/L2376)</f>
        <v>10</v>
      </c>
      <c r="Q2376" t="str">
        <f t="shared" si="351"/>
        <v>technology</v>
      </c>
      <c r="R2376" t="str">
        <f t="shared" si="352"/>
        <v>web</v>
      </c>
      <c r="S2376" s="21">
        <f t="shared" si="353"/>
        <v>42017.843287037031</v>
      </c>
      <c r="T2376" s="21">
        <f t="shared" si="35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50"/>
        <v>0</v>
      </c>
      <c r="P2377" s="20">
        <f t="shared" si="356"/>
        <v>0</v>
      </c>
      <c r="Q2377" t="str">
        <f t="shared" si="351"/>
        <v>technology</v>
      </c>
      <c r="R2377" t="str">
        <f t="shared" si="352"/>
        <v>web</v>
      </c>
      <c r="S2377" s="21">
        <f t="shared" si="353"/>
        <v>42592.836076388892</v>
      </c>
      <c r="T2377" s="21">
        <f t="shared" si="35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50"/>
        <v>11</v>
      </c>
      <c r="P2378" s="20">
        <f t="shared" si="356"/>
        <v>81.582499999999996</v>
      </c>
      <c r="Q2378" t="str">
        <f t="shared" si="351"/>
        <v>technology</v>
      </c>
      <c r="R2378" t="str">
        <f t="shared" si="352"/>
        <v>web</v>
      </c>
      <c r="S2378" s="21">
        <f t="shared" si="353"/>
        <v>42318.925532407404</v>
      </c>
      <c r="T2378" s="21">
        <f t="shared" si="35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50"/>
        <v>0</v>
      </c>
      <c r="P2379" s="9">
        <v>0</v>
      </c>
      <c r="Q2379" t="str">
        <f t="shared" si="351"/>
        <v>technology</v>
      </c>
      <c r="R2379" t="str">
        <f t="shared" si="352"/>
        <v>web</v>
      </c>
      <c r="S2379" s="21">
        <f t="shared" si="353"/>
        <v>42669.870173611111</v>
      </c>
      <c r="T2379" s="21">
        <f t="shared" si="35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50"/>
        <v>0</v>
      </c>
      <c r="P2380" s="20">
        <f t="shared" ref="P2380:P2384" si="357">IF(E2380=0,0,E2380/L2380)</f>
        <v>0</v>
      </c>
      <c r="Q2380" t="str">
        <f t="shared" si="351"/>
        <v>technology</v>
      </c>
      <c r="R2380" t="str">
        <f t="shared" si="352"/>
        <v>web</v>
      </c>
      <c r="S2380" s="21">
        <f t="shared" si="353"/>
        <v>42213.013078703705</v>
      </c>
      <c r="T2380" s="21">
        <f t="shared" si="35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50"/>
        <v>0</v>
      </c>
      <c r="P2381" s="20">
        <f t="shared" si="357"/>
        <v>0</v>
      </c>
      <c r="Q2381" t="str">
        <f t="shared" si="351"/>
        <v>technology</v>
      </c>
      <c r="R2381" t="str">
        <f t="shared" si="352"/>
        <v>web</v>
      </c>
      <c r="S2381" s="21">
        <f t="shared" si="353"/>
        <v>42237.016388888893</v>
      </c>
      <c r="T2381" s="21">
        <f t="shared" si="35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50"/>
        <v>0</v>
      </c>
      <c r="P2382" s="20">
        <f t="shared" si="357"/>
        <v>18.333333333333332</v>
      </c>
      <c r="Q2382" t="str">
        <f t="shared" si="351"/>
        <v>technology</v>
      </c>
      <c r="R2382" t="str">
        <f t="shared" si="352"/>
        <v>web</v>
      </c>
      <c r="S2382" s="21">
        <f t="shared" si="353"/>
        <v>42248.793310185181</v>
      </c>
      <c r="T2382" s="21">
        <f t="shared" si="35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50"/>
        <v>2</v>
      </c>
      <c r="P2383" s="20">
        <f t="shared" si="357"/>
        <v>224.42857142857142</v>
      </c>
      <c r="Q2383" t="str">
        <f t="shared" si="351"/>
        <v>technology</v>
      </c>
      <c r="R2383" t="str">
        <f t="shared" si="352"/>
        <v>web</v>
      </c>
      <c r="S2383" s="21">
        <f t="shared" si="353"/>
        <v>42074.935740740737</v>
      </c>
      <c r="T2383" s="21">
        <f t="shared" si="35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50"/>
        <v>3</v>
      </c>
      <c r="P2384" s="20">
        <f t="shared" si="357"/>
        <v>37.5</v>
      </c>
      <c r="Q2384" t="str">
        <f t="shared" si="351"/>
        <v>technology</v>
      </c>
      <c r="R2384" t="str">
        <f t="shared" si="352"/>
        <v>web</v>
      </c>
      <c r="S2384" s="21">
        <f t="shared" si="353"/>
        <v>42195.187534722223</v>
      </c>
      <c r="T2384" s="21">
        <f t="shared" si="35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50"/>
        <v>4</v>
      </c>
      <c r="P2385" s="17">
        <f t="shared" si="355"/>
        <v>145</v>
      </c>
      <c r="Q2385" t="str">
        <f t="shared" si="351"/>
        <v>technology</v>
      </c>
      <c r="R2385" t="str">
        <f t="shared" si="352"/>
        <v>web</v>
      </c>
      <c r="S2385" s="21">
        <f t="shared" si="353"/>
        <v>42027.056793981479</v>
      </c>
      <c r="T2385" s="21">
        <f t="shared" si="35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50"/>
        <v>1</v>
      </c>
      <c r="P2386" s="20">
        <f t="shared" ref="P2386:P2387" si="358">IF(E2386=0,0,E2386/L2386)</f>
        <v>1</v>
      </c>
      <c r="Q2386" t="str">
        <f t="shared" si="351"/>
        <v>technology</v>
      </c>
      <c r="R2386" t="str">
        <f t="shared" si="352"/>
        <v>web</v>
      </c>
      <c r="S2386" s="21">
        <f t="shared" si="353"/>
        <v>41927.067627314813</v>
      </c>
      <c r="T2386" s="21">
        <f t="shared" si="35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50"/>
        <v>1</v>
      </c>
      <c r="P2387" s="20">
        <f t="shared" si="358"/>
        <v>112.57142857142857</v>
      </c>
      <c r="Q2387" t="str">
        <f t="shared" si="351"/>
        <v>technology</v>
      </c>
      <c r="R2387" t="str">
        <f t="shared" si="352"/>
        <v>web</v>
      </c>
      <c r="S2387" s="21">
        <f t="shared" si="353"/>
        <v>42191.70175925926</v>
      </c>
      <c r="T2387" s="21">
        <f t="shared" si="35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50"/>
        <v>0</v>
      </c>
      <c r="P2388" s="9">
        <v>0</v>
      </c>
      <c r="Q2388" t="str">
        <f t="shared" si="351"/>
        <v>technology</v>
      </c>
      <c r="R2388" t="str">
        <f t="shared" si="352"/>
        <v>web</v>
      </c>
      <c r="S2388" s="21">
        <f t="shared" si="353"/>
        <v>41954.838240740741</v>
      </c>
      <c r="T2388" s="21">
        <f t="shared" si="35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50"/>
        <v>1</v>
      </c>
      <c r="P2389" s="20">
        <f t="shared" ref="P2389:P2390" si="359">IF(E2389=0,0,E2389/L2389)</f>
        <v>342</v>
      </c>
      <c r="Q2389" t="str">
        <f t="shared" si="351"/>
        <v>technology</v>
      </c>
      <c r="R2389" t="str">
        <f t="shared" si="352"/>
        <v>web</v>
      </c>
      <c r="S2389" s="21">
        <f t="shared" si="353"/>
        <v>42528.626620370371</v>
      </c>
      <c r="T2389" s="21">
        <f t="shared" si="35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50"/>
        <v>1</v>
      </c>
      <c r="P2390" s="20">
        <f t="shared" si="359"/>
        <v>57.875</v>
      </c>
      <c r="Q2390" t="str">
        <f t="shared" si="351"/>
        <v>technology</v>
      </c>
      <c r="R2390" t="str">
        <f t="shared" si="352"/>
        <v>web</v>
      </c>
      <c r="S2390" s="21">
        <f t="shared" si="353"/>
        <v>41989.853692129633</v>
      </c>
      <c r="T2390" s="21">
        <f t="shared" si="35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50"/>
        <v>0</v>
      </c>
      <c r="P2391" s="12">
        <f t="shared" si="355"/>
        <v>30</v>
      </c>
      <c r="Q2391" t="str">
        <f t="shared" si="351"/>
        <v>technology</v>
      </c>
      <c r="R2391" t="str">
        <f t="shared" si="352"/>
        <v>web</v>
      </c>
      <c r="S2391" s="21">
        <f t="shared" si="353"/>
        <v>42179.653379629628</v>
      </c>
      <c r="T2391" s="21">
        <f t="shared" si="35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50"/>
        <v>0</v>
      </c>
      <c r="P2392" s="8">
        <v>0</v>
      </c>
      <c r="Q2392" t="str">
        <f t="shared" si="351"/>
        <v>technology</v>
      </c>
      <c r="R2392" t="str">
        <f t="shared" si="352"/>
        <v>web</v>
      </c>
      <c r="S2392" s="21">
        <f t="shared" si="353"/>
        <v>41968.262314814812</v>
      </c>
      <c r="T2392" s="21">
        <f t="shared" si="35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50"/>
        <v>0</v>
      </c>
      <c r="P2393" s="20">
        <f t="shared" ref="P2393:P2395" si="360">IF(E2393=0,0,E2393/L2393)</f>
        <v>25</v>
      </c>
      <c r="Q2393" t="str">
        <f t="shared" si="351"/>
        <v>technology</v>
      </c>
      <c r="R2393" t="str">
        <f t="shared" si="352"/>
        <v>web</v>
      </c>
      <c r="S2393" s="21">
        <f t="shared" si="353"/>
        <v>42064.794490740736</v>
      </c>
      <c r="T2393" s="21">
        <f t="shared" si="35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50"/>
        <v>0</v>
      </c>
      <c r="P2394" s="20">
        <f t="shared" si="360"/>
        <v>0</v>
      </c>
      <c r="Q2394" t="str">
        <f t="shared" si="351"/>
        <v>technology</v>
      </c>
      <c r="R2394" t="str">
        <f t="shared" si="352"/>
        <v>web</v>
      </c>
      <c r="S2394" s="21">
        <f t="shared" si="353"/>
        <v>42276.120636574073</v>
      </c>
      <c r="T2394" s="21">
        <f t="shared" si="35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50"/>
        <v>0</v>
      </c>
      <c r="P2395" s="20">
        <f t="shared" si="360"/>
        <v>50</v>
      </c>
      <c r="Q2395" t="str">
        <f t="shared" si="351"/>
        <v>technology</v>
      </c>
      <c r="R2395" t="str">
        <f t="shared" si="352"/>
        <v>web</v>
      </c>
      <c r="S2395" s="21">
        <f t="shared" si="353"/>
        <v>42194.648344907408</v>
      </c>
      <c r="T2395" s="21">
        <f t="shared" si="35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50"/>
        <v>0</v>
      </c>
      <c r="P2396" s="12">
        <f t="shared" si="355"/>
        <v>1.5</v>
      </c>
      <c r="Q2396" t="str">
        <f t="shared" si="351"/>
        <v>technology</v>
      </c>
      <c r="R2396" t="str">
        <f t="shared" si="352"/>
        <v>web</v>
      </c>
      <c r="S2396" s="21">
        <f t="shared" si="353"/>
        <v>42031.362187499995</v>
      </c>
      <c r="T2396" s="21">
        <f t="shared" si="35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50"/>
        <v>0</v>
      </c>
      <c r="P2397" s="20">
        <f>IF(E2397=0,0,E2397/L2397)</f>
        <v>0</v>
      </c>
      <c r="Q2397" t="str">
        <f t="shared" si="351"/>
        <v>technology</v>
      </c>
      <c r="R2397" t="str">
        <f t="shared" si="352"/>
        <v>web</v>
      </c>
      <c r="S2397" s="21">
        <f t="shared" si="353"/>
        <v>42717.121377314819</v>
      </c>
      <c r="T2397" s="21">
        <f t="shared" si="35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50"/>
        <v>0</v>
      </c>
      <c r="P2398" s="10">
        <f t="shared" si="355"/>
        <v>10</v>
      </c>
      <c r="Q2398" t="str">
        <f t="shared" si="351"/>
        <v>technology</v>
      </c>
      <c r="R2398" t="str">
        <f t="shared" si="352"/>
        <v>web</v>
      </c>
      <c r="S2398" s="21">
        <f t="shared" si="353"/>
        <v>42262.849050925928</v>
      </c>
      <c r="T2398" s="21">
        <f t="shared" si="35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50"/>
        <v>0</v>
      </c>
      <c r="P2399" s="20">
        <f t="shared" ref="P2399:P2400" si="361">IF(E2399=0,0,E2399/L2399)</f>
        <v>0</v>
      </c>
      <c r="Q2399" t="str">
        <f t="shared" si="351"/>
        <v>technology</v>
      </c>
      <c r="R2399" t="str">
        <f t="shared" si="352"/>
        <v>web</v>
      </c>
      <c r="S2399" s="21">
        <f t="shared" si="353"/>
        <v>41976.88490740741</v>
      </c>
      <c r="T2399" s="21">
        <f t="shared" si="35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50"/>
        <v>0</v>
      </c>
      <c r="P2400" s="20">
        <f t="shared" si="361"/>
        <v>0</v>
      </c>
      <c r="Q2400" t="str">
        <f t="shared" si="351"/>
        <v>technology</v>
      </c>
      <c r="R2400" t="str">
        <f t="shared" si="352"/>
        <v>web</v>
      </c>
      <c r="S2400" s="21">
        <f t="shared" si="353"/>
        <v>42157.916481481487</v>
      </c>
      <c r="T2400" s="21">
        <f t="shared" si="35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50"/>
        <v>0</v>
      </c>
      <c r="P2401" s="18">
        <v>0</v>
      </c>
      <c r="Q2401" t="str">
        <f t="shared" si="351"/>
        <v>technology</v>
      </c>
      <c r="R2401" t="str">
        <f t="shared" si="352"/>
        <v>web</v>
      </c>
      <c r="S2401" s="21">
        <f t="shared" si="353"/>
        <v>41956.853078703702</v>
      </c>
      <c r="T2401" s="21">
        <f t="shared" si="35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50"/>
        <v>0</v>
      </c>
      <c r="P2402" s="8">
        <v>0</v>
      </c>
      <c r="Q2402" t="str">
        <f t="shared" si="351"/>
        <v>technology</v>
      </c>
      <c r="R2402" t="str">
        <f t="shared" si="352"/>
        <v>web</v>
      </c>
      <c r="S2402" s="21">
        <f t="shared" si="353"/>
        <v>42444.268101851849</v>
      </c>
      <c r="T2402" s="21">
        <f t="shared" si="35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50"/>
        <v>1</v>
      </c>
      <c r="P2403" s="20">
        <f t="shared" ref="P2403:P2404" si="362">IF(E2403=0,0,E2403/L2403)</f>
        <v>22.333333333333332</v>
      </c>
      <c r="Q2403" t="str">
        <f t="shared" si="351"/>
        <v>food</v>
      </c>
      <c r="R2403" t="str">
        <f t="shared" si="352"/>
        <v>food trucks</v>
      </c>
      <c r="S2403" s="21">
        <f t="shared" si="353"/>
        <v>42374.822870370372</v>
      </c>
      <c r="T2403" s="21">
        <f t="shared" si="354"/>
        <v>42434.822870370372</v>
      </c>
    </row>
    <row r="2404" spans="1:20" ht="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50"/>
        <v>0</v>
      </c>
      <c r="P2404" s="20">
        <f t="shared" si="362"/>
        <v>52</v>
      </c>
      <c r="Q2404" t="str">
        <f t="shared" si="351"/>
        <v>food</v>
      </c>
      <c r="R2404" t="str">
        <f t="shared" si="352"/>
        <v>food trucks</v>
      </c>
      <c r="S2404" s="21">
        <f t="shared" si="353"/>
        <v>42107.679756944446</v>
      </c>
      <c r="T2404" s="21">
        <f t="shared" si="35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50"/>
        <v>17</v>
      </c>
      <c r="P2405" s="13">
        <f t="shared" si="355"/>
        <v>16.833333333333332</v>
      </c>
      <c r="Q2405" t="str">
        <f t="shared" si="351"/>
        <v>food</v>
      </c>
      <c r="R2405" t="str">
        <f t="shared" si="352"/>
        <v>food trucks</v>
      </c>
      <c r="S2405" s="21">
        <f t="shared" si="353"/>
        <v>42399.882615740738</v>
      </c>
      <c r="T2405" s="21">
        <f t="shared" si="35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50"/>
        <v>0</v>
      </c>
      <c r="P2406" s="20">
        <f t="shared" ref="P2406:P2411" si="363">IF(E2406=0,0,E2406/L2406)</f>
        <v>0</v>
      </c>
      <c r="Q2406" t="str">
        <f t="shared" si="351"/>
        <v>food</v>
      </c>
      <c r="R2406" t="str">
        <f t="shared" si="352"/>
        <v>food trucks</v>
      </c>
      <c r="S2406" s="21">
        <f t="shared" si="353"/>
        <v>42342.03943287037</v>
      </c>
      <c r="T2406" s="21">
        <f t="shared" si="35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50"/>
        <v>23</v>
      </c>
      <c r="P2407" s="20">
        <f t="shared" si="363"/>
        <v>56.3</v>
      </c>
      <c r="Q2407" t="str">
        <f t="shared" si="351"/>
        <v>food</v>
      </c>
      <c r="R2407" t="str">
        <f t="shared" si="352"/>
        <v>food trucks</v>
      </c>
      <c r="S2407" s="21">
        <f t="shared" si="353"/>
        <v>42595.585358796292</v>
      </c>
      <c r="T2407" s="21">
        <f t="shared" si="35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50"/>
        <v>41</v>
      </c>
      <c r="P2408" s="20">
        <f t="shared" si="363"/>
        <v>84.0625</v>
      </c>
      <c r="Q2408" t="str">
        <f t="shared" si="351"/>
        <v>food</v>
      </c>
      <c r="R2408" t="str">
        <f t="shared" si="352"/>
        <v>food trucks</v>
      </c>
      <c r="S2408" s="21">
        <f t="shared" si="353"/>
        <v>41983.110995370371</v>
      </c>
      <c r="T2408" s="21">
        <f t="shared" si="35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50"/>
        <v>25</v>
      </c>
      <c r="P2409" s="20">
        <f t="shared" si="363"/>
        <v>168.39393939393941</v>
      </c>
      <c r="Q2409" t="str">
        <f t="shared" si="351"/>
        <v>food</v>
      </c>
      <c r="R2409" t="str">
        <f t="shared" si="352"/>
        <v>food trucks</v>
      </c>
      <c r="S2409" s="21">
        <f t="shared" si="353"/>
        <v>42082.575555555552</v>
      </c>
      <c r="T2409" s="21">
        <f t="shared" si="35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50"/>
        <v>0</v>
      </c>
      <c r="P2410" s="20">
        <f t="shared" si="363"/>
        <v>15</v>
      </c>
      <c r="Q2410" t="str">
        <f t="shared" si="351"/>
        <v>food</v>
      </c>
      <c r="R2410" t="str">
        <f t="shared" si="352"/>
        <v>food trucks</v>
      </c>
      <c r="S2410" s="21">
        <f t="shared" si="353"/>
        <v>41919.140706018516</v>
      </c>
      <c r="T2410" s="21">
        <f t="shared" si="35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50"/>
        <v>2</v>
      </c>
      <c r="P2411" s="20">
        <f t="shared" si="363"/>
        <v>76.666666666666671</v>
      </c>
      <c r="Q2411" t="str">
        <f t="shared" si="351"/>
        <v>food</v>
      </c>
      <c r="R2411" t="str">
        <f t="shared" si="352"/>
        <v>food trucks</v>
      </c>
      <c r="S2411" s="21">
        <f t="shared" si="353"/>
        <v>42204.875868055555</v>
      </c>
      <c r="T2411" s="21">
        <f t="shared" si="35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50"/>
        <v>0</v>
      </c>
      <c r="P2412" s="8">
        <v>0</v>
      </c>
      <c r="Q2412" t="str">
        <f t="shared" si="351"/>
        <v>food</v>
      </c>
      <c r="R2412" t="str">
        <f t="shared" si="352"/>
        <v>food trucks</v>
      </c>
      <c r="S2412" s="21">
        <f t="shared" si="353"/>
        <v>42224.408275462964</v>
      </c>
      <c r="T2412" s="21">
        <f t="shared" si="35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50"/>
        <v>1</v>
      </c>
      <c r="P2413" s="20">
        <f>IF(E2413=0,0,E2413/L2413)</f>
        <v>50.333333333333336</v>
      </c>
      <c r="Q2413" t="str">
        <f t="shared" si="351"/>
        <v>food</v>
      </c>
      <c r="R2413" t="str">
        <f t="shared" si="352"/>
        <v>food trucks</v>
      </c>
      <c r="S2413" s="21">
        <f t="shared" si="353"/>
        <v>42211.732430555552</v>
      </c>
      <c r="T2413" s="21">
        <f t="shared" si="35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50"/>
        <v>0</v>
      </c>
      <c r="P2414" s="12">
        <v>0</v>
      </c>
      <c r="Q2414" t="str">
        <f t="shared" si="351"/>
        <v>food</v>
      </c>
      <c r="R2414" t="str">
        <f t="shared" si="352"/>
        <v>food trucks</v>
      </c>
      <c r="S2414" s="21">
        <f t="shared" si="353"/>
        <v>42655.736956018518</v>
      </c>
      <c r="T2414" s="21">
        <f t="shared" si="35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50"/>
        <v>1</v>
      </c>
      <c r="P2415" s="20">
        <f t="shared" ref="P2415:P2430" si="364">IF(E2415=0,0,E2415/L2415)</f>
        <v>8.3333333333333339</v>
      </c>
      <c r="Q2415" t="str">
        <f t="shared" si="351"/>
        <v>food</v>
      </c>
      <c r="R2415" t="str">
        <f t="shared" si="352"/>
        <v>food trucks</v>
      </c>
      <c r="S2415" s="21">
        <f t="shared" si="353"/>
        <v>41760.10974537037</v>
      </c>
      <c r="T2415" s="21">
        <f t="shared" si="35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50"/>
        <v>3</v>
      </c>
      <c r="P2416" s="20">
        <f t="shared" si="364"/>
        <v>35.384615384615387</v>
      </c>
      <c r="Q2416" t="str">
        <f t="shared" si="351"/>
        <v>food</v>
      </c>
      <c r="R2416" t="str">
        <f t="shared" si="352"/>
        <v>food trucks</v>
      </c>
      <c r="S2416" s="21">
        <f t="shared" si="353"/>
        <v>42198.695138888885</v>
      </c>
      <c r="T2416" s="21">
        <f t="shared" si="35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50"/>
        <v>1</v>
      </c>
      <c r="P2417" s="20">
        <f t="shared" si="364"/>
        <v>55.833333333333336</v>
      </c>
      <c r="Q2417" t="str">
        <f t="shared" si="351"/>
        <v>food</v>
      </c>
      <c r="R2417" t="str">
        <f t="shared" si="352"/>
        <v>food trucks</v>
      </c>
      <c r="S2417" s="21">
        <f t="shared" si="353"/>
        <v>42536.862800925926</v>
      </c>
      <c r="T2417" s="21">
        <f t="shared" si="35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50"/>
        <v>0</v>
      </c>
      <c r="P2418" s="20">
        <f t="shared" si="364"/>
        <v>5</v>
      </c>
      <c r="Q2418" t="str">
        <f t="shared" si="351"/>
        <v>food</v>
      </c>
      <c r="R2418" t="str">
        <f t="shared" si="352"/>
        <v>food trucks</v>
      </c>
      <c r="S2418" s="21">
        <f t="shared" si="353"/>
        <v>42019.737766203703</v>
      </c>
      <c r="T2418" s="21">
        <f t="shared" si="35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50"/>
        <v>0</v>
      </c>
      <c r="P2419" s="20">
        <f t="shared" si="364"/>
        <v>0</v>
      </c>
      <c r="Q2419" t="str">
        <f t="shared" si="351"/>
        <v>food</v>
      </c>
      <c r="R2419" t="str">
        <f t="shared" si="352"/>
        <v>food trucks</v>
      </c>
      <c r="S2419" s="21">
        <f t="shared" si="353"/>
        <v>41831.884108796294</v>
      </c>
      <c r="T2419" s="21">
        <f t="shared" si="354"/>
        <v>41861.884108796294</v>
      </c>
    </row>
    <row r="2420" spans="1:20" ht="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50"/>
        <v>0</v>
      </c>
      <c r="P2420" s="20">
        <f t="shared" si="364"/>
        <v>1</v>
      </c>
      <c r="Q2420" t="str">
        <f t="shared" si="351"/>
        <v>food</v>
      </c>
      <c r="R2420" t="str">
        <f t="shared" si="352"/>
        <v>food trucks</v>
      </c>
      <c r="S2420" s="21">
        <f t="shared" si="353"/>
        <v>42027.856990740736</v>
      </c>
      <c r="T2420" s="21">
        <f t="shared" si="35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50"/>
        <v>0</v>
      </c>
      <c r="P2421" s="20">
        <f t="shared" si="364"/>
        <v>0</v>
      </c>
      <c r="Q2421" t="str">
        <f t="shared" si="351"/>
        <v>food</v>
      </c>
      <c r="R2421" t="str">
        <f t="shared" si="352"/>
        <v>food trucks</v>
      </c>
      <c r="S2421" s="21">
        <f t="shared" si="353"/>
        <v>41993.738298611104</v>
      </c>
      <c r="T2421" s="21">
        <f t="shared" si="35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50"/>
        <v>15</v>
      </c>
      <c r="P2422" s="20">
        <f t="shared" si="364"/>
        <v>69.472222222222229</v>
      </c>
      <c r="Q2422" t="str">
        <f t="shared" si="351"/>
        <v>food</v>
      </c>
      <c r="R2422" t="str">
        <f t="shared" si="352"/>
        <v>food trucks</v>
      </c>
      <c r="S2422" s="21">
        <f t="shared" si="353"/>
        <v>41893.028877314813</v>
      </c>
      <c r="T2422" s="21">
        <f t="shared" si="35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50"/>
        <v>0</v>
      </c>
      <c r="P2423" s="20">
        <f t="shared" si="364"/>
        <v>1</v>
      </c>
      <c r="Q2423" t="str">
        <f t="shared" si="351"/>
        <v>food</v>
      </c>
      <c r="R2423" t="str">
        <f t="shared" si="352"/>
        <v>food trucks</v>
      </c>
      <c r="S2423" s="21">
        <f t="shared" si="353"/>
        <v>42026.687453703707</v>
      </c>
      <c r="T2423" s="21">
        <f t="shared" si="35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50"/>
        <v>0</v>
      </c>
      <c r="P2424" s="20">
        <f t="shared" si="364"/>
        <v>1</v>
      </c>
      <c r="Q2424" t="str">
        <f t="shared" si="351"/>
        <v>food</v>
      </c>
      <c r="R2424" t="str">
        <f t="shared" si="352"/>
        <v>food trucks</v>
      </c>
      <c r="S2424" s="21">
        <f t="shared" si="353"/>
        <v>42044.724953703699</v>
      </c>
      <c r="T2424" s="21">
        <f t="shared" si="35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50"/>
        <v>0</v>
      </c>
      <c r="P2425" s="20">
        <f t="shared" si="364"/>
        <v>8</v>
      </c>
      <c r="Q2425" t="str">
        <f t="shared" si="351"/>
        <v>food</v>
      </c>
      <c r="R2425" t="str">
        <f t="shared" si="352"/>
        <v>food trucks</v>
      </c>
      <c r="S2425" s="21">
        <f t="shared" si="353"/>
        <v>41974.704745370371</v>
      </c>
      <c r="T2425" s="21">
        <f t="shared" si="35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50"/>
        <v>1</v>
      </c>
      <c r="P2426" s="20">
        <f t="shared" si="364"/>
        <v>34.444444444444443</v>
      </c>
      <c r="Q2426" t="str">
        <f t="shared" si="351"/>
        <v>food</v>
      </c>
      <c r="R2426" t="str">
        <f t="shared" si="352"/>
        <v>food trucks</v>
      </c>
      <c r="S2426" s="21">
        <f t="shared" si="353"/>
        <v>41909.892453703702</v>
      </c>
      <c r="T2426" s="21">
        <f t="shared" si="35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50"/>
        <v>0</v>
      </c>
      <c r="P2427" s="20">
        <f t="shared" si="364"/>
        <v>1</v>
      </c>
      <c r="Q2427" t="str">
        <f t="shared" si="351"/>
        <v>food</v>
      </c>
      <c r="R2427" t="str">
        <f t="shared" si="352"/>
        <v>food trucks</v>
      </c>
      <c r="S2427" s="21">
        <f t="shared" si="353"/>
        <v>42502.913761574076</v>
      </c>
      <c r="T2427" s="21">
        <f t="shared" si="35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50"/>
        <v>0</v>
      </c>
      <c r="P2428" s="20">
        <f t="shared" si="364"/>
        <v>0</v>
      </c>
      <c r="Q2428" t="str">
        <f t="shared" si="351"/>
        <v>food</v>
      </c>
      <c r="R2428" t="str">
        <f t="shared" si="352"/>
        <v>food trucks</v>
      </c>
      <c r="S2428" s="21">
        <f t="shared" si="353"/>
        <v>42164.170046296291</v>
      </c>
      <c r="T2428" s="21">
        <f t="shared" si="35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50"/>
        <v>0</v>
      </c>
      <c r="P2429" s="20">
        <f t="shared" si="364"/>
        <v>1</v>
      </c>
      <c r="Q2429" t="str">
        <f t="shared" si="351"/>
        <v>food</v>
      </c>
      <c r="R2429" t="str">
        <f t="shared" si="352"/>
        <v>food trucks</v>
      </c>
      <c r="S2429" s="21">
        <f t="shared" si="353"/>
        <v>42412.318668981476</v>
      </c>
      <c r="T2429" s="21">
        <f t="shared" si="35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50"/>
        <v>0</v>
      </c>
      <c r="P2430" s="20">
        <f t="shared" si="364"/>
        <v>1</v>
      </c>
      <c r="Q2430" t="str">
        <f t="shared" si="351"/>
        <v>food</v>
      </c>
      <c r="R2430" t="str">
        <f t="shared" si="352"/>
        <v>food trucks</v>
      </c>
      <c r="S2430" s="21">
        <f t="shared" si="353"/>
        <v>42045.784155092595</v>
      </c>
      <c r="T2430" s="21">
        <f t="shared" si="35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50"/>
        <v>1</v>
      </c>
      <c r="P2431" s="16">
        <f t="shared" si="355"/>
        <v>501.25</v>
      </c>
      <c r="Q2431" t="str">
        <f t="shared" si="351"/>
        <v>food</v>
      </c>
      <c r="R2431" t="str">
        <f t="shared" si="352"/>
        <v>food trucks</v>
      </c>
      <c r="S2431" s="21">
        <f t="shared" si="353"/>
        <v>42734.879236111112</v>
      </c>
      <c r="T2431" s="21">
        <f t="shared" si="35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50"/>
        <v>1</v>
      </c>
      <c r="P2432" s="20">
        <f t="shared" ref="P2432:P2436" si="365">IF(E2432=0,0,E2432/L2432)</f>
        <v>10.5</v>
      </c>
      <c r="Q2432" t="str">
        <f t="shared" si="351"/>
        <v>food</v>
      </c>
      <c r="R2432" t="str">
        <f t="shared" si="352"/>
        <v>food trucks</v>
      </c>
      <c r="S2432" s="21">
        <f t="shared" si="353"/>
        <v>42382.130833333329</v>
      </c>
      <c r="T2432" s="21">
        <f t="shared" si="35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50"/>
        <v>0</v>
      </c>
      <c r="P2433" s="20">
        <f t="shared" si="365"/>
        <v>1</v>
      </c>
      <c r="Q2433" t="str">
        <f t="shared" si="351"/>
        <v>food</v>
      </c>
      <c r="R2433" t="str">
        <f t="shared" si="352"/>
        <v>food trucks</v>
      </c>
      <c r="S2433" s="21">
        <f t="shared" si="353"/>
        <v>42489.099687499998</v>
      </c>
      <c r="T2433" s="21">
        <f t="shared" si="35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50"/>
        <v>0</v>
      </c>
      <c r="P2434" s="20">
        <f t="shared" si="365"/>
        <v>1</v>
      </c>
      <c r="Q2434" t="str">
        <f t="shared" si="351"/>
        <v>food</v>
      </c>
      <c r="R2434" t="str">
        <f t="shared" si="352"/>
        <v>food trucks</v>
      </c>
      <c r="S2434" s="21">
        <f t="shared" si="353"/>
        <v>42041.218715277777</v>
      </c>
      <c r="T2434" s="21">
        <f t="shared" si="35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66">ROUND((E2435/D2435)*100,0)</f>
        <v>0</v>
      </c>
      <c r="P2435" s="20">
        <f t="shared" si="365"/>
        <v>0</v>
      </c>
      <c r="Q2435" t="str">
        <f t="shared" ref="Q2435:Q2498" si="367">LEFT(N2435,SEARCH("/",N2435,1)-1)</f>
        <v>food</v>
      </c>
      <c r="R2435" t="str">
        <f t="shared" ref="R2435:R2498" si="368">RIGHT(N2435,LEN(N2435)-FIND("/",N2435))</f>
        <v>food trucks</v>
      </c>
      <c r="S2435" s="21">
        <f t="shared" ref="S2435:S2498" si="369">(((J2435/60)/60)/24)+DATE(1970,1,1)</f>
        <v>42397.89980324074</v>
      </c>
      <c r="T2435" s="21">
        <f t="shared" ref="T2435:T2498" si="370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66"/>
        <v>0</v>
      </c>
      <c r="P2436" s="20">
        <f t="shared" si="365"/>
        <v>13</v>
      </c>
      <c r="Q2436" t="str">
        <f t="shared" si="367"/>
        <v>food</v>
      </c>
      <c r="R2436" t="str">
        <f t="shared" si="368"/>
        <v>food trucks</v>
      </c>
      <c r="S2436" s="21">
        <f t="shared" si="369"/>
        <v>42180.18604166666</v>
      </c>
      <c r="T2436" s="21">
        <f t="shared" si="37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66"/>
        <v>0</v>
      </c>
      <c r="P2437" s="18">
        <f t="shared" ref="P2437:P2466" si="371">E2437/L2437</f>
        <v>306</v>
      </c>
      <c r="Q2437" t="str">
        <f t="shared" si="367"/>
        <v>food</v>
      </c>
      <c r="R2437" t="str">
        <f t="shared" si="368"/>
        <v>food trucks</v>
      </c>
      <c r="S2437" s="21">
        <f t="shared" si="369"/>
        <v>42252.277615740735</v>
      </c>
      <c r="T2437" s="21">
        <f t="shared" si="37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66"/>
        <v>0</v>
      </c>
      <c r="P2438" s="9">
        <f t="shared" si="371"/>
        <v>22.5</v>
      </c>
      <c r="Q2438" t="str">
        <f t="shared" si="367"/>
        <v>food</v>
      </c>
      <c r="R2438" t="str">
        <f t="shared" si="368"/>
        <v>food trucks</v>
      </c>
      <c r="S2438" s="21">
        <f t="shared" si="369"/>
        <v>42338.615393518514</v>
      </c>
      <c r="T2438" s="21">
        <f t="shared" si="37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66"/>
        <v>0</v>
      </c>
      <c r="P2439" s="20">
        <f t="shared" ref="P2439:P2441" si="372">IF(E2439=0,0,E2439/L2439)</f>
        <v>0</v>
      </c>
      <c r="Q2439" t="str">
        <f t="shared" si="367"/>
        <v>food</v>
      </c>
      <c r="R2439" t="str">
        <f t="shared" si="368"/>
        <v>food trucks</v>
      </c>
      <c r="S2439" s="21">
        <f t="shared" si="369"/>
        <v>42031.965138888889</v>
      </c>
      <c r="T2439" s="21">
        <f t="shared" si="37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66"/>
        <v>0</v>
      </c>
      <c r="P2440" s="20">
        <f t="shared" si="372"/>
        <v>50</v>
      </c>
      <c r="Q2440" t="str">
        <f t="shared" si="367"/>
        <v>food</v>
      </c>
      <c r="R2440" t="str">
        <f t="shared" si="368"/>
        <v>food trucks</v>
      </c>
      <c r="S2440" s="21">
        <f t="shared" si="369"/>
        <v>42285.91506944444</v>
      </c>
      <c r="T2440" s="21">
        <f t="shared" si="37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66"/>
        <v>0</v>
      </c>
      <c r="P2441" s="20">
        <f t="shared" si="372"/>
        <v>0</v>
      </c>
      <c r="Q2441" t="str">
        <f t="shared" si="367"/>
        <v>food</v>
      </c>
      <c r="R2441" t="str">
        <f t="shared" si="368"/>
        <v>food trucks</v>
      </c>
      <c r="S2441" s="21">
        <f t="shared" si="369"/>
        <v>42265.818622685183</v>
      </c>
      <c r="T2441" s="21">
        <f t="shared" si="37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66"/>
        <v>0</v>
      </c>
      <c r="P2442" s="12">
        <f t="shared" si="371"/>
        <v>5</v>
      </c>
      <c r="Q2442" t="str">
        <f t="shared" si="367"/>
        <v>food</v>
      </c>
      <c r="R2442" t="str">
        <f t="shared" si="368"/>
        <v>food trucks</v>
      </c>
      <c r="S2442" s="21">
        <f t="shared" si="369"/>
        <v>42383.899456018517</v>
      </c>
      <c r="T2442" s="21">
        <f t="shared" si="37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66"/>
        <v>108</v>
      </c>
      <c r="P2443" s="20">
        <f t="shared" ref="P2443:P2465" si="373">IF(E2443=0,0,E2443/L2443)</f>
        <v>74.22935779816514</v>
      </c>
      <c r="Q2443" t="str">
        <f t="shared" si="367"/>
        <v>food</v>
      </c>
      <c r="R2443" t="str">
        <f t="shared" si="368"/>
        <v>small batch</v>
      </c>
      <c r="S2443" s="21">
        <f t="shared" si="369"/>
        <v>42187.125625000001</v>
      </c>
      <c r="T2443" s="21">
        <f t="shared" si="37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66"/>
        <v>126</v>
      </c>
      <c r="P2444" s="20">
        <f t="shared" si="373"/>
        <v>81.252688172043008</v>
      </c>
      <c r="Q2444" t="str">
        <f t="shared" si="367"/>
        <v>food</v>
      </c>
      <c r="R2444" t="str">
        <f t="shared" si="368"/>
        <v>small batch</v>
      </c>
      <c r="S2444" s="21">
        <f t="shared" si="369"/>
        <v>42052.666990740734</v>
      </c>
      <c r="T2444" s="21">
        <f t="shared" si="37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66"/>
        <v>203</v>
      </c>
      <c r="P2445" s="20">
        <f t="shared" si="373"/>
        <v>130.23469453376205</v>
      </c>
      <c r="Q2445" t="str">
        <f t="shared" si="367"/>
        <v>food</v>
      </c>
      <c r="R2445" t="str">
        <f t="shared" si="368"/>
        <v>small batch</v>
      </c>
      <c r="S2445" s="21">
        <f t="shared" si="369"/>
        <v>41836.625254629631</v>
      </c>
      <c r="T2445" s="21">
        <f t="shared" si="37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66"/>
        <v>109</v>
      </c>
      <c r="P2446" s="20">
        <f t="shared" si="373"/>
        <v>53.409836065573771</v>
      </c>
      <c r="Q2446" t="str">
        <f t="shared" si="367"/>
        <v>food</v>
      </c>
      <c r="R2446" t="str">
        <f t="shared" si="368"/>
        <v>small batch</v>
      </c>
      <c r="S2446" s="21">
        <f t="shared" si="369"/>
        <v>42485.754525462966</v>
      </c>
      <c r="T2446" s="21">
        <f t="shared" si="37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66"/>
        <v>173</v>
      </c>
      <c r="P2447" s="20">
        <f t="shared" si="373"/>
        <v>75.130434782608702</v>
      </c>
      <c r="Q2447" t="str">
        <f t="shared" si="367"/>
        <v>food</v>
      </c>
      <c r="R2447" t="str">
        <f t="shared" si="368"/>
        <v>small batch</v>
      </c>
      <c r="S2447" s="21">
        <f t="shared" si="369"/>
        <v>42243.190057870372</v>
      </c>
      <c r="T2447" s="21">
        <f t="shared" si="37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66"/>
        <v>168</v>
      </c>
      <c r="P2448" s="20">
        <f t="shared" si="373"/>
        <v>75.666666666666671</v>
      </c>
      <c r="Q2448" t="str">
        <f t="shared" si="367"/>
        <v>food</v>
      </c>
      <c r="R2448" t="str">
        <f t="shared" si="368"/>
        <v>small batch</v>
      </c>
      <c r="S2448" s="21">
        <f t="shared" si="369"/>
        <v>42670.602673611109</v>
      </c>
      <c r="T2448" s="21">
        <f t="shared" si="37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66"/>
        <v>427</v>
      </c>
      <c r="P2449" s="20">
        <f t="shared" si="373"/>
        <v>31.691394658753708</v>
      </c>
      <c r="Q2449" t="str">
        <f t="shared" si="367"/>
        <v>food</v>
      </c>
      <c r="R2449" t="str">
        <f t="shared" si="368"/>
        <v>small batch</v>
      </c>
      <c r="S2449" s="21">
        <f t="shared" si="369"/>
        <v>42654.469826388886</v>
      </c>
      <c r="T2449" s="21">
        <f t="shared" si="37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66"/>
        <v>108</v>
      </c>
      <c r="P2450" s="20">
        <f t="shared" si="373"/>
        <v>47.777777777777779</v>
      </c>
      <c r="Q2450" t="str">
        <f t="shared" si="367"/>
        <v>food</v>
      </c>
      <c r="R2450" t="str">
        <f t="shared" si="368"/>
        <v>small batch</v>
      </c>
      <c r="S2450" s="21">
        <f t="shared" si="369"/>
        <v>42607.316122685181</v>
      </c>
      <c r="T2450" s="21">
        <f t="shared" si="37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66"/>
        <v>108</v>
      </c>
      <c r="P2451" s="20">
        <f t="shared" si="373"/>
        <v>90</v>
      </c>
      <c r="Q2451" t="str">
        <f t="shared" si="367"/>
        <v>food</v>
      </c>
      <c r="R2451" t="str">
        <f t="shared" si="368"/>
        <v>small batch</v>
      </c>
      <c r="S2451" s="21">
        <f t="shared" si="369"/>
        <v>41943.142534722225</v>
      </c>
      <c r="T2451" s="21">
        <f t="shared" si="37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66"/>
        <v>102</v>
      </c>
      <c r="P2452" s="20">
        <f t="shared" si="373"/>
        <v>149.31401960784314</v>
      </c>
      <c r="Q2452" t="str">
        <f t="shared" si="367"/>
        <v>food</v>
      </c>
      <c r="R2452" t="str">
        <f t="shared" si="368"/>
        <v>small batch</v>
      </c>
      <c r="S2452" s="21">
        <f t="shared" si="369"/>
        <v>41902.07240740741</v>
      </c>
      <c r="T2452" s="21">
        <f t="shared" si="37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66"/>
        <v>115</v>
      </c>
      <c r="P2453" s="20">
        <f t="shared" si="373"/>
        <v>62.06989247311828</v>
      </c>
      <c r="Q2453" t="str">
        <f t="shared" si="367"/>
        <v>food</v>
      </c>
      <c r="R2453" t="str">
        <f t="shared" si="368"/>
        <v>small batch</v>
      </c>
      <c r="S2453" s="21">
        <f t="shared" si="369"/>
        <v>42779.908449074079</v>
      </c>
      <c r="T2453" s="21">
        <f t="shared" si="37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66"/>
        <v>134</v>
      </c>
      <c r="P2454" s="20">
        <f t="shared" si="373"/>
        <v>53.4</v>
      </c>
      <c r="Q2454" t="str">
        <f t="shared" si="367"/>
        <v>food</v>
      </c>
      <c r="R2454" t="str">
        <f t="shared" si="368"/>
        <v>small batch</v>
      </c>
      <c r="S2454" s="21">
        <f t="shared" si="369"/>
        <v>42338.84375</v>
      </c>
      <c r="T2454" s="21">
        <f t="shared" si="37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66"/>
        <v>155</v>
      </c>
      <c r="P2455" s="20">
        <f t="shared" si="373"/>
        <v>69.268656716417908</v>
      </c>
      <c r="Q2455" t="str">
        <f t="shared" si="367"/>
        <v>food</v>
      </c>
      <c r="R2455" t="str">
        <f t="shared" si="368"/>
        <v>small batch</v>
      </c>
      <c r="S2455" s="21">
        <f t="shared" si="369"/>
        <v>42738.692233796297</v>
      </c>
      <c r="T2455" s="21">
        <f t="shared" si="37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66"/>
        <v>101</v>
      </c>
      <c r="P2456" s="20">
        <f t="shared" si="373"/>
        <v>271.50769230769231</v>
      </c>
      <c r="Q2456" t="str">
        <f t="shared" si="367"/>
        <v>food</v>
      </c>
      <c r="R2456" t="str">
        <f t="shared" si="368"/>
        <v>small batch</v>
      </c>
      <c r="S2456" s="21">
        <f t="shared" si="369"/>
        <v>42770.201481481476</v>
      </c>
      <c r="T2456" s="21">
        <f t="shared" si="37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66"/>
        <v>182</v>
      </c>
      <c r="P2457" s="20">
        <f t="shared" si="373"/>
        <v>34.125</v>
      </c>
      <c r="Q2457" t="str">
        <f t="shared" si="367"/>
        <v>food</v>
      </c>
      <c r="R2457" t="str">
        <f t="shared" si="368"/>
        <v>small batch</v>
      </c>
      <c r="S2457" s="21">
        <f t="shared" si="369"/>
        <v>42452.781828703708</v>
      </c>
      <c r="T2457" s="21">
        <f t="shared" si="37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66"/>
        <v>181</v>
      </c>
      <c r="P2458" s="20">
        <f t="shared" si="373"/>
        <v>40.492537313432834</v>
      </c>
      <c r="Q2458" t="str">
        <f t="shared" si="367"/>
        <v>food</v>
      </c>
      <c r="R2458" t="str">
        <f t="shared" si="368"/>
        <v>small batch</v>
      </c>
      <c r="S2458" s="21">
        <f t="shared" si="369"/>
        <v>42761.961099537039</v>
      </c>
      <c r="T2458" s="21">
        <f t="shared" si="37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66"/>
        <v>102</v>
      </c>
      <c r="P2459" s="20">
        <f t="shared" si="373"/>
        <v>189.75806451612902</v>
      </c>
      <c r="Q2459" t="str">
        <f t="shared" si="367"/>
        <v>food</v>
      </c>
      <c r="R2459" t="str">
        <f t="shared" si="368"/>
        <v>small batch</v>
      </c>
      <c r="S2459" s="21">
        <f t="shared" si="369"/>
        <v>42423.602500000001</v>
      </c>
      <c r="T2459" s="21">
        <f t="shared" si="37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66"/>
        <v>110</v>
      </c>
      <c r="P2460" s="20">
        <f t="shared" si="373"/>
        <v>68.862499999999997</v>
      </c>
      <c r="Q2460" t="str">
        <f t="shared" si="367"/>
        <v>food</v>
      </c>
      <c r="R2460" t="str">
        <f t="shared" si="368"/>
        <v>small batch</v>
      </c>
      <c r="S2460" s="21">
        <f t="shared" si="369"/>
        <v>42495.871736111112</v>
      </c>
      <c r="T2460" s="21">
        <f t="shared" si="37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66"/>
        <v>102</v>
      </c>
      <c r="P2461" s="20">
        <f t="shared" si="373"/>
        <v>108.77659574468085</v>
      </c>
      <c r="Q2461" t="str">
        <f t="shared" si="367"/>
        <v>food</v>
      </c>
      <c r="R2461" t="str">
        <f t="shared" si="368"/>
        <v>small batch</v>
      </c>
      <c r="S2461" s="21">
        <f t="shared" si="369"/>
        <v>42407.637557870374</v>
      </c>
      <c r="T2461" s="21">
        <f t="shared" si="37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66"/>
        <v>101</v>
      </c>
      <c r="P2462" s="20">
        <f t="shared" si="373"/>
        <v>125.98529411764706</v>
      </c>
      <c r="Q2462" t="str">
        <f t="shared" si="367"/>
        <v>food</v>
      </c>
      <c r="R2462" t="str">
        <f t="shared" si="368"/>
        <v>small batch</v>
      </c>
      <c r="S2462" s="21">
        <f t="shared" si="369"/>
        <v>42704.187118055561</v>
      </c>
      <c r="T2462" s="21">
        <f t="shared" si="37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66"/>
        <v>104</v>
      </c>
      <c r="P2463" s="20">
        <f t="shared" si="373"/>
        <v>90.523255813953483</v>
      </c>
      <c r="Q2463" t="str">
        <f t="shared" si="367"/>
        <v>music</v>
      </c>
      <c r="R2463" t="str">
        <f t="shared" si="368"/>
        <v>indie rock</v>
      </c>
      <c r="S2463" s="21">
        <f t="shared" si="369"/>
        <v>40784.012696759259</v>
      </c>
      <c r="T2463" s="21">
        <f t="shared" si="37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66"/>
        <v>111</v>
      </c>
      <c r="P2464" s="20">
        <f t="shared" si="373"/>
        <v>28.880434782608695</v>
      </c>
      <c r="Q2464" t="str">
        <f t="shared" si="367"/>
        <v>music</v>
      </c>
      <c r="R2464" t="str">
        <f t="shared" si="368"/>
        <v>indie rock</v>
      </c>
      <c r="S2464" s="21">
        <f t="shared" si="369"/>
        <v>41089.186296296299</v>
      </c>
      <c r="T2464" s="21">
        <f t="shared" si="370"/>
        <v>41109.186296296299</v>
      </c>
    </row>
    <row r="2465" spans="1:20" ht="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66"/>
        <v>116</v>
      </c>
      <c r="P2465" s="20">
        <f t="shared" si="373"/>
        <v>31</v>
      </c>
      <c r="Q2465" t="str">
        <f t="shared" si="367"/>
        <v>music</v>
      </c>
      <c r="R2465" t="str">
        <f t="shared" si="368"/>
        <v>indie rock</v>
      </c>
      <c r="S2465" s="21">
        <f t="shared" si="369"/>
        <v>41341.111400462964</v>
      </c>
      <c r="T2465" s="21">
        <f t="shared" si="37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66"/>
        <v>111</v>
      </c>
      <c r="P2466" s="9">
        <f t="shared" si="371"/>
        <v>51.674418604651166</v>
      </c>
      <c r="Q2466" t="str">
        <f t="shared" si="367"/>
        <v>music</v>
      </c>
      <c r="R2466" t="str">
        <f t="shared" si="368"/>
        <v>indie rock</v>
      </c>
      <c r="S2466" s="21">
        <f t="shared" si="369"/>
        <v>42248.90042824074</v>
      </c>
      <c r="T2466" s="21">
        <f t="shared" si="37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66"/>
        <v>180</v>
      </c>
      <c r="P2467" s="20">
        <f t="shared" ref="P2467:P2502" si="374">IF(E2467=0,0,E2467/L2467)</f>
        <v>26.270833333333332</v>
      </c>
      <c r="Q2467" t="str">
        <f t="shared" si="367"/>
        <v>music</v>
      </c>
      <c r="R2467" t="str">
        <f t="shared" si="368"/>
        <v>indie rock</v>
      </c>
      <c r="S2467" s="21">
        <f t="shared" si="369"/>
        <v>41145.719305555554</v>
      </c>
      <c r="T2467" s="21">
        <f t="shared" si="37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66"/>
        <v>100</v>
      </c>
      <c r="P2468" s="20">
        <f t="shared" si="374"/>
        <v>48.07692307692308</v>
      </c>
      <c r="Q2468" t="str">
        <f t="shared" si="367"/>
        <v>music</v>
      </c>
      <c r="R2468" t="str">
        <f t="shared" si="368"/>
        <v>indie rock</v>
      </c>
      <c r="S2468" s="21">
        <f t="shared" si="369"/>
        <v>41373.102465277778</v>
      </c>
      <c r="T2468" s="21">
        <f t="shared" si="37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66"/>
        <v>119</v>
      </c>
      <c r="P2469" s="20">
        <f t="shared" si="374"/>
        <v>27.558139534883722</v>
      </c>
      <c r="Q2469" t="str">
        <f t="shared" si="367"/>
        <v>music</v>
      </c>
      <c r="R2469" t="str">
        <f t="shared" si="368"/>
        <v>indie rock</v>
      </c>
      <c r="S2469" s="21">
        <f t="shared" si="369"/>
        <v>41025.874201388891</v>
      </c>
      <c r="T2469" s="21">
        <f t="shared" si="37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66"/>
        <v>107</v>
      </c>
      <c r="P2470" s="20">
        <f t="shared" si="374"/>
        <v>36.97137931034483</v>
      </c>
      <c r="Q2470" t="str">
        <f t="shared" si="367"/>
        <v>music</v>
      </c>
      <c r="R2470" t="str">
        <f t="shared" si="368"/>
        <v>indie rock</v>
      </c>
      <c r="S2470" s="21">
        <f t="shared" si="369"/>
        <v>41174.154178240737</v>
      </c>
      <c r="T2470" s="21">
        <f t="shared" si="37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66"/>
        <v>114</v>
      </c>
      <c r="P2471" s="20">
        <f t="shared" si="374"/>
        <v>29.021276595744681</v>
      </c>
      <c r="Q2471" t="str">
        <f t="shared" si="367"/>
        <v>music</v>
      </c>
      <c r="R2471" t="str">
        <f t="shared" si="368"/>
        <v>indie rock</v>
      </c>
      <c r="S2471" s="21">
        <f t="shared" si="369"/>
        <v>40557.429733796293</v>
      </c>
      <c r="T2471" s="21">
        <f t="shared" si="37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66"/>
        <v>103</v>
      </c>
      <c r="P2472" s="20">
        <f t="shared" si="374"/>
        <v>28.65666666666667</v>
      </c>
      <c r="Q2472" t="str">
        <f t="shared" si="367"/>
        <v>music</v>
      </c>
      <c r="R2472" t="str">
        <f t="shared" si="368"/>
        <v>indie rock</v>
      </c>
      <c r="S2472" s="21">
        <f t="shared" si="369"/>
        <v>41023.07471064815</v>
      </c>
      <c r="T2472" s="21">
        <f t="shared" si="37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66"/>
        <v>128</v>
      </c>
      <c r="P2473" s="20">
        <f t="shared" si="374"/>
        <v>37.647058823529413</v>
      </c>
      <c r="Q2473" t="str">
        <f t="shared" si="367"/>
        <v>music</v>
      </c>
      <c r="R2473" t="str">
        <f t="shared" si="368"/>
        <v>indie rock</v>
      </c>
      <c r="S2473" s="21">
        <f t="shared" si="369"/>
        <v>40893.992962962962</v>
      </c>
      <c r="T2473" s="21">
        <f t="shared" si="37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66"/>
        <v>136</v>
      </c>
      <c r="P2474" s="20">
        <f t="shared" si="374"/>
        <v>97.904038461538462</v>
      </c>
      <c r="Q2474" t="str">
        <f t="shared" si="367"/>
        <v>music</v>
      </c>
      <c r="R2474" t="str">
        <f t="shared" si="368"/>
        <v>indie rock</v>
      </c>
      <c r="S2474" s="21">
        <f t="shared" si="369"/>
        <v>40354.11550925926</v>
      </c>
      <c r="T2474" s="21">
        <f t="shared" si="37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66"/>
        <v>100</v>
      </c>
      <c r="P2475" s="20">
        <f t="shared" si="374"/>
        <v>42.553191489361701</v>
      </c>
      <c r="Q2475" t="str">
        <f t="shared" si="367"/>
        <v>music</v>
      </c>
      <c r="R2475" t="str">
        <f t="shared" si="368"/>
        <v>indie rock</v>
      </c>
      <c r="S2475" s="21">
        <f t="shared" si="369"/>
        <v>41193.748483796298</v>
      </c>
      <c r="T2475" s="21">
        <f t="shared" si="37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66"/>
        <v>100</v>
      </c>
      <c r="P2476" s="20">
        <f t="shared" si="374"/>
        <v>131.58368421052631</v>
      </c>
      <c r="Q2476" t="str">
        <f t="shared" si="367"/>
        <v>music</v>
      </c>
      <c r="R2476" t="str">
        <f t="shared" si="368"/>
        <v>indie rock</v>
      </c>
      <c r="S2476" s="21">
        <f t="shared" si="369"/>
        <v>40417.011296296296</v>
      </c>
      <c r="T2476" s="21">
        <f t="shared" si="37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66"/>
        <v>105</v>
      </c>
      <c r="P2477" s="20">
        <f t="shared" si="374"/>
        <v>32.320987654320987</v>
      </c>
      <c r="Q2477" t="str">
        <f t="shared" si="367"/>
        <v>music</v>
      </c>
      <c r="R2477" t="str">
        <f t="shared" si="368"/>
        <v>indie rock</v>
      </c>
      <c r="S2477" s="21">
        <f t="shared" si="369"/>
        <v>40310.287673611114</v>
      </c>
      <c r="T2477" s="21">
        <f t="shared" si="37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66"/>
        <v>105</v>
      </c>
      <c r="P2478" s="20">
        <f t="shared" si="374"/>
        <v>61.103999999999999</v>
      </c>
      <c r="Q2478" t="str">
        <f t="shared" si="367"/>
        <v>music</v>
      </c>
      <c r="R2478" t="str">
        <f t="shared" si="368"/>
        <v>indie rock</v>
      </c>
      <c r="S2478" s="21">
        <f t="shared" si="369"/>
        <v>41913.328356481477</v>
      </c>
      <c r="T2478" s="21">
        <f t="shared" si="37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66"/>
        <v>171</v>
      </c>
      <c r="P2479" s="20">
        <f t="shared" si="374"/>
        <v>31.341463414634145</v>
      </c>
      <c r="Q2479" t="str">
        <f t="shared" si="367"/>
        <v>music</v>
      </c>
      <c r="R2479" t="str">
        <f t="shared" si="368"/>
        <v>indie rock</v>
      </c>
      <c r="S2479" s="21">
        <f t="shared" si="369"/>
        <v>41088.691493055558</v>
      </c>
      <c r="T2479" s="21">
        <f t="shared" si="37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66"/>
        <v>128</v>
      </c>
      <c r="P2480" s="20">
        <f t="shared" si="374"/>
        <v>129.1139240506329</v>
      </c>
      <c r="Q2480" t="str">
        <f t="shared" si="367"/>
        <v>music</v>
      </c>
      <c r="R2480" t="str">
        <f t="shared" si="368"/>
        <v>indie rock</v>
      </c>
      <c r="S2480" s="21">
        <f t="shared" si="369"/>
        <v>41257.950381944444</v>
      </c>
      <c r="T2480" s="21">
        <f t="shared" si="37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66"/>
        <v>133</v>
      </c>
      <c r="P2481" s="20">
        <f t="shared" si="374"/>
        <v>25.020624999999999</v>
      </c>
      <c r="Q2481" t="str">
        <f t="shared" si="367"/>
        <v>music</v>
      </c>
      <c r="R2481" t="str">
        <f t="shared" si="368"/>
        <v>indie rock</v>
      </c>
      <c r="S2481" s="21">
        <f t="shared" si="369"/>
        <v>41107.726782407408</v>
      </c>
      <c r="T2481" s="21">
        <f t="shared" si="37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66"/>
        <v>100</v>
      </c>
      <c r="P2482" s="20">
        <f t="shared" si="374"/>
        <v>250</v>
      </c>
      <c r="Q2482" t="str">
        <f t="shared" si="367"/>
        <v>music</v>
      </c>
      <c r="R2482" t="str">
        <f t="shared" si="368"/>
        <v>indie rock</v>
      </c>
      <c r="S2482" s="21">
        <f t="shared" si="369"/>
        <v>42227.936157407406</v>
      </c>
      <c r="T2482" s="21">
        <f t="shared" si="37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66"/>
        <v>113</v>
      </c>
      <c r="P2483" s="20">
        <f t="shared" si="374"/>
        <v>47.541473684210523</v>
      </c>
      <c r="Q2483" t="str">
        <f t="shared" si="367"/>
        <v>music</v>
      </c>
      <c r="R2483" t="str">
        <f t="shared" si="368"/>
        <v>indie rock</v>
      </c>
      <c r="S2483" s="21">
        <f t="shared" si="369"/>
        <v>40999.645925925928</v>
      </c>
      <c r="T2483" s="21">
        <f t="shared" si="37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66"/>
        <v>100</v>
      </c>
      <c r="P2484" s="20">
        <f t="shared" si="374"/>
        <v>40.04</v>
      </c>
      <c r="Q2484" t="str">
        <f t="shared" si="367"/>
        <v>music</v>
      </c>
      <c r="R2484" t="str">
        <f t="shared" si="368"/>
        <v>indie rock</v>
      </c>
      <c r="S2484" s="21">
        <f t="shared" si="369"/>
        <v>40711.782210648147</v>
      </c>
      <c r="T2484" s="21">
        <f t="shared" si="37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66"/>
        <v>114</v>
      </c>
      <c r="P2485" s="20">
        <f t="shared" si="374"/>
        <v>65.84210526315789</v>
      </c>
      <c r="Q2485" t="str">
        <f t="shared" si="367"/>
        <v>music</v>
      </c>
      <c r="R2485" t="str">
        <f t="shared" si="368"/>
        <v>indie rock</v>
      </c>
      <c r="S2485" s="21">
        <f t="shared" si="369"/>
        <v>40970.750034722223</v>
      </c>
      <c r="T2485" s="21">
        <f t="shared" si="37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66"/>
        <v>119</v>
      </c>
      <c r="P2486" s="20">
        <f t="shared" si="374"/>
        <v>46.401222222222216</v>
      </c>
      <c r="Q2486" t="str">
        <f t="shared" si="367"/>
        <v>music</v>
      </c>
      <c r="R2486" t="str">
        <f t="shared" si="368"/>
        <v>indie rock</v>
      </c>
      <c r="S2486" s="21">
        <f t="shared" si="369"/>
        <v>40771.916701388887</v>
      </c>
      <c r="T2486" s="21">
        <f t="shared" si="37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66"/>
        <v>103</v>
      </c>
      <c r="P2487" s="20">
        <f t="shared" si="374"/>
        <v>50.365853658536587</v>
      </c>
      <c r="Q2487" t="str">
        <f t="shared" si="367"/>
        <v>music</v>
      </c>
      <c r="R2487" t="str">
        <f t="shared" si="368"/>
        <v>indie rock</v>
      </c>
      <c r="S2487" s="21">
        <f t="shared" si="369"/>
        <v>40793.998599537037</v>
      </c>
      <c r="T2487" s="21">
        <f t="shared" si="37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66"/>
        <v>266</v>
      </c>
      <c r="P2488" s="20">
        <f t="shared" si="374"/>
        <v>26.566666666666666</v>
      </c>
      <c r="Q2488" t="str">
        <f t="shared" si="367"/>
        <v>music</v>
      </c>
      <c r="R2488" t="str">
        <f t="shared" si="368"/>
        <v>indie rock</v>
      </c>
      <c r="S2488" s="21">
        <f t="shared" si="369"/>
        <v>40991.708055555559</v>
      </c>
      <c r="T2488" s="21">
        <f t="shared" si="37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66"/>
        <v>100</v>
      </c>
      <c r="P2489" s="20">
        <f t="shared" si="374"/>
        <v>39.493684210526318</v>
      </c>
      <c r="Q2489" t="str">
        <f t="shared" si="367"/>
        <v>music</v>
      </c>
      <c r="R2489" t="str">
        <f t="shared" si="368"/>
        <v>indie rock</v>
      </c>
      <c r="S2489" s="21">
        <f t="shared" si="369"/>
        <v>41026.083298611113</v>
      </c>
      <c r="T2489" s="21">
        <f t="shared" si="37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66"/>
        <v>107</v>
      </c>
      <c r="P2490" s="20">
        <f t="shared" si="374"/>
        <v>49.246153846153845</v>
      </c>
      <c r="Q2490" t="str">
        <f t="shared" si="367"/>
        <v>music</v>
      </c>
      <c r="R2490" t="str">
        <f t="shared" si="368"/>
        <v>indie rock</v>
      </c>
      <c r="S2490" s="21">
        <f t="shared" si="369"/>
        <v>40833.633194444446</v>
      </c>
      <c r="T2490" s="21">
        <f t="shared" si="37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66"/>
        <v>134</v>
      </c>
      <c r="P2491" s="20">
        <f t="shared" si="374"/>
        <v>62.38</v>
      </c>
      <c r="Q2491" t="str">
        <f t="shared" si="367"/>
        <v>music</v>
      </c>
      <c r="R2491" t="str">
        <f t="shared" si="368"/>
        <v>indie rock</v>
      </c>
      <c r="S2491" s="21">
        <f t="shared" si="369"/>
        <v>41373.690266203703</v>
      </c>
      <c r="T2491" s="21">
        <f t="shared" si="37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66"/>
        <v>121</v>
      </c>
      <c r="P2492" s="20">
        <f t="shared" si="374"/>
        <v>37.9375</v>
      </c>
      <c r="Q2492" t="str">
        <f t="shared" si="367"/>
        <v>music</v>
      </c>
      <c r="R2492" t="str">
        <f t="shared" si="368"/>
        <v>indie rock</v>
      </c>
      <c r="S2492" s="21">
        <f t="shared" si="369"/>
        <v>41023.227731481478</v>
      </c>
      <c r="T2492" s="21">
        <f t="shared" si="37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66"/>
        <v>103</v>
      </c>
      <c r="P2493" s="20">
        <f t="shared" si="374"/>
        <v>51.6</v>
      </c>
      <c r="Q2493" t="str">
        <f t="shared" si="367"/>
        <v>music</v>
      </c>
      <c r="R2493" t="str">
        <f t="shared" si="368"/>
        <v>indie rock</v>
      </c>
      <c r="S2493" s="21">
        <f t="shared" si="369"/>
        <v>40542.839282407411</v>
      </c>
      <c r="T2493" s="21">
        <f t="shared" si="37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66"/>
        <v>125</v>
      </c>
      <c r="P2494" s="20">
        <f t="shared" si="374"/>
        <v>27.777777777777779</v>
      </c>
      <c r="Q2494" t="str">
        <f t="shared" si="367"/>
        <v>music</v>
      </c>
      <c r="R2494" t="str">
        <f t="shared" si="368"/>
        <v>indie rock</v>
      </c>
      <c r="S2494" s="21">
        <f t="shared" si="369"/>
        <v>41024.985972222225</v>
      </c>
      <c r="T2494" s="21">
        <f t="shared" si="37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66"/>
        <v>129</v>
      </c>
      <c r="P2495" s="20">
        <f t="shared" si="374"/>
        <v>99.382239382239376</v>
      </c>
      <c r="Q2495" t="str">
        <f t="shared" si="367"/>
        <v>music</v>
      </c>
      <c r="R2495" t="str">
        <f t="shared" si="368"/>
        <v>indie rock</v>
      </c>
      <c r="S2495" s="21">
        <f t="shared" si="369"/>
        <v>41348.168287037035</v>
      </c>
      <c r="T2495" s="21">
        <f t="shared" si="37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66"/>
        <v>101</v>
      </c>
      <c r="P2496" s="20">
        <f t="shared" si="374"/>
        <v>38.848205128205123</v>
      </c>
      <c r="Q2496" t="str">
        <f t="shared" si="367"/>
        <v>music</v>
      </c>
      <c r="R2496" t="str">
        <f t="shared" si="368"/>
        <v>indie rock</v>
      </c>
      <c r="S2496" s="21">
        <f t="shared" si="369"/>
        <v>41022.645185185182</v>
      </c>
      <c r="T2496" s="21">
        <f t="shared" si="37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66"/>
        <v>128</v>
      </c>
      <c r="P2497" s="20">
        <f t="shared" si="374"/>
        <v>45.548809523809524</v>
      </c>
      <c r="Q2497" t="str">
        <f t="shared" si="367"/>
        <v>music</v>
      </c>
      <c r="R2497" t="str">
        <f t="shared" si="368"/>
        <v>indie rock</v>
      </c>
      <c r="S2497" s="21">
        <f t="shared" si="369"/>
        <v>41036.946469907409</v>
      </c>
      <c r="T2497" s="21">
        <f t="shared" si="37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66"/>
        <v>100</v>
      </c>
      <c r="P2498" s="20">
        <f t="shared" si="374"/>
        <v>600</v>
      </c>
      <c r="Q2498" t="str">
        <f t="shared" si="367"/>
        <v>music</v>
      </c>
      <c r="R2498" t="str">
        <f t="shared" si="368"/>
        <v>indie rock</v>
      </c>
      <c r="S2498" s="21">
        <f t="shared" si="369"/>
        <v>41327.996435185189</v>
      </c>
      <c r="T2498" s="21">
        <f t="shared" si="37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75">ROUND((E2499/D2499)*100,0)</f>
        <v>113</v>
      </c>
      <c r="P2499" s="20">
        <f t="shared" si="374"/>
        <v>80.551071428571419</v>
      </c>
      <c r="Q2499" t="str">
        <f t="shared" ref="Q2499:Q2562" si="376">LEFT(N2499,SEARCH("/",N2499,1)-1)</f>
        <v>music</v>
      </c>
      <c r="R2499" t="str">
        <f t="shared" ref="R2499:R2562" si="377">RIGHT(N2499,LEN(N2499)-FIND("/",N2499))</f>
        <v>indie rock</v>
      </c>
      <c r="S2499" s="21">
        <f t="shared" ref="S2499:S2562" si="378">(((J2499/60)/60)/24)+DATE(1970,1,1)</f>
        <v>40730.878912037035</v>
      </c>
      <c r="T2499" s="21">
        <f t="shared" ref="T2499:T2562" si="3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75"/>
        <v>106</v>
      </c>
      <c r="P2500" s="20">
        <f t="shared" si="374"/>
        <v>52.8</v>
      </c>
      <c r="Q2500" t="str">
        <f t="shared" si="376"/>
        <v>music</v>
      </c>
      <c r="R2500" t="str">
        <f t="shared" si="377"/>
        <v>indie rock</v>
      </c>
      <c r="S2500" s="21">
        <f t="shared" si="378"/>
        <v>42017.967442129629</v>
      </c>
      <c r="T2500" s="21">
        <f t="shared" si="3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75"/>
        <v>203</v>
      </c>
      <c r="P2501" s="20">
        <f t="shared" si="374"/>
        <v>47.676470588235297</v>
      </c>
      <c r="Q2501" t="str">
        <f t="shared" si="376"/>
        <v>music</v>
      </c>
      <c r="R2501" t="str">
        <f t="shared" si="377"/>
        <v>indie rock</v>
      </c>
      <c r="S2501" s="21">
        <f t="shared" si="378"/>
        <v>41226.648576388885</v>
      </c>
      <c r="T2501" s="21">
        <f t="shared" si="3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75"/>
        <v>113</v>
      </c>
      <c r="P2502" s="20">
        <f t="shared" si="374"/>
        <v>23.448275862068964</v>
      </c>
      <c r="Q2502" t="str">
        <f t="shared" si="376"/>
        <v>music</v>
      </c>
      <c r="R2502" t="str">
        <f t="shared" si="377"/>
        <v>indie rock</v>
      </c>
      <c r="S2502" s="21">
        <f t="shared" si="378"/>
        <v>41053.772858796299</v>
      </c>
      <c r="T2502" s="21">
        <f t="shared" si="3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75"/>
        <v>3</v>
      </c>
      <c r="P2503" s="9">
        <f t="shared" ref="P2503:P2562" si="380">E2503/L2503</f>
        <v>40.142857142857146</v>
      </c>
      <c r="Q2503" t="str">
        <f t="shared" si="376"/>
        <v>food</v>
      </c>
      <c r="R2503" t="str">
        <f t="shared" si="377"/>
        <v>restaurants</v>
      </c>
      <c r="S2503" s="21">
        <f t="shared" si="378"/>
        <v>42244.776666666665</v>
      </c>
      <c r="T2503" s="21">
        <f t="shared" si="3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75"/>
        <v>0</v>
      </c>
      <c r="P2504" s="20">
        <f t="shared" ref="P2504:P2507" si="381">IF(E2504=0,0,E2504/L2504)</f>
        <v>17.2</v>
      </c>
      <c r="Q2504" t="str">
        <f t="shared" si="376"/>
        <v>food</v>
      </c>
      <c r="R2504" t="str">
        <f t="shared" si="377"/>
        <v>restaurants</v>
      </c>
      <c r="S2504" s="21">
        <f t="shared" si="378"/>
        <v>41858.825439814813</v>
      </c>
      <c r="T2504" s="21">
        <f t="shared" si="3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75"/>
        <v>0</v>
      </c>
      <c r="P2505" s="20">
        <f t="shared" si="381"/>
        <v>0</v>
      </c>
      <c r="Q2505" t="str">
        <f t="shared" si="376"/>
        <v>food</v>
      </c>
      <c r="R2505" t="str">
        <f t="shared" si="377"/>
        <v>restaurants</v>
      </c>
      <c r="S2505" s="21">
        <f t="shared" si="378"/>
        <v>42498.899398148147</v>
      </c>
      <c r="T2505" s="21">
        <f t="shared" si="3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75"/>
        <v>0</v>
      </c>
      <c r="P2506" s="20">
        <f t="shared" si="381"/>
        <v>0</v>
      </c>
      <c r="Q2506" t="str">
        <f t="shared" si="376"/>
        <v>food</v>
      </c>
      <c r="R2506" t="str">
        <f t="shared" si="377"/>
        <v>restaurants</v>
      </c>
      <c r="S2506" s="21">
        <f t="shared" si="378"/>
        <v>41928.015439814815</v>
      </c>
      <c r="T2506" s="21">
        <f t="shared" si="3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75"/>
        <v>0</v>
      </c>
      <c r="P2507" s="20">
        <f t="shared" si="381"/>
        <v>0</v>
      </c>
      <c r="Q2507" t="str">
        <f t="shared" si="376"/>
        <v>food</v>
      </c>
      <c r="R2507" t="str">
        <f t="shared" si="377"/>
        <v>restaurants</v>
      </c>
      <c r="S2507" s="21">
        <f t="shared" si="378"/>
        <v>42047.05574074074</v>
      </c>
      <c r="T2507" s="21">
        <f t="shared" si="3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75"/>
        <v>1</v>
      </c>
      <c r="P2508" s="13">
        <f t="shared" si="380"/>
        <v>15</v>
      </c>
      <c r="Q2508" t="str">
        <f t="shared" si="376"/>
        <v>food</v>
      </c>
      <c r="R2508" t="str">
        <f t="shared" si="377"/>
        <v>restaurants</v>
      </c>
      <c r="S2508" s="21">
        <f t="shared" si="378"/>
        <v>42258.297094907408</v>
      </c>
      <c r="T2508" s="21">
        <f t="shared" si="379"/>
        <v>42280.875</v>
      </c>
    </row>
    <row r="2509" spans="1:20" ht="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75"/>
        <v>0</v>
      </c>
      <c r="P2509" s="20">
        <f t="shared" ref="P2509:P2510" si="382">IF(E2509=0,0,E2509/L2509)</f>
        <v>0</v>
      </c>
      <c r="Q2509" t="str">
        <f t="shared" si="376"/>
        <v>food</v>
      </c>
      <c r="R2509" t="str">
        <f t="shared" si="377"/>
        <v>restaurants</v>
      </c>
      <c r="S2509" s="21">
        <f t="shared" si="378"/>
        <v>42105.072962962964</v>
      </c>
      <c r="T2509" s="21">
        <f t="shared" si="3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75"/>
        <v>0</v>
      </c>
      <c r="P2510" s="20">
        <f t="shared" si="382"/>
        <v>0</v>
      </c>
      <c r="Q2510" t="str">
        <f t="shared" si="376"/>
        <v>food</v>
      </c>
      <c r="R2510" t="str">
        <f t="shared" si="377"/>
        <v>restaurants</v>
      </c>
      <c r="S2510" s="21">
        <f t="shared" si="378"/>
        <v>41835.951782407406</v>
      </c>
      <c r="T2510" s="21">
        <f t="shared" si="3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75"/>
        <v>1</v>
      </c>
      <c r="P2511" s="13">
        <f t="shared" si="380"/>
        <v>35.714285714285715</v>
      </c>
      <c r="Q2511" t="str">
        <f t="shared" si="376"/>
        <v>food</v>
      </c>
      <c r="R2511" t="str">
        <f t="shared" si="377"/>
        <v>restaurants</v>
      </c>
      <c r="S2511" s="21">
        <f t="shared" si="378"/>
        <v>42058.809594907405</v>
      </c>
      <c r="T2511" s="21">
        <f t="shared" si="3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75"/>
        <v>0</v>
      </c>
      <c r="P2512" s="20">
        <f>IF(E2512=0,0,E2512/L2512)</f>
        <v>37.5</v>
      </c>
      <c r="Q2512" t="str">
        <f t="shared" si="376"/>
        <v>food</v>
      </c>
      <c r="R2512" t="str">
        <f t="shared" si="377"/>
        <v>restaurants</v>
      </c>
      <c r="S2512" s="21">
        <f t="shared" si="378"/>
        <v>42078.997361111105</v>
      </c>
      <c r="T2512" s="21">
        <f t="shared" si="3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75"/>
        <v>0</v>
      </c>
      <c r="P2513" s="13">
        <v>0</v>
      </c>
      <c r="Q2513" t="str">
        <f t="shared" si="376"/>
        <v>food</v>
      </c>
      <c r="R2513" t="str">
        <f t="shared" si="377"/>
        <v>restaurants</v>
      </c>
      <c r="S2513" s="21">
        <f t="shared" si="378"/>
        <v>42371.446909722217</v>
      </c>
      <c r="T2513" s="21">
        <f t="shared" si="3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75"/>
        <v>0</v>
      </c>
      <c r="P2514" s="20">
        <f>IF(E2514=0,0,E2514/L2514)</f>
        <v>0</v>
      </c>
      <c r="Q2514" t="str">
        <f t="shared" si="376"/>
        <v>food</v>
      </c>
      <c r="R2514" t="str">
        <f t="shared" si="377"/>
        <v>restaurants</v>
      </c>
      <c r="S2514" s="21">
        <f t="shared" si="378"/>
        <v>41971.876863425925</v>
      </c>
      <c r="T2514" s="21">
        <f t="shared" si="3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75"/>
        <v>0</v>
      </c>
      <c r="P2515" s="12">
        <v>0</v>
      </c>
      <c r="Q2515" t="str">
        <f t="shared" si="376"/>
        <v>food</v>
      </c>
      <c r="R2515" t="str">
        <f t="shared" si="377"/>
        <v>restaurants</v>
      </c>
      <c r="S2515" s="21">
        <f t="shared" si="378"/>
        <v>42732.00681712963</v>
      </c>
      <c r="T2515" s="21">
        <f t="shared" si="3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75"/>
        <v>2</v>
      </c>
      <c r="P2516" s="20">
        <f t="shared" ref="P2516:P2518" si="383">IF(E2516=0,0,E2516/L2516)</f>
        <v>52.5</v>
      </c>
      <c r="Q2516" t="str">
        <f t="shared" si="376"/>
        <v>food</v>
      </c>
      <c r="R2516" t="str">
        <f t="shared" si="377"/>
        <v>restaurants</v>
      </c>
      <c r="S2516" s="21">
        <f t="shared" si="378"/>
        <v>41854.389780092592</v>
      </c>
      <c r="T2516" s="21">
        <f t="shared" si="3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75"/>
        <v>19</v>
      </c>
      <c r="P2517" s="20">
        <f t="shared" si="383"/>
        <v>77.5</v>
      </c>
      <c r="Q2517" t="str">
        <f t="shared" si="376"/>
        <v>food</v>
      </c>
      <c r="R2517" t="str">
        <f t="shared" si="377"/>
        <v>restaurants</v>
      </c>
      <c r="S2517" s="21">
        <f t="shared" si="378"/>
        <v>42027.839733796296</v>
      </c>
      <c r="T2517" s="21">
        <f t="shared" si="3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75"/>
        <v>0</v>
      </c>
      <c r="P2518" s="20">
        <f t="shared" si="383"/>
        <v>0</v>
      </c>
      <c r="Q2518" t="str">
        <f t="shared" si="376"/>
        <v>food</v>
      </c>
      <c r="R2518" t="str">
        <f t="shared" si="377"/>
        <v>restaurants</v>
      </c>
      <c r="S2518" s="21">
        <f t="shared" si="378"/>
        <v>41942.653379629628</v>
      </c>
      <c r="T2518" s="21">
        <f t="shared" si="3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75"/>
        <v>10</v>
      </c>
      <c r="P2519" s="9">
        <f t="shared" si="380"/>
        <v>53.545454545454547</v>
      </c>
      <c r="Q2519" t="str">
        <f t="shared" si="376"/>
        <v>food</v>
      </c>
      <c r="R2519" t="str">
        <f t="shared" si="377"/>
        <v>restaurants</v>
      </c>
      <c r="S2519" s="21">
        <f t="shared" si="378"/>
        <v>42052.802430555559</v>
      </c>
      <c r="T2519" s="21">
        <f t="shared" si="3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75"/>
        <v>0</v>
      </c>
      <c r="P2520" s="20">
        <f t="shared" ref="P2520:P2529" si="384">IF(E2520=0,0,E2520/L2520)</f>
        <v>0</v>
      </c>
      <c r="Q2520" t="str">
        <f t="shared" si="376"/>
        <v>food</v>
      </c>
      <c r="R2520" t="str">
        <f t="shared" si="377"/>
        <v>restaurants</v>
      </c>
      <c r="S2520" s="21">
        <f t="shared" si="378"/>
        <v>41926.680879629632</v>
      </c>
      <c r="T2520" s="21">
        <f t="shared" si="3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75"/>
        <v>0</v>
      </c>
      <c r="P2521" s="20">
        <f t="shared" si="384"/>
        <v>16.25</v>
      </c>
      <c r="Q2521" t="str">
        <f t="shared" si="376"/>
        <v>food</v>
      </c>
      <c r="R2521" t="str">
        <f t="shared" si="377"/>
        <v>restaurants</v>
      </c>
      <c r="S2521" s="21">
        <f t="shared" si="378"/>
        <v>41809.155138888891</v>
      </c>
      <c r="T2521" s="21">
        <f t="shared" si="3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75"/>
        <v>0</v>
      </c>
      <c r="P2522" s="20">
        <f t="shared" si="384"/>
        <v>0</v>
      </c>
      <c r="Q2522" t="str">
        <f t="shared" si="376"/>
        <v>food</v>
      </c>
      <c r="R2522" t="str">
        <f t="shared" si="377"/>
        <v>restaurants</v>
      </c>
      <c r="S2522" s="21">
        <f t="shared" si="378"/>
        <v>42612.600520833337</v>
      </c>
      <c r="T2522" s="21">
        <f t="shared" si="3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75"/>
        <v>109</v>
      </c>
      <c r="P2523" s="20">
        <f t="shared" si="384"/>
        <v>103.68174242424243</v>
      </c>
      <c r="Q2523" t="str">
        <f t="shared" si="376"/>
        <v>music</v>
      </c>
      <c r="R2523" t="str">
        <f t="shared" si="377"/>
        <v>classical music</v>
      </c>
      <c r="S2523" s="21">
        <f t="shared" si="378"/>
        <v>42269.967835648145</v>
      </c>
      <c r="T2523" s="21">
        <f t="shared" si="3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75"/>
        <v>100</v>
      </c>
      <c r="P2524" s="20">
        <f t="shared" si="384"/>
        <v>185.18518518518519</v>
      </c>
      <c r="Q2524" t="str">
        <f t="shared" si="376"/>
        <v>music</v>
      </c>
      <c r="R2524" t="str">
        <f t="shared" si="377"/>
        <v>classical music</v>
      </c>
      <c r="S2524" s="21">
        <f t="shared" si="378"/>
        <v>42460.573611111111</v>
      </c>
      <c r="T2524" s="21">
        <f t="shared" si="3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75"/>
        <v>156</v>
      </c>
      <c r="P2525" s="20">
        <f t="shared" si="384"/>
        <v>54.153846153846153</v>
      </c>
      <c r="Q2525" t="str">
        <f t="shared" si="376"/>
        <v>music</v>
      </c>
      <c r="R2525" t="str">
        <f t="shared" si="377"/>
        <v>classical music</v>
      </c>
      <c r="S2525" s="21">
        <f t="shared" si="378"/>
        <v>41930.975601851853</v>
      </c>
      <c r="T2525" s="21">
        <f t="shared" si="3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75"/>
        <v>102</v>
      </c>
      <c r="P2526" s="20">
        <f t="shared" si="384"/>
        <v>177.2093023255814</v>
      </c>
      <c r="Q2526" t="str">
        <f t="shared" si="376"/>
        <v>music</v>
      </c>
      <c r="R2526" t="str">
        <f t="shared" si="377"/>
        <v>classical music</v>
      </c>
      <c r="S2526" s="21">
        <f t="shared" si="378"/>
        <v>41961.807372685187</v>
      </c>
      <c r="T2526" s="21">
        <f t="shared" si="3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75"/>
        <v>100</v>
      </c>
      <c r="P2527" s="20">
        <f t="shared" si="384"/>
        <v>100.325</v>
      </c>
      <c r="Q2527" t="str">
        <f t="shared" si="376"/>
        <v>music</v>
      </c>
      <c r="R2527" t="str">
        <f t="shared" si="377"/>
        <v>classical music</v>
      </c>
      <c r="S2527" s="21">
        <f t="shared" si="378"/>
        <v>41058.844571759262</v>
      </c>
      <c r="T2527" s="21">
        <f t="shared" si="3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75"/>
        <v>113</v>
      </c>
      <c r="P2528" s="20">
        <f t="shared" si="384"/>
        <v>136.90909090909091</v>
      </c>
      <c r="Q2528" t="str">
        <f t="shared" si="376"/>
        <v>music</v>
      </c>
      <c r="R2528" t="str">
        <f t="shared" si="377"/>
        <v>classical music</v>
      </c>
      <c r="S2528" s="21">
        <f t="shared" si="378"/>
        <v>41953.091134259259</v>
      </c>
      <c r="T2528" s="21">
        <f t="shared" si="3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75"/>
        <v>102</v>
      </c>
      <c r="P2529" s="20">
        <f t="shared" si="384"/>
        <v>57.535211267605632</v>
      </c>
      <c r="Q2529" t="str">
        <f t="shared" si="376"/>
        <v>music</v>
      </c>
      <c r="R2529" t="str">
        <f t="shared" si="377"/>
        <v>classical music</v>
      </c>
      <c r="S2529" s="21">
        <f t="shared" si="378"/>
        <v>41546.75105324074</v>
      </c>
      <c r="T2529" s="21">
        <f t="shared" si="3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75"/>
        <v>107</v>
      </c>
      <c r="P2530" s="13">
        <f t="shared" si="380"/>
        <v>52.962839506172834</v>
      </c>
      <c r="Q2530" t="str">
        <f t="shared" si="376"/>
        <v>music</v>
      </c>
      <c r="R2530" t="str">
        <f t="shared" si="377"/>
        <v>classical music</v>
      </c>
      <c r="S2530" s="21">
        <f t="shared" si="378"/>
        <v>42217.834525462968</v>
      </c>
      <c r="T2530" s="21">
        <f t="shared" si="3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75"/>
        <v>104</v>
      </c>
      <c r="P2531" s="20">
        <f t="shared" ref="P2531:P2542" si="385">IF(E2531=0,0,E2531/L2531)</f>
        <v>82.328947368421055</v>
      </c>
      <c r="Q2531" t="str">
        <f t="shared" si="376"/>
        <v>music</v>
      </c>
      <c r="R2531" t="str">
        <f t="shared" si="377"/>
        <v>classical music</v>
      </c>
      <c r="S2531" s="21">
        <f t="shared" si="378"/>
        <v>40948.080729166664</v>
      </c>
      <c r="T2531" s="21">
        <f t="shared" si="3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75"/>
        <v>100</v>
      </c>
      <c r="P2532" s="20">
        <f t="shared" si="385"/>
        <v>135.41666666666666</v>
      </c>
      <c r="Q2532" t="str">
        <f t="shared" si="376"/>
        <v>music</v>
      </c>
      <c r="R2532" t="str">
        <f t="shared" si="377"/>
        <v>classical music</v>
      </c>
      <c r="S2532" s="21">
        <f t="shared" si="378"/>
        <v>42081.864641203705</v>
      </c>
      <c r="T2532" s="21">
        <f t="shared" si="3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75"/>
        <v>100</v>
      </c>
      <c r="P2533" s="20">
        <f t="shared" si="385"/>
        <v>74.06557377049181</v>
      </c>
      <c r="Q2533" t="str">
        <f t="shared" si="376"/>
        <v>music</v>
      </c>
      <c r="R2533" t="str">
        <f t="shared" si="377"/>
        <v>classical music</v>
      </c>
      <c r="S2533" s="21">
        <f t="shared" si="378"/>
        <v>42208.680023148147</v>
      </c>
      <c r="T2533" s="21">
        <f t="shared" si="3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75"/>
        <v>126</v>
      </c>
      <c r="P2534" s="20">
        <f t="shared" si="385"/>
        <v>84.083333333333329</v>
      </c>
      <c r="Q2534" t="str">
        <f t="shared" si="376"/>
        <v>music</v>
      </c>
      <c r="R2534" t="str">
        <f t="shared" si="377"/>
        <v>classical music</v>
      </c>
      <c r="S2534" s="21">
        <f t="shared" si="378"/>
        <v>41107.849143518521</v>
      </c>
      <c r="T2534" s="21">
        <f t="shared" si="3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75"/>
        <v>111</v>
      </c>
      <c r="P2535" s="20">
        <f t="shared" si="385"/>
        <v>61.029411764705884</v>
      </c>
      <c r="Q2535" t="str">
        <f t="shared" si="376"/>
        <v>music</v>
      </c>
      <c r="R2535" t="str">
        <f t="shared" si="377"/>
        <v>classical music</v>
      </c>
      <c r="S2535" s="21">
        <f t="shared" si="378"/>
        <v>41304.751284722224</v>
      </c>
      <c r="T2535" s="21">
        <f t="shared" si="3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75"/>
        <v>105</v>
      </c>
      <c r="P2536" s="20">
        <f t="shared" si="385"/>
        <v>150</v>
      </c>
      <c r="Q2536" t="str">
        <f t="shared" si="376"/>
        <v>music</v>
      </c>
      <c r="R2536" t="str">
        <f t="shared" si="377"/>
        <v>classical music</v>
      </c>
      <c r="S2536" s="21">
        <f t="shared" si="378"/>
        <v>40127.700370370374</v>
      </c>
      <c r="T2536" s="21">
        <f t="shared" si="379"/>
        <v>40179.25</v>
      </c>
    </row>
    <row r="2537" spans="1:20" ht="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75"/>
        <v>104</v>
      </c>
      <c r="P2537" s="20">
        <f t="shared" si="385"/>
        <v>266.08974358974359</v>
      </c>
      <c r="Q2537" t="str">
        <f t="shared" si="376"/>
        <v>music</v>
      </c>
      <c r="R2537" t="str">
        <f t="shared" si="377"/>
        <v>classical music</v>
      </c>
      <c r="S2537" s="21">
        <f t="shared" si="378"/>
        <v>41943.791030092594</v>
      </c>
      <c r="T2537" s="21">
        <f t="shared" si="3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75"/>
        <v>116</v>
      </c>
      <c r="P2538" s="20">
        <f t="shared" si="385"/>
        <v>7.25</v>
      </c>
      <c r="Q2538" t="str">
        <f t="shared" si="376"/>
        <v>music</v>
      </c>
      <c r="R2538" t="str">
        <f t="shared" si="377"/>
        <v>classical music</v>
      </c>
      <c r="S2538" s="21">
        <f t="shared" si="378"/>
        <v>41464.106087962966</v>
      </c>
      <c r="T2538" s="21">
        <f t="shared" si="3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75"/>
        <v>110</v>
      </c>
      <c r="P2539" s="20">
        <f t="shared" si="385"/>
        <v>100</v>
      </c>
      <c r="Q2539" t="str">
        <f t="shared" si="376"/>
        <v>music</v>
      </c>
      <c r="R2539" t="str">
        <f t="shared" si="377"/>
        <v>classical music</v>
      </c>
      <c r="S2539" s="21">
        <f t="shared" si="378"/>
        <v>40696.648784722223</v>
      </c>
      <c r="T2539" s="21">
        <f t="shared" si="3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75"/>
        <v>113</v>
      </c>
      <c r="P2540" s="20">
        <f t="shared" si="385"/>
        <v>109.96308108108107</v>
      </c>
      <c r="Q2540" t="str">
        <f t="shared" si="376"/>
        <v>music</v>
      </c>
      <c r="R2540" t="str">
        <f t="shared" si="377"/>
        <v>classical music</v>
      </c>
      <c r="S2540" s="21">
        <f t="shared" si="378"/>
        <v>41298.509965277779</v>
      </c>
      <c r="T2540" s="21">
        <f t="shared" si="3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75"/>
        <v>100</v>
      </c>
      <c r="P2541" s="20">
        <f t="shared" si="385"/>
        <v>169.91525423728814</v>
      </c>
      <c r="Q2541" t="str">
        <f t="shared" si="376"/>
        <v>music</v>
      </c>
      <c r="R2541" t="str">
        <f t="shared" si="377"/>
        <v>classical music</v>
      </c>
      <c r="S2541" s="21">
        <f t="shared" si="378"/>
        <v>41977.902222222227</v>
      </c>
      <c r="T2541" s="21">
        <f t="shared" si="3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75"/>
        <v>103</v>
      </c>
      <c r="P2542" s="20">
        <f t="shared" si="385"/>
        <v>95.740740740740748</v>
      </c>
      <c r="Q2542" t="str">
        <f t="shared" si="376"/>
        <v>music</v>
      </c>
      <c r="R2542" t="str">
        <f t="shared" si="377"/>
        <v>classical music</v>
      </c>
      <c r="S2542" s="21">
        <f t="shared" si="378"/>
        <v>40785.675011574072</v>
      </c>
      <c r="T2542" s="21">
        <f t="shared" si="3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75"/>
        <v>107</v>
      </c>
      <c r="P2543" s="13">
        <f t="shared" si="380"/>
        <v>59.460317460317462</v>
      </c>
      <c r="Q2543" t="str">
        <f t="shared" si="376"/>
        <v>music</v>
      </c>
      <c r="R2543" t="str">
        <f t="shared" si="377"/>
        <v>classical music</v>
      </c>
      <c r="S2543" s="21">
        <f t="shared" si="378"/>
        <v>41483.449282407404</v>
      </c>
      <c r="T2543" s="21">
        <f t="shared" si="3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75"/>
        <v>104</v>
      </c>
      <c r="P2544" s="20">
        <f t="shared" ref="P2544:P2549" si="386">IF(E2544=0,0,E2544/L2544)</f>
        <v>55.769230769230766</v>
      </c>
      <c r="Q2544" t="str">
        <f t="shared" si="376"/>
        <v>music</v>
      </c>
      <c r="R2544" t="str">
        <f t="shared" si="377"/>
        <v>classical music</v>
      </c>
      <c r="S2544" s="21">
        <f t="shared" si="378"/>
        <v>41509.426585648151</v>
      </c>
      <c r="T2544" s="21">
        <f t="shared" si="3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75"/>
        <v>156</v>
      </c>
      <c r="P2545" s="20">
        <f t="shared" si="386"/>
        <v>30.076923076923077</v>
      </c>
      <c r="Q2545" t="str">
        <f t="shared" si="376"/>
        <v>music</v>
      </c>
      <c r="R2545" t="str">
        <f t="shared" si="377"/>
        <v>classical music</v>
      </c>
      <c r="S2545" s="21">
        <f t="shared" si="378"/>
        <v>40514.107615740737</v>
      </c>
      <c r="T2545" s="21">
        <f t="shared" si="3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75"/>
        <v>101</v>
      </c>
      <c r="P2546" s="20">
        <f t="shared" si="386"/>
        <v>88.438596491228068</v>
      </c>
      <c r="Q2546" t="str">
        <f t="shared" si="376"/>
        <v>music</v>
      </c>
      <c r="R2546" t="str">
        <f t="shared" si="377"/>
        <v>classical music</v>
      </c>
      <c r="S2546" s="21">
        <f t="shared" si="378"/>
        <v>41068.520474537036</v>
      </c>
      <c r="T2546" s="21">
        <f t="shared" si="3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75"/>
        <v>195</v>
      </c>
      <c r="P2547" s="20">
        <f t="shared" si="386"/>
        <v>64.032786885245898</v>
      </c>
      <c r="Q2547" t="str">
        <f t="shared" si="376"/>
        <v>music</v>
      </c>
      <c r="R2547" t="str">
        <f t="shared" si="377"/>
        <v>classical music</v>
      </c>
      <c r="S2547" s="21">
        <f t="shared" si="378"/>
        <v>42027.13817129629</v>
      </c>
      <c r="T2547" s="21">
        <f t="shared" si="3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75"/>
        <v>112</v>
      </c>
      <c r="P2548" s="20">
        <f t="shared" si="386"/>
        <v>60.153846153846153</v>
      </c>
      <c r="Q2548" t="str">
        <f t="shared" si="376"/>
        <v>music</v>
      </c>
      <c r="R2548" t="str">
        <f t="shared" si="377"/>
        <v>classical music</v>
      </c>
      <c r="S2548" s="21">
        <f t="shared" si="378"/>
        <v>41524.858553240738</v>
      </c>
      <c r="T2548" s="21">
        <f t="shared" si="3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75"/>
        <v>120</v>
      </c>
      <c r="P2549" s="20">
        <f t="shared" si="386"/>
        <v>49.194029850746269</v>
      </c>
      <c r="Q2549" t="str">
        <f t="shared" si="376"/>
        <v>music</v>
      </c>
      <c r="R2549" t="str">
        <f t="shared" si="377"/>
        <v>classical music</v>
      </c>
      <c r="S2549" s="21">
        <f t="shared" si="378"/>
        <v>40973.773182870369</v>
      </c>
      <c r="T2549" s="21">
        <f t="shared" si="3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75"/>
        <v>102</v>
      </c>
      <c r="P2550" s="12">
        <f t="shared" si="380"/>
        <v>165.16216216216216</v>
      </c>
      <c r="Q2550" t="str">
        <f t="shared" si="376"/>
        <v>music</v>
      </c>
      <c r="R2550" t="str">
        <f t="shared" si="377"/>
        <v>classical music</v>
      </c>
      <c r="S2550" s="21">
        <f t="shared" si="378"/>
        <v>42618.625428240746</v>
      </c>
      <c r="T2550" s="21">
        <f t="shared" si="3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75"/>
        <v>103</v>
      </c>
      <c r="P2551" s="13">
        <f t="shared" si="380"/>
        <v>43.621621621621621</v>
      </c>
      <c r="Q2551" t="str">
        <f t="shared" si="376"/>
        <v>music</v>
      </c>
      <c r="R2551" t="str">
        <f t="shared" si="377"/>
        <v>classical music</v>
      </c>
      <c r="S2551" s="21">
        <f t="shared" si="378"/>
        <v>41390.757754629631</v>
      </c>
      <c r="T2551" s="21">
        <f t="shared" si="3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75"/>
        <v>101</v>
      </c>
      <c r="P2552" s="20">
        <f t="shared" ref="P2552:P2558" si="387">IF(E2552=0,0,E2552/L2552)</f>
        <v>43.7</v>
      </c>
      <c r="Q2552" t="str">
        <f t="shared" si="376"/>
        <v>music</v>
      </c>
      <c r="R2552" t="str">
        <f t="shared" si="377"/>
        <v>classical music</v>
      </c>
      <c r="S2552" s="21">
        <f t="shared" si="378"/>
        <v>42228.634328703702</v>
      </c>
      <c r="T2552" s="21">
        <f t="shared" si="3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75"/>
        <v>103</v>
      </c>
      <c r="P2553" s="20">
        <f t="shared" si="387"/>
        <v>67.419642857142861</v>
      </c>
      <c r="Q2553" t="str">
        <f t="shared" si="376"/>
        <v>music</v>
      </c>
      <c r="R2553" t="str">
        <f t="shared" si="377"/>
        <v>classical music</v>
      </c>
      <c r="S2553" s="21">
        <f t="shared" si="378"/>
        <v>40961.252141203702</v>
      </c>
      <c r="T2553" s="21">
        <f t="shared" si="3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75"/>
        <v>107</v>
      </c>
      <c r="P2554" s="20">
        <f t="shared" si="387"/>
        <v>177.5</v>
      </c>
      <c r="Q2554" t="str">
        <f t="shared" si="376"/>
        <v>music</v>
      </c>
      <c r="R2554" t="str">
        <f t="shared" si="377"/>
        <v>classical music</v>
      </c>
      <c r="S2554" s="21">
        <f t="shared" si="378"/>
        <v>42769.809965277775</v>
      </c>
      <c r="T2554" s="21">
        <f t="shared" si="3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75"/>
        <v>156</v>
      </c>
      <c r="P2555" s="20">
        <f t="shared" si="387"/>
        <v>38.883333333333333</v>
      </c>
      <c r="Q2555" t="str">
        <f t="shared" si="376"/>
        <v>music</v>
      </c>
      <c r="R2555" t="str">
        <f t="shared" si="377"/>
        <v>classical music</v>
      </c>
      <c r="S2555" s="21">
        <f t="shared" si="378"/>
        <v>41113.199155092596</v>
      </c>
      <c r="T2555" s="21">
        <f t="shared" si="3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75"/>
        <v>123</v>
      </c>
      <c r="P2556" s="20">
        <f t="shared" si="387"/>
        <v>54.985074626865675</v>
      </c>
      <c r="Q2556" t="str">
        <f t="shared" si="376"/>
        <v>music</v>
      </c>
      <c r="R2556" t="str">
        <f t="shared" si="377"/>
        <v>classical music</v>
      </c>
      <c r="S2556" s="21">
        <f t="shared" si="378"/>
        <v>42125.078275462962</v>
      </c>
      <c r="T2556" s="21">
        <f t="shared" si="3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75"/>
        <v>107</v>
      </c>
      <c r="P2557" s="20">
        <f t="shared" si="387"/>
        <v>61.342857142857142</v>
      </c>
      <c r="Q2557" t="str">
        <f t="shared" si="376"/>
        <v>music</v>
      </c>
      <c r="R2557" t="str">
        <f t="shared" si="377"/>
        <v>classical music</v>
      </c>
      <c r="S2557" s="21">
        <f t="shared" si="378"/>
        <v>41026.655011574076</v>
      </c>
      <c r="T2557" s="21">
        <f t="shared" si="3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75"/>
        <v>106</v>
      </c>
      <c r="P2558" s="20">
        <f t="shared" si="387"/>
        <v>23.117647058823529</v>
      </c>
      <c r="Q2558" t="str">
        <f t="shared" si="376"/>
        <v>music</v>
      </c>
      <c r="R2558" t="str">
        <f t="shared" si="377"/>
        <v>classical music</v>
      </c>
      <c r="S2558" s="21">
        <f t="shared" si="378"/>
        <v>41222.991400462961</v>
      </c>
      <c r="T2558" s="21">
        <f t="shared" si="3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75"/>
        <v>118</v>
      </c>
      <c r="P2559" s="13">
        <f t="shared" si="380"/>
        <v>29.611111111111111</v>
      </c>
      <c r="Q2559" t="str">
        <f t="shared" si="376"/>
        <v>music</v>
      </c>
      <c r="R2559" t="str">
        <f t="shared" si="377"/>
        <v>classical music</v>
      </c>
      <c r="S2559" s="21">
        <f t="shared" si="378"/>
        <v>41744.745208333334</v>
      </c>
      <c r="T2559" s="21">
        <f t="shared" si="3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75"/>
        <v>109</v>
      </c>
      <c r="P2560" s="8">
        <f t="shared" si="380"/>
        <v>75.611111111111114</v>
      </c>
      <c r="Q2560" t="str">
        <f t="shared" si="376"/>
        <v>music</v>
      </c>
      <c r="R2560" t="str">
        <f t="shared" si="377"/>
        <v>classical music</v>
      </c>
      <c r="S2560" s="21">
        <f t="shared" si="378"/>
        <v>42093.860023148154</v>
      </c>
      <c r="T2560" s="21">
        <f t="shared" si="3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75"/>
        <v>111</v>
      </c>
      <c r="P2561" s="20">
        <f>IF(E2561=0,0,E2561/L2561)</f>
        <v>35.6</v>
      </c>
      <c r="Q2561" t="str">
        <f t="shared" si="376"/>
        <v>music</v>
      </c>
      <c r="R2561" t="str">
        <f t="shared" si="377"/>
        <v>classical music</v>
      </c>
      <c r="S2561" s="21">
        <f t="shared" si="378"/>
        <v>40829.873657407406</v>
      </c>
      <c r="T2561" s="21">
        <f t="shared" si="3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75"/>
        <v>100</v>
      </c>
      <c r="P2562" s="13">
        <f t="shared" si="380"/>
        <v>143</v>
      </c>
      <c r="Q2562" t="str">
        <f t="shared" si="376"/>
        <v>music</v>
      </c>
      <c r="R2562" t="str">
        <f t="shared" si="377"/>
        <v>classical music</v>
      </c>
      <c r="S2562" s="21">
        <f t="shared" si="378"/>
        <v>42039.951087962967</v>
      </c>
      <c r="T2562" s="21">
        <f t="shared" si="3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88">ROUND((E2563/D2563)*100,0)</f>
        <v>0</v>
      </c>
      <c r="P2563" s="9">
        <v>0</v>
      </c>
      <c r="Q2563" t="str">
        <f t="shared" ref="Q2563:Q2626" si="389">LEFT(N2563,SEARCH("/",N2563,1)-1)</f>
        <v>food</v>
      </c>
      <c r="R2563" t="str">
        <f t="shared" ref="R2563:R2626" si="390">RIGHT(N2563,LEN(N2563)-FIND("/",N2563))</f>
        <v>food trucks</v>
      </c>
      <c r="S2563" s="21">
        <f t="shared" ref="S2563:S2626" si="391">(((J2563/60)/60)/24)+DATE(1970,1,1)</f>
        <v>42260.528807870374</v>
      </c>
      <c r="T2563" s="21">
        <f t="shared" ref="T2563:T2626" si="39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88"/>
        <v>1</v>
      </c>
      <c r="P2564" s="12">
        <f t="shared" ref="P2564:P2624" si="393">E2564/L2564</f>
        <v>25</v>
      </c>
      <c r="Q2564" t="str">
        <f t="shared" si="389"/>
        <v>food</v>
      </c>
      <c r="R2564" t="str">
        <f t="shared" si="390"/>
        <v>food trucks</v>
      </c>
      <c r="S2564" s="21">
        <f t="shared" si="391"/>
        <v>42594.524756944447</v>
      </c>
      <c r="T2564" s="21">
        <f t="shared" si="39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88"/>
        <v>0</v>
      </c>
      <c r="P2565" s="20">
        <f>IF(E2565=0,0,E2565/L2565)</f>
        <v>0</v>
      </c>
      <c r="Q2565" t="str">
        <f t="shared" si="389"/>
        <v>food</v>
      </c>
      <c r="R2565" t="str">
        <f t="shared" si="390"/>
        <v>food trucks</v>
      </c>
      <c r="S2565" s="21">
        <f t="shared" si="391"/>
        <v>42155.139479166668</v>
      </c>
      <c r="T2565" s="21">
        <f t="shared" si="39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88"/>
        <v>0</v>
      </c>
      <c r="P2566" s="9">
        <v>0</v>
      </c>
      <c r="Q2566" t="str">
        <f t="shared" si="389"/>
        <v>food</v>
      </c>
      <c r="R2566" t="str">
        <f t="shared" si="390"/>
        <v>food trucks</v>
      </c>
      <c r="S2566" s="21">
        <f t="shared" si="391"/>
        <v>41822.040497685186</v>
      </c>
      <c r="T2566" s="21">
        <f t="shared" si="39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88"/>
        <v>1</v>
      </c>
      <c r="P2567" s="20">
        <f t="shared" ref="P2567:P2569" si="394">IF(E2567=0,0,E2567/L2567)</f>
        <v>100</v>
      </c>
      <c r="Q2567" t="str">
        <f t="shared" si="389"/>
        <v>food</v>
      </c>
      <c r="R2567" t="str">
        <f t="shared" si="390"/>
        <v>food trucks</v>
      </c>
      <c r="S2567" s="21">
        <f t="shared" si="391"/>
        <v>42440.650335648148</v>
      </c>
      <c r="T2567" s="21">
        <f t="shared" si="39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88"/>
        <v>0</v>
      </c>
      <c r="P2568" s="20">
        <f t="shared" si="394"/>
        <v>0</v>
      </c>
      <c r="Q2568" t="str">
        <f t="shared" si="389"/>
        <v>food</v>
      </c>
      <c r="R2568" t="str">
        <f t="shared" si="390"/>
        <v>food trucks</v>
      </c>
      <c r="S2568" s="21">
        <f t="shared" si="391"/>
        <v>41842.980879629627</v>
      </c>
      <c r="T2568" s="21">
        <f t="shared" si="39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88"/>
        <v>0</v>
      </c>
      <c r="P2569" s="20">
        <f t="shared" si="394"/>
        <v>60</v>
      </c>
      <c r="Q2569" t="str">
        <f t="shared" si="389"/>
        <v>food</v>
      </c>
      <c r="R2569" t="str">
        <f t="shared" si="390"/>
        <v>food trucks</v>
      </c>
      <c r="S2569" s="21">
        <f t="shared" si="391"/>
        <v>42087.878912037035</v>
      </c>
      <c r="T2569" s="21">
        <f t="shared" si="39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88"/>
        <v>1</v>
      </c>
      <c r="P2570" s="13">
        <f t="shared" si="393"/>
        <v>50</v>
      </c>
      <c r="Q2570" t="str">
        <f t="shared" si="389"/>
        <v>food</v>
      </c>
      <c r="R2570" t="str">
        <f t="shared" si="390"/>
        <v>food trucks</v>
      </c>
      <c r="S2570" s="21">
        <f t="shared" si="391"/>
        <v>42584.666597222225</v>
      </c>
      <c r="T2570" s="21">
        <f t="shared" si="39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88"/>
        <v>2</v>
      </c>
      <c r="P2571" s="20">
        <f t="shared" ref="P2571:P2572" si="395">IF(E2571=0,0,E2571/L2571)</f>
        <v>72.5</v>
      </c>
      <c r="Q2571" t="str">
        <f t="shared" si="389"/>
        <v>food</v>
      </c>
      <c r="R2571" t="str">
        <f t="shared" si="390"/>
        <v>food trucks</v>
      </c>
      <c r="S2571" s="21">
        <f t="shared" si="391"/>
        <v>42234.105462962965</v>
      </c>
      <c r="T2571" s="21">
        <f t="shared" si="39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88"/>
        <v>1</v>
      </c>
      <c r="P2572" s="20">
        <f t="shared" si="395"/>
        <v>29.5</v>
      </c>
      <c r="Q2572" t="str">
        <f t="shared" si="389"/>
        <v>food</v>
      </c>
      <c r="R2572" t="str">
        <f t="shared" si="390"/>
        <v>food trucks</v>
      </c>
      <c r="S2572" s="21">
        <f t="shared" si="391"/>
        <v>42744.903182870374</v>
      </c>
      <c r="T2572" s="21">
        <f t="shared" si="39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88"/>
        <v>0</v>
      </c>
      <c r="P2573" s="8">
        <f t="shared" si="393"/>
        <v>62.5</v>
      </c>
      <c r="Q2573" t="str">
        <f t="shared" si="389"/>
        <v>food</v>
      </c>
      <c r="R2573" t="str">
        <f t="shared" si="390"/>
        <v>food trucks</v>
      </c>
      <c r="S2573" s="21">
        <f t="shared" si="391"/>
        <v>42449.341678240744</v>
      </c>
      <c r="T2573" s="21">
        <f t="shared" si="39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88"/>
        <v>0</v>
      </c>
      <c r="P2574" s="20">
        <f t="shared" ref="P2574:P2587" si="396">IF(E2574=0,0,E2574/L2574)</f>
        <v>0</v>
      </c>
      <c r="Q2574" t="str">
        <f t="shared" si="389"/>
        <v>food</v>
      </c>
      <c r="R2574" t="str">
        <f t="shared" si="390"/>
        <v>food trucks</v>
      </c>
      <c r="S2574" s="21">
        <f t="shared" si="391"/>
        <v>42077.119409722218</v>
      </c>
      <c r="T2574" s="21">
        <f t="shared" si="39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88"/>
        <v>0</v>
      </c>
      <c r="P2575" s="20">
        <f t="shared" si="396"/>
        <v>0</v>
      </c>
      <c r="Q2575" t="str">
        <f t="shared" si="389"/>
        <v>food</v>
      </c>
      <c r="R2575" t="str">
        <f t="shared" si="390"/>
        <v>food trucks</v>
      </c>
      <c r="S2575" s="21">
        <f t="shared" si="391"/>
        <v>41829.592002314814</v>
      </c>
      <c r="T2575" s="21">
        <f t="shared" si="39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88"/>
        <v>0</v>
      </c>
      <c r="P2576" s="20">
        <f t="shared" si="396"/>
        <v>0</v>
      </c>
      <c r="Q2576" t="str">
        <f t="shared" si="389"/>
        <v>food</v>
      </c>
      <c r="R2576" t="str">
        <f t="shared" si="390"/>
        <v>food trucks</v>
      </c>
      <c r="S2576" s="21">
        <f t="shared" si="391"/>
        <v>42487.825752314813</v>
      </c>
      <c r="T2576" s="21">
        <f t="shared" si="39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88"/>
        <v>0</v>
      </c>
      <c r="P2577" s="20">
        <f t="shared" si="396"/>
        <v>0</v>
      </c>
      <c r="Q2577" t="str">
        <f t="shared" si="389"/>
        <v>food</v>
      </c>
      <c r="R2577" t="str">
        <f t="shared" si="390"/>
        <v>food trucks</v>
      </c>
      <c r="S2577" s="21">
        <f t="shared" si="391"/>
        <v>41986.108726851846</v>
      </c>
      <c r="T2577" s="21">
        <f t="shared" si="39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88"/>
        <v>0</v>
      </c>
      <c r="P2578" s="20">
        <f t="shared" si="396"/>
        <v>0</v>
      </c>
      <c r="Q2578" t="str">
        <f t="shared" si="389"/>
        <v>food</v>
      </c>
      <c r="R2578" t="str">
        <f t="shared" si="390"/>
        <v>food trucks</v>
      </c>
      <c r="S2578" s="21">
        <f t="shared" si="391"/>
        <v>42060.00980324074</v>
      </c>
      <c r="T2578" s="21">
        <f t="shared" si="39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88"/>
        <v>0</v>
      </c>
      <c r="P2579" s="20">
        <f t="shared" si="396"/>
        <v>0</v>
      </c>
      <c r="Q2579" t="str">
        <f t="shared" si="389"/>
        <v>food</v>
      </c>
      <c r="R2579" t="str">
        <f t="shared" si="390"/>
        <v>food trucks</v>
      </c>
      <c r="S2579" s="21">
        <f t="shared" si="391"/>
        <v>41830.820567129631</v>
      </c>
      <c r="T2579" s="21">
        <f t="shared" si="39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88"/>
        <v>0</v>
      </c>
      <c r="P2580" s="20">
        <f t="shared" si="396"/>
        <v>0</v>
      </c>
      <c r="Q2580" t="str">
        <f t="shared" si="389"/>
        <v>food</v>
      </c>
      <c r="R2580" t="str">
        <f t="shared" si="390"/>
        <v>food trucks</v>
      </c>
      <c r="S2580" s="21">
        <f t="shared" si="391"/>
        <v>42238.022905092599</v>
      </c>
      <c r="T2580" s="21">
        <f t="shared" si="39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88"/>
        <v>0</v>
      </c>
      <c r="P2581" s="20">
        <f t="shared" si="396"/>
        <v>23.083333333333332</v>
      </c>
      <c r="Q2581" t="str">
        <f t="shared" si="389"/>
        <v>food</v>
      </c>
      <c r="R2581" t="str">
        <f t="shared" si="390"/>
        <v>food trucks</v>
      </c>
      <c r="S2581" s="21">
        <f t="shared" si="391"/>
        <v>41837.829895833333</v>
      </c>
      <c r="T2581" s="21">
        <f t="shared" si="39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88"/>
        <v>1</v>
      </c>
      <c r="P2582" s="20">
        <f t="shared" si="396"/>
        <v>25.5</v>
      </c>
      <c r="Q2582" t="str">
        <f t="shared" si="389"/>
        <v>food</v>
      </c>
      <c r="R2582" t="str">
        <f t="shared" si="390"/>
        <v>food trucks</v>
      </c>
      <c r="S2582" s="21">
        <f t="shared" si="391"/>
        <v>42110.326423611114</v>
      </c>
      <c r="T2582" s="21">
        <f t="shared" si="39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88"/>
        <v>11</v>
      </c>
      <c r="P2583" s="20">
        <f t="shared" si="396"/>
        <v>48.18181818181818</v>
      </c>
      <c r="Q2583" t="str">
        <f t="shared" si="389"/>
        <v>food</v>
      </c>
      <c r="R2583" t="str">
        <f t="shared" si="390"/>
        <v>food trucks</v>
      </c>
      <c r="S2583" s="21">
        <f t="shared" si="391"/>
        <v>42294.628449074073</v>
      </c>
      <c r="T2583" s="21">
        <f t="shared" si="39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88"/>
        <v>0</v>
      </c>
      <c r="P2584" s="20">
        <f t="shared" si="396"/>
        <v>1</v>
      </c>
      <c r="Q2584" t="str">
        <f t="shared" si="389"/>
        <v>food</v>
      </c>
      <c r="R2584" t="str">
        <f t="shared" si="390"/>
        <v>food trucks</v>
      </c>
      <c r="S2584" s="21">
        <f t="shared" si="391"/>
        <v>42642.988819444443</v>
      </c>
      <c r="T2584" s="21">
        <f t="shared" si="39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88"/>
        <v>1</v>
      </c>
      <c r="P2585" s="20">
        <f t="shared" si="396"/>
        <v>1</v>
      </c>
      <c r="Q2585" t="str">
        <f t="shared" si="389"/>
        <v>food</v>
      </c>
      <c r="R2585" t="str">
        <f t="shared" si="390"/>
        <v>food trucks</v>
      </c>
      <c r="S2585" s="21">
        <f t="shared" si="391"/>
        <v>42019.76944444445</v>
      </c>
      <c r="T2585" s="21">
        <f t="shared" si="39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88"/>
        <v>0</v>
      </c>
      <c r="P2586" s="20">
        <f t="shared" si="396"/>
        <v>0</v>
      </c>
      <c r="Q2586" t="str">
        <f t="shared" si="389"/>
        <v>food</v>
      </c>
      <c r="R2586" t="str">
        <f t="shared" si="390"/>
        <v>food trucks</v>
      </c>
      <c r="S2586" s="21">
        <f t="shared" si="391"/>
        <v>42140.173252314817</v>
      </c>
      <c r="T2586" s="21">
        <f t="shared" si="39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88"/>
        <v>0</v>
      </c>
      <c r="P2587" s="20">
        <f t="shared" si="396"/>
        <v>50</v>
      </c>
      <c r="Q2587" t="str">
        <f t="shared" si="389"/>
        <v>food</v>
      </c>
      <c r="R2587" t="str">
        <f t="shared" si="390"/>
        <v>food trucks</v>
      </c>
      <c r="S2587" s="21">
        <f t="shared" si="391"/>
        <v>41795.963333333333</v>
      </c>
      <c r="T2587" s="21">
        <f t="shared" si="39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88"/>
        <v>0</v>
      </c>
      <c r="P2588" s="13">
        <f t="shared" si="393"/>
        <v>5</v>
      </c>
      <c r="Q2588" t="str">
        <f t="shared" si="389"/>
        <v>food</v>
      </c>
      <c r="R2588" t="str">
        <f t="shared" si="390"/>
        <v>food trucks</v>
      </c>
      <c r="S2588" s="21">
        <f t="shared" si="391"/>
        <v>42333.330277777779</v>
      </c>
      <c r="T2588" s="21">
        <f t="shared" si="39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88"/>
        <v>2</v>
      </c>
      <c r="P2589" s="20">
        <f t="shared" ref="P2589:P2590" si="397">IF(E2589=0,0,E2589/L2589)</f>
        <v>202.83333333333334</v>
      </c>
      <c r="Q2589" t="str">
        <f t="shared" si="389"/>
        <v>food</v>
      </c>
      <c r="R2589" t="str">
        <f t="shared" si="390"/>
        <v>food trucks</v>
      </c>
      <c r="S2589" s="21">
        <f t="shared" si="391"/>
        <v>42338.675381944442</v>
      </c>
      <c r="T2589" s="21">
        <f t="shared" si="39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88"/>
        <v>4</v>
      </c>
      <c r="P2590" s="20">
        <f t="shared" si="397"/>
        <v>29.125</v>
      </c>
      <c r="Q2590" t="str">
        <f t="shared" si="389"/>
        <v>food</v>
      </c>
      <c r="R2590" t="str">
        <f t="shared" si="390"/>
        <v>food trucks</v>
      </c>
      <c r="S2590" s="21">
        <f t="shared" si="391"/>
        <v>42042.676226851851</v>
      </c>
      <c r="T2590" s="21">
        <f t="shared" si="39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88"/>
        <v>0</v>
      </c>
      <c r="P2591" s="11">
        <f t="shared" si="393"/>
        <v>5</v>
      </c>
      <c r="Q2591" t="str">
        <f t="shared" si="389"/>
        <v>food</v>
      </c>
      <c r="R2591" t="str">
        <f t="shared" si="390"/>
        <v>food trucks</v>
      </c>
      <c r="S2591" s="21">
        <f t="shared" si="391"/>
        <v>42422.536192129628</v>
      </c>
      <c r="T2591" s="21">
        <f t="shared" si="39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88"/>
        <v>0</v>
      </c>
      <c r="P2592" s="8">
        <v>0</v>
      </c>
      <c r="Q2592" t="str">
        <f t="shared" si="389"/>
        <v>food</v>
      </c>
      <c r="R2592" t="str">
        <f t="shared" si="390"/>
        <v>food trucks</v>
      </c>
      <c r="S2592" s="21">
        <f t="shared" si="391"/>
        <v>42388.589085648149</v>
      </c>
      <c r="T2592" s="21">
        <f t="shared" si="39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88"/>
        <v>2</v>
      </c>
      <c r="P2593" s="20">
        <f t="shared" ref="P2593:P2597" si="398">IF(E2593=0,0,E2593/L2593)</f>
        <v>13</v>
      </c>
      <c r="Q2593" t="str">
        <f t="shared" si="389"/>
        <v>food</v>
      </c>
      <c r="R2593" t="str">
        <f t="shared" si="390"/>
        <v>food trucks</v>
      </c>
      <c r="S2593" s="21">
        <f t="shared" si="391"/>
        <v>42382.906527777777</v>
      </c>
      <c r="T2593" s="21">
        <f t="shared" si="39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88"/>
        <v>0</v>
      </c>
      <c r="P2594" s="20">
        <f t="shared" si="398"/>
        <v>50</v>
      </c>
      <c r="Q2594" t="str">
        <f t="shared" si="389"/>
        <v>food</v>
      </c>
      <c r="R2594" t="str">
        <f t="shared" si="390"/>
        <v>food trucks</v>
      </c>
      <c r="S2594" s="21">
        <f t="shared" si="391"/>
        <v>41887.801168981481</v>
      </c>
      <c r="T2594" s="21">
        <f t="shared" si="39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88"/>
        <v>0</v>
      </c>
      <c r="P2595" s="20">
        <f t="shared" si="398"/>
        <v>0</v>
      </c>
      <c r="Q2595" t="str">
        <f t="shared" si="389"/>
        <v>food</v>
      </c>
      <c r="R2595" t="str">
        <f t="shared" si="390"/>
        <v>food trucks</v>
      </c>
      <c r="S2595" s="21">
        <f t="shared" si="391"/>
        <v>42089.84520833334</v>
      </c>
      <c r="T2595" s="21">
        <f t="shared" si="39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88"/>
        <v>0</v>
      </c>
      <c r="P2596" s="20">
        <f t="shared" si="398"/>
        <v>1</v>
      </c>
      <c r="Q2596" t="str">
        <f t="shared" si="389"/>
        <v>food</v>
      </c>
      <c r="R2596" t="str">
        <f t="shared" si="390"/>
        <v>food trucks</v>
      </c>
      <c r="S2596" s="21">
        <f t="shared" si="391"/>
        <v>41828.967916666668</v>
      </c>
      <c r="T2596" s="21">
        <f t="shared" si="39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88"/>
        <v>12</v>
      </c>
      <c r="P2597" s="20">
        <f t="shared" si="398"/>
        <v>96.05263157894737</v>
      </c>
      <c r="Q2597" t="str">
        <f t="shared" si="389"/>
        <v>food</v>
      </c>
      <c r="R2597" t="str">
        <f t="shared" si="390"/>
        <v>food trucks</v>
      </c>
      <c r="S2597" s="21">
        <f t="shared" si="391"/>
        <v>42760.244212962964</v>
      </c>
      <c r="T2597" s="21">
        <f t="shared" si="39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88"/>
        <v>24</v>
      </c>
      <c r="P2598" s="9">
        <f t="shared" si="393"/>
        <v>305.77777777777777</v>
      </c>
      <c r="Q2598" t="str">
        <f t="shared" si="389"/>
        <v>food</v>
      </c>
      <c r="R2598" t="str">
        <f t="shared" si="390"/>
        <v>food trucks</v>
      </c>
      <c r="S2598" s="21">
        <f t="shared" si="391"/>
        <v>41828.664456018516</v>
      </c>
      <c r="T2598" s="21">
        <f t="shared" si="39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88"/>
        <v>6</v>
      </c>
      <c r="P2599" s="13">
        <f t="shared" si="393"/>
        <v>12.142857142857142</v>
      </c>
      <c r="Q2599" t="str">
        <f t="shared" si="389"/>
        <v>food</v>
      </c>
      <c r="R2599" t="str">
        <f t="shared" si="390"/>
        <v>food trucks</v>
      </c>
      <c r="S2599" s="21">
        <f t="shared" si="391"/>
        <v>42510.341631944444</v>
      </c>
      <c r="T2599" s="21">
        <f t="shared" si="39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88"/>
        <v>39</v>
      </c>
      <c r="P2600" s="20">
        <f t="shared" ref="P2600:P2612" si="399">IF(E2600=0,0,E2600/L2600)</f>
        <v>83.571428571428569</v>
      </c>
      <c r="Q2600" t="str">
        <f t="shared" si="389"/>
        <v>food</v>
      </c>
      <c r="R2600" t="str">
        <f t="shared" si="390"/>
        <v>food trucks</v>
      </c>
      <c r="S2600" s="21">
        <f t="shared" si="391"/>
        <v>42240.840289351851</v>
      </c>
      <c r="T2600" s="21">
        <f t="shared" si="39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88"/>
        <v>1</v>
      </c>
      <c r="P2601" s="20">
        <f t="shared" si="399"/>
        <v>18</v>
      </c>
      <c r="Q2601" t="str">
        <f t="shared" si="389"/>
        <v>food</v>
      </c>
      <c r="R2601" t="str">
        <f t="shared" si="390"/>
        <v>food trucks</v>
      </c>
      <c r="S2601" s="21">
        <f t="shared" si="391"/>
        <v>41809.754016203704</v>
      </c>
      <c r="T2601" s="21">
        <f t="shared" si="39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88"/>
        <v>7</v>
      </c>
      <c r="P2602" s="20">
        <f t="shared" si="399"/>
        <v>115.53333333333333</v>
      </c>
      <c r="Q2602" t="str">
        <f t="shared" si="389"/>
        <v>food</v>
      </c>
      <c r="R2602" t="str">
        <f t="shared" si="390"/>
        <v>food trucks</v>
      </c>
      <c r="S2602" s="21">
        <f t="shared" si="391"/>
        <v>42394.900462962964</v>
      </c>
      <c r="T2602" s="21">
        <f t="shared" si="39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88"/>
        <v>661</v>
      </c>
      <c r="P2603" s="20">
        <f t="shared" si="399"/>
        <v>21.900662251655628</v>
      </c>
      <c r="Q2603" t="str">
        <f t="shared" si="389"/>
        <v>technology</v>
      </c>
      <c r="R2603" t="str">
        <f t="shared" si="390"/>
        <v>space exploration</v>
      </c>
      <c r="S2603" s="21">
        <f t="shared" si="391"/>
        <v>41150.902187499996</v>
      </c>
      <c r="T2603" s="21">
        <f t="shared" si="39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88"/>
        <v>326</v>
      </c>
      <c r="P2604" s="20">
        <f t="shared" si="399"/>
        <v>80.022494887525568</v>
      </c>
      <c r="Q2604" t="str">
        <f t="shared" si="389"/>
        <v>technology</v>
      </c>
      <c r="R2604" t="str">
        <f t="shared" si="390"/>
        <v>space exploration</v>
      </c>
      <c r="S2604" s="21">
        <f t="shared" si="391"/>
        <v>41915.747314814813</v>
      </c>
      <c r="T2604" s="21">
        <f t="shared" si="39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88"/>
        <v>101</v>
      </c>
      <c r="P2605" s="20">
        <f t="shared" si="399"/>
        <v>35.520000000000003</v>
      </c>
      <c r="Q2605" t="str">
        <f t="shared" si="389"/>
        <v>technology</v>
      </c>
      <c r="R2605" t="str">
        <f t="shared" si="390"/>
        <v>space exploration</v>
      </c>
      <c r="S2605" s="21">
        <f t="shared" si="391"/>
        <v>41617.912662037037</v>
      </c>
      <c r="T2605" s="21">
        <f t="shared" si="39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88"/>
        <v>104</v>
      </c>
      <c r="P2606" s="20">
        <f t="shared" si="399"/>
        <v>64.933333333333323</v>
      </c>
      <c r="Q2606" t="str">
        <f t="shared" si="389"/>
        <v>technology</v>
      </c>
      <c r="R2606" t="str">
        <f t="shared" si="390"/>
        <v>space exploration</v>
      </c>
      <c r="S2606" s="21">
        <f t="shared" si="391"/>
        <v>40998.051192129627</v>
      </c>
      <c r="T2606" s="21">
        <f t="shared" si="39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88"/>
        <v>107</v>
      </c>
      <c r="P2607" s="20">
        <f t="shared" si="399"/>
        <v>60.965703745743475</v>
      </c>
      <c r="Q2607" t="str">
        <f t="shared" si="389"/>
        <v>technology</v>
      </c>
      <c r="R2607" t="str">
        <f t="shared" si="390"/>
        <v>space exploration</v>
      </c>
      <c r="S2607" s="21">
        <f t="shared" si="391"/>
        <v>42508.541550925926</v>
      </c>
      <c r="T2607" s="21">
        <f t="shared" si="39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88"/>
        <v>110</v>
      </c>
      <c r="P2608" s="20">
        <f t="shared" si="399"/>
        <v>31.444155844155844</v>
      </c>
      <c r="Q2608" t="str">
        <f t="shared" si="389"/>
        <v>technology</v>
      </c>
      <c r="R2608" t="str">
        <f t="shared" si="390"/>
        <v>space exploration</v>
      </c>
      <c r="S2608" s="21">
        <f t="shared" si="391"/>
        <v>41726.712754629632</v>
      </c>
      <c r="T2608" s="21">
        <f t="shared" si="39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88"/>
        <v>408</v>
      </c>
      <c r="P2609" s="20">
        <f t="shared" si="399"/>
        <v>81.949748743718587</v>
      </c>
      <c r="Q2609" t="str">
        <f t="shared" si="389"/>
        <v>technology</v>
      </c>
      <c r="R2609" t="str">
        <f t="shared" si="390"/>
        <v>space exploration</v>
      </c>
      <c r="S2609" s="21">
        <f t="shared" si="391"/>
        <v>42184.874675925923</v>
      </c>
      <c r="T2609" s="21">
        <f t="shared" si="39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88"/>
        <v>224</v>
      </c>
      <c r="P2610" s="20">
        <f t="shared" si="399"/>
        <v>58.92763157894737</v>
      </c>
      <c r="Q2610" t="str">
        <f t="shared" si="389"/>
        <v>technology</v>
      </c>
      <c r="R2610" t="str">
        <f t="shared" si="390"/>
        <v>space exploration</v>
      </c>
      <c r="S2610" s="21">
        <f t="shared" si="391"/>
        <v>42767.801712962959</v>
      </c>
      <c r="T2610" s="21">
        <f t="shared" si="39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88"/>
        <v>304</v>
      </c>
      <c r="P2611" s="20">
        <f t="shared" si="399"/>
        <v>157.29347633136095</v>
      </c>
      <c r="Q2611" t="str">
        <f t="shared" si="389"/>
        <v>technology</v>
      </c>
      <c r="R2611" t="str">
        <f t="shared" si="390"/>
        <v>space exploration</v>
      </c>
      <c r="S2611" s="21">
        <f t="shared" si="391"/>
        <v>41075.237858796296</v>
      </c>
      <c r="T2611" s="21">
        <f t="shared" si="39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88"/>
        <v>141</v>
      </c>
      <c r="P2612" s="20">
        <f t="shared" si="399"/>
        <v>55.758509532062391</v>
      </c>
      <c r="Q2612" t="str">
        <f t="shared" si="389"/>
        <v>technology</v>
      </c>
      <c r="R2612" t="str">
        <f t="shared" si="390"/>
        <v>space exploration</v>
      </c>
      <c r="S2612" s="21">
        <f t="shared" si="391"/>
        <v>42564.881076388891</v>
      </c>
      <c r="T2612" s="21">
        <f t="shared" si="39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88"/>
        <v>2791</v>
      </c>
      <c r="P2613" s="12">
        <f t="shared" si="393"/>
        <v>83.802893802893806</v>
      </c>
      <c r="Q2613" t="str">
        <f t="shared" si="389"/>
        <v>technology</v>
      </c>
      <c r="R2613" t="str">
        <f t="shared" si="390"/>
        <v>space exploration</v>
      </c>
      <c r="S2613" s="21">
        <f t="shared" si="391"/>
        <v>42704.335810185185</v>
      </c>
      <c r="T2613" s="21">
        <f t="shared" si="39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88"/>
        <v>172</v>
      </c>
      <c r="P2614" s="20">
        <f t="shared" ref="P2614:P2616" si="400">IF(E2614=0,0,E2614/L2614)</f>
        <v>58.422210884353746</v>
      </c>
      <c r="Q2614" t="str">
        <f t="shared" si="389"/>
        <v>technology</v>
      </c>
      <c r="R2614" t="str">
        <f t="shared" si="390"/>
        <v>space exploration</v>
      </c>
      <c r="S2614" s="21">
        <f t="shared" si="391"/>
        <v>41982.143171296295</v>
      </c>
      <c r="T2614" s="21">
        <f t="shared" si="39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88"/>
        <v>101</v>
      </c>
      <c r="P2615" s="20">
        <f t="shared" si="400"/>
        <v>270.57142857142856</v>
      </c>
      <c r="Q2615" t="str">
        <f t="shared" si="389"/>
        <v>technology</v>
      </c>
      <c r="R2615" t="str">
        <f t="shared" si="390"/>
        <v>space exploration</v>
      </c>
      <c r="S2615" s="21">
        <f t="shared" si="391"/>
        <v>41143.81821759259</v>
      </c>
      <c r="T2615" s="21">
        <f t="shared" si="39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88"/>
        <v>102</v>
      </c>
      <c r="P2616" s="20">
        <f t="shared" si="400"/>
        <v>107.1</v>
      </c>
      <c r="Q2616" t="str">
        <f t="shared" si="389"/>
        <v>technology</v>
      </c>
      <c r="R2616" t="str">
        <f t="shared" si="390"/>
        <v>space exploration</v>
      </c>
      <c r="S2616" s="21">
        <f t="shared" si="391"/>
        <v>41730.708472222221</v>
      </c>
      <c r="T2616" s="21">
        <f t="shared" si="39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88"/>
        <v>170</v>
      </c>
      <c r="P2617" s="13">
        <f t="shared" si="393"/>
        <v>47.180555555555557</v>
      </c>
      <c r="Q2617" t="str">
        <f t="shared" si="389"/>
        <v>technology</v>
      </c>
      <c r="R2617" t="str">
        <f t="shared" si="390"/>
        <v>space exploration</v>
      </c>
      <c r="S2617" s="21">
        <f t="shared" si="391"/>
        <v>42453.49726851852</v>
      </c>
      <c r="T2617" s="21">
        <f t="shared" si="39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88"/>
        <v>115</v>
      </c>
      <c r="P2618" s="20">
        <f t="shared" ref="P2618:P2621" si="401">IF(E2618=0,0,E2618/L2618)</f>
        <v>120.30882352941177</v>
      </c>
      <c r="Q2618" t="str">
        <f t="shared" si="389"/>
        <v>technology</v>
      </c>
      <c r="R2618" t="str">
        <f t="shared" si="390"/>
        <v>space exploration</v>
      </c>
      <c r="S2618" s="21">
        <f t="shared" si="391"/>
        <v>42211.99454861111</v>
      </c>
      <c r="T2618" s="21">
        <f t="shared" si="39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88"/>
        <v>878</v>
      </c>
      <c r="P2619" s="20">
        <f t="shared" si="401"/>
        <v>27.59748427672956</v>
      </c>
      <c r="Q2619" t="str">
        <f t="shared" si="389"/>
        <v>technology</v>
      </c>
      <c r="R2619" t="str">
        <f t="shared" si="390"/>
        <v>space exploration</v>
      </c>
      <c r="S2619" s="21">
        <f t="shared" si="391"/>
        <v>41902.874432870369</v>
      </c>
      <c r="T2619" s="21">
        <f t="shared" si="39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88"/>
        <v>105</v>
      </c>
      <c r="P2620" s="20">
        <f t="shared" si="401"/>
        <v>205.2987012987013</v>
      </c>
      <c r="Q2620" t="str">
        <f t="shared" si="389"/>
        <v>technology</v>
      </c>
      <c r="R2620" t="str">
        <f t="shared" si="390"/>
        <v>space exploration</v>
      </c>
      <c r="S2620" s="21">
        <f t="shared" si="391"/>
        <v>42279.792372685188</v>
      </c>
      <c r="T2620" s="21">
        <f t="shared" si="39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88"/>
        <v>188</v>
      </c>
      <c r="P2621" s="20">
        <f t="shared" si="401"/>
        <v>35.547169811320757</v>
      </c>
      <c r="Q2621" t="str">
        <f t="shared" si="389"/>
        <v>technology</v>
      </c>
      <c r="R2621" t="str">
        <f t="shared" si="390"/>
        <v>space exploration</v>
      </c>
      <c r="S2621" s="21">
        <f t="shared" si="391"/>
        <v>42273.884305555555</v>
      </c>
      <c r="T2621" s="21">
        <f t="shared" si="39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88"/>
        <v>144</v>
      </c>
      <c r="P2622" s="8">
        <f t="shared" si="393"/>
        <v>74.639488409272587</v>
      </c>
      <c r="Q2622" t="str">
        <f t="shared" si="389"/>
        <v>technology</v>
      </c>
      <c r="R2622" t="str">
        <f t="shared" si="390"/>
        <v>space exploration</v>
      </c>
      <c r="S2622" s="21">
        <f t="shared" si="391"/>
        <v>42251.16715277778</v>
      </c>
      <c r="T2622" s="21">
        <f t="shared" si="39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88"/>
        <v>146</v>
      </c>
      <c r="P2623" s="20">
        <f>IF(E2623=0,0,E2623/L2623)</f>
        <v>47.058064516129029</v>
      </c>
      <c r="Q2623" t="str">
        <f t="shared" si="389"/>
        <v>technology</v>
      </c>
      <c r="R2623" t="str">
        <f t="shared" si="390"/>
        <v>space exploration</v>
      </c>
      <c r="S2623" s="21">
        <f t="shared" si="391"/>
        <v>42115.74754629629</v>
      </c>
      <c r="T2623" s="21">
        <f t="shared" si="39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88"/>
        <v>131</v>
      </c>
      <c r="P2624" s="12">
        <f t="shared" si="393"/>
        <v>26.591351351351353</v>
      </c>
      <c r="Q2624" t="str">
        <f t="shared" si="389"/>
        <v>technology</v>
      </c>
      <c r="R2624" t="str">
        <f t="shared" si="390"/>
        <v>space exploration</v>
      </c>
      <c r="S2624" s="21">
        <f t="shared" si="391"/>
        <v>42689.74324074074</v>
      </c>
      <c r="T2624" s="21">
        <f t="shared" si="39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88"/>
        <v>114</v>
      </c>
      <c r="P2625" s="20">
        <f t="shared" ref="P2625:P2626" si="402">IF(E2625=0,0,E2625/L2625)</f>
        <v>36.774193548387096</v>
      </c>
      <c r="Q2625" t="str">
        <f t="shared" si="389"/>
        <v>technology</v>
      </c>
      <c r="R2625" t="str">
        <f t="shared" si="390"/>
        <v>space exploration</v>
      </c>
      <c r="S2625" s="21">
        <f t="shared" si="391"/>
        <v>42692.256550925929</v>
      </c>
      <c r="T2625" s="21">
        <f t="shared" si="39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88"/>
        <v>1379</v>
      </c>
      <c r="P2626" s="20">
        <f t="shared" si="402"/>
        <v>31.820544982698959</v>
      </c>
      <c r="Q2626" t="str">
        <f t="shared" si="389"/>
        <v>technology</v>
      </c>
      <c r="R2626" t="str">
        <f t="shared" si="390"/>
        <v>space exploration</v>
      </c>
      <c r="S2626" s="21">
        <f t="shared" si="391"/>
        <v>41144.42155092593</v>
      </c>
      <c r="T2626" s="21">
        <f t="shared" si="39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03">ROUND((E2627/D2627)*100,0)</f>
        <v>956</v>
      </c>
      <c r="P2627" s="12">
        <f t="shared" ref="P2627:P2682" si="404">E2627/L2627</f>
        <v>27.576923076923077</v>
      </c>
      <c r="Q2627" t="str">
        <f t="shared" ref="Q2627:Q2690" si="405">LEFT(N2627,SEARCH("/",N2627,1)-1)</f>
        <v>technology</v>
      </c>
      <c r="R2627" t="str">
        <f t="shared" ref="R2627:R2690" si="406">RIGHT(N2627,LEN(N2627)-FIND("/",N2627))</f>
        <v>space exploration</v>
      </c>
      <c r="S2627" s="21">
        <f t="shared" ref="S2627:S2690" si="407">(((J2627/60)/60)/24)+DATE(1970,1,1)</f>
        <v>42658.810277777782</v>
      </c>
      <c r="T2627" s="21">
        <f t="shared" ref="T2627:T2690" si="40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03"/>
        <v>112</v>
      </c>
      <c r="P2628" s="20">
        <f t="shared" ref="P2628:P2630" si="409">IF(E2628=0,0,E2628/L2628)</f>
        <v>56</v>
      </c>
      <c r="Q2628" t="str">
        <f t="shared" si="405"/>
        <v>technology</v>
      </c>
      <c r="R2628" t="str">
        <f t="shared" si="406"/>
        <v>space exploration</v>
      </c>
      <c r="S2628" s="21">
        <f t="shared" si="407"/>
        <v>42128.628113425926</v>
      </c>
      <c r="T2628" s="21">
        <f t="shared" si="40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03"/>
        <v>647</v>
      </c>
      <c r="P2629" s="20">
        <f t="shared" si="409"/>
        <v>21.555555555555557</v>
      </c>
      <c r="Q2629" t="str">
        <f t="shared" si="405"/>
        <v>technology</v>
      </c>
      <c r="R2629" t="str">
        <f t="shared" si="406"/>
        <v>space exploration</v>
      </c>
      <c r="S2629" s="21">
        <f t="shared" si="407"/>
        <v>42304.829409722224</v>
      </c>
      <c r="T2629" s="21">
        <f t="shared" si="40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03"/>
        <v>110</v>
      </c>
      <c r="P2630" s="20">
        <f t="shared" si="409"/>
        <v>44.095238095238095</v>
      </c>
      <c r="Q2630" t="str">
        <f t="shared" si="405"/>
        <v>technology</v>
      </c>
      <c r="R2630" t="str">
        <f t="shared" si="406"/>
        <v>space exploration</v>
      </c>
      <c r="S2630" s="21">
        <f t="shared" si="407"/>
        <v>41953.966053240743</v>
      </c>
      <c r="T2630" s="21">
        <f t="shared" si="40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03"/>
        <v>128</v>
      </c>
      <c r="P2631" s="13">
        <f t="shared" si="404"/>
        <v>63.87</v>
      </c>
      <c r="Q2631" t="str">
        <f t="shared" si="405"/>
        <v>technology</v>
      </c>
      <c r="R2631" t="str">
        <f t="shared" si="406"/>
        <v>space exploration</v>
      </c>
      <c r="S2631" s="21">
        <f t="shared" si="407"/>
        <v>42108.538449074069</v>
      </c>
      <c r="T2631" s="21">
        <f t="shared" si="40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03"/>
        <v>158</v>
      </c>
      <c r="P2632" s="8">
        <f t="shared" si="404"/>
        <v>38.987654320987652</v>
      </c>
      <c r="Q2632" t="str">
        <f t="shared" si="405"/>
        <v>technology</v>
      </c>
      <c r="R2632" t="str">
        <f t="shared" si="406"/>
        <v>space exploration</v>
      </c>
      <c r="S2632" s="21">
        <f t="shared" si="407"/>
        <v>42524.105462962965</v>
      </c>
      <c r="T2632" s="21">
        <f t="shared" si="40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03"/>
        <v>115</v>
      </c>
      <c r="P2633" s="20">
        <f t="shared" ref="P2633:P2636" si="410">IF(E2633=0,0,E2633/L2633)</f>
        <v>80.185489510489504</v>
      </c>
      <c r="Q2633" t="str">
        <f t="shared" si="405"/>
        <v>technology</v>
      </c>
      <c r="R2633" t="str">
        <f t="shared" si="406"/>
        <v>space exploration</v>
      </c>
      <c r="S2633" s="21">
        <f t="shared" si="407"/>
        <v>42218.169293981482</v>
      </c>
      <c r="T2633" s="21">
        <f t="shared" si="40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03"/>
        <v>137</v>
      </c>
      <c r="P2634" s="20">
        <f t="shared" si="410"/>
        <v>34.904761904761905</v>
      </c>
      <c r="Q2634" t="str">
        <f t="shared" si="405"/>
        <v>technology</v>
      </c>
      <c r="R2634" t="str">
        <f t="shared" si="406"/>
        <v>space exploration</v>
      </c>
      <c r="S2634" s="21">
        <f t="shared" si="407"/>
        <v>42494.061793981484</v>
      </c>
      <c r="T2634" s="21">
        <f t="shared" si="40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03"/>
        <v>355</v>
      </c>
      <c r="P2635" s="20">
        <f t="shared" si="410"/>
        <v>89.100502512562812</v>
      </c>
      <c r="Q2635" t="str">
        <f t="shared" si="405"/>
        <v>technology</v>
      </c>
      <c r="R2635" t="str">
        <f t="shared" si="406"/>
        <v>space exploration</v>
      </c>
      <c r="S2635" s="21">
        <f t="shared" si="407"/>
        <v>41667.823287037041</v>
      </c>
      <c r="T2635" s="21">
        <f t="shared" si="40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03"/>
        <v>106</v>
      </c>
      <c r="P2636" s="20">
        <f t="shared" si="410"/>
        <v>39.44</v>
      </c>
      <c r="Q2636" t="str">
        <f t="shared" si="405"/>
        <v>technology</v>
      </c>
      <c r="R2636" t="str">
        <f t="shared" si="406"/>
        <v>space exploration</v>
      </c>
      <c r="S2636" s="21">
        <f t="shared" si="407"/>
        <v>42612.656493055561</v>
      </c>
      <c r="T2636" s="21">
        <f t="shared" si="40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03"/>
        <v>100</v>
      </c>
      <c r="P2637" s="9">
        <f t="shared" si="404"/>
        <v>136.9047619047619</v>
      </c>
      <c r="Q2637" t="str">
        <f t="shared" si="405"/>
        <v>technology</v>
      </c>
      <c r="R2637" t="str">
        <f t="shared" si="406"/>
        <v>space exploration</v>
      </c>
      <c r="S2637" s="21">
        <f t="shared" si="407"/>
        <v>42037.950937500005</v>
      </c>
      <c r="T2637" s="21">
        <f t="shared" si="40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03"/>
        <v>187</v>
      </c>
      <c r="P2638" s="20">
        <f t="shared" ref="P2638:P2640" si="411">IF(E2638=0,0,E2638/L2638)</f>
        <v>37.46</v>
      </c>
      <c r="Q2638" t="str">
        <f t="shared" si="405"/>
        <v>technology</v>
      </c>
      <c r="R2638" t="str">
        <f t="shared" si="406"/>
        <v>space exploration</v>
      </c>
      <c r="S2638" s="21">
        <f t="shared" si="407"/>
        <v>42636.614745370374</v>
      </c>
      <c r="T2638" s="21">
        <f t="shared" si="40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03"/>
        <v>166</v>
      </c>
      <c r="P2639" s="20">
        <f t="shared" si="411"/>
        <v>31.96153846153846</v>
      </c>
      <c r="Q2639" t="str">
        <f t="shared" si="405"/>
        <v>technology</v>
      </c>
      <c r="R2639" t="str">
        <f t="shared" si="406"/>
        <v>space exploration</v>
      </c>
      <c r="S2639" s="21">
        <f t="shared" si="407"/>
        <v>42639.549479166672</v>
      </c>
      <c r="T2639" s="21">
        <f t="shared" si="40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03"/>
        <v>102</v>
      </c>
      <c r="P2640" s="20">
        <f t="shared" si="411"/>
        <v>25.214285714285715</v>
      </c>
      <c r="Q2640" t="str">
        <f t="shared" si="405"/>
        <v>technology</v>
      </c>
      <c r="R2640" t="str">
        <f t="shared" si="406"/>
        <v>space exploration</v>
      </c>
      <c r="S2640" s="21">
        <f t="shared" si="407"/>
        <v>41989.913136574076</v>
      </c>
      <c r="T2640" s="21">
        <f t="shared" si="40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03"/>
        <v>164</v>
      </c>
      <c r="P2641" s="13">
        <f t="shared" si="404"/>
        <v>10.040816326530612</v>
      </c>
      <c r="Q2641" t="str">
        <f t="shared" si="405"/>
        <v>technology</v>
      </c>
      <c r="R2641" t="str">
        <f t="shared" si="406"/>
        <v>space exploration</v>
      </c>
      <c r="S2641" s="21">
        <f t="shared" si="407"/>
        <v>42024.86513888889</v>
      </c>
      <c r="T2641" s="21">
        <f t="shared" si="40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03"/>
        <v>106</v>
      </c>
      <c r="P2642" s="20">
        <f t="shared" ref="P2642:P2643" si="412">IF(E2642=0,0,E2642/L2642)</f>
        <v>45.94202898550725</v>
      </c>
      <c r="Q2642" t="str">
        <f t="shared" si="405"/>
        <v>technology</v>
      </c>
      <c r="R2642" t="str">
        <f t="shared" si="406"/>
        <v>space exploration</v>
      </c>
      <c r="S2642" s="21">
        <f t="shared" si="407"/>
        <v>42103.160578703704</v>
      </c>
      <c r="T2642" s="21">
        <f t="shared" si="40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03"/>
        <v>1</v>
      </c>
      <c r="P2643" s="20">
        <f t="shared" si="412"/>
        <v>15</v>
      </c>
      <c r="Q2643" t="str">
        <f t="shared" si="405"/>
        <v>technology</v>
      </c>
      <c r="R2643" t="str">
        <f t="shared" si="406"/>
        <v>space exploration</v>
      </c>
      <c r="S2643" s="21">
        <f t="shared" si="407"/>
        <v>41880.827118055553</v>
      </c>
      <c r="T2643" s="21">
        <f t="shared" si="40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03"/>
        <v>0</v>
      </c>
      <c r="P2644" s="12">
        <v>0</v>
      </c>
      <c r="Q2644" t="str">
        <f t="shared" si="405"/>
        <v>technology</v>
      </c>
      <c r="R2644" t="str">
        <f t="shared" si="406"/>
        <v>space exploration</v>
      </c>
      <c r="S2644" s="21">
        <f t="shared" si="407"/>
        <v>42536.246620370366</v>
      </c>
      <c r="T2644" s="21">
        <f t="shared" si="40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03"/>
        <v>34</v>
      </c>
      <c r="P2645" s="20">
        <f t="shared" ref="P2645:P2646" si="413">IF(E2645=0,0,E2645/L2645)</f>
        <v>223.58248500999335</v>
      </c>
      <c r="Q2645" t="str">
        <f t="shared" si="405"/>
        <v>technology</v>
      </c>
      <c r="R2645" t="str">
        <f t="shared" si="406"/>
        <v>space exploration</v>
      </c>
      <c r="S2645" s="21">
        <f t="shared" si="407"/>
        <v>42689.582349537035</v>
      </c>
      <c r="T2645" s="21">
        <f t="shared" si="40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03"/>
        <v>2</v>
      </c>
      <c r="P2646" s="20">
        <f t="shared" si="413"/>
        <v>39.480769230769234</v>
      </c>
      <c r="Q2646" t="str">
        <f t="shared" si="405"/>
        <v>technology</v>
      </c>
      <c r="R2646" t="str">
        <f t="shared" si="406"/>
        <v>space exploration</v>
      </c>
      <c r="S2646" s="21">
        <f t="shared" si="407"/>
        <v>42774.792071759264</v>
      </c>
      <c r="T2646" s="21">
        <f t="shared" si="40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03"/>
        <v>11</v>
      </c>
      <c r="P2647" s="8">
        <f t="shared" si="404"/>
        <v>91.304347826086953</v>
      </c>
      <c r="Q2647" t="str">
        <f t="shared" si="405"/>
        <v>technology</v>
      </c>
      <c r="R2647" t="str">
        <f t="shared" si="406"/>
        <v>space exploration</v>
      </c>
      <c r="S2647" s="21">
        <f t="shared" si="407"/>
        <v>41921.842627314814</v>
      </c>
      <c r="T2647" s="21">
        <f t="shared" si="40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03"/>
        <v>8</v>
      </c>
      <c r="P2648" s="20">
        <f>IF(E2648=0,0,E2648/L2648)</f>
        <v>78.666205607476627</v>
      </c>
      <c r="Q2648" t="str">
        <f t="shared" si="405"/>
        <v>technology</v>
      </c>
      <c r="R2648" t="str">
        <f t="shared" si="406"/>
        <v>space exploration</v>
      </c>
      <c r="S2648" s="21">
        <f t="shared" si="407"/>
        <v>42226.313298611116</v>
      </c>
      <c r="T2648" s="21">
        <f t="shared" si="40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03"/>
        <v>1</v>
      </c>
      <c r="P2649" s="9">
        <f t="shared" si="404"/>
        <v>12</v>
      </c>
      <c r="Q2649" t="str">
        <f t="shared" si="405"/>
        <v>technology</v>
      </c>
      <c r="R2649" t="str">
        <f t="shared" si="406"/>
        <v>space exploration</v>
      </c>
      <c r="S2649" s="21">
        <f t="shared" si="407"/>
        <v>42200.261793981481</v>
      </c>
      <c r="T2649" s="21">
        <f t="shared" si="40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03"/>
        <v>1</v>
      </c>
      <c r="P2650" s="20">
        <f t="shared" ref="P2650:P2653" si="414">IF(E2650=0,0,E2650/L2650)</f>
        <v>17.666666666666668</v>
      </c>
      <c r="Q2650" t="str">
        <f t="shared" si="405"/>
        <v>technology</v>
      </c>
      <c r="R2650" t="str">
        <f t="shared" si="406"/>
        <v>space exploration</v>
      </c>
      <c r="S2650" s="21">
        <f t="shared" si="407"/>
        <v>42408.714814814812</v>
      </c>
      <c r="T2650" s="21">
        <f t="shared" si="408"/>
        <v>42438.714814814812</v>
      </c>
    </row>
    <row r="2651" spans="1:20" ht="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03"/>
        <v>0</v>
      </c>
      <c r="P2651" s="20">
        <f t="shared" si="414"/>
        <v>41.333333333333336</v>
      </c>
      <c r="Q2651" t="str">
        <f t="shared" si="405"/>
        <v>technology</v>
      </c>
      <c r="R2651" t="str">
        <f t="shared" si="406"/>
        <v>space exploration</v>
      </c>
      <c r="S2651" s="21">
        <f t="shared" si="407"/>
        <v>42341.99700231482</v>
      </c>
      <c r="T2651" s="21">
        <f t="shared" si="40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03"/>
        <v>1</v>
      </c>
      <c r="P2652" s="20">
        <f t="shared" si="414"/>
        <v>71.599999999999994</v>
      </c>
      <c r="Q2652" t="str">
        <f t="shared" si="405"/>
        <v>technology</v>
      </c>
      <c r="R2652" t="str">
        <f t="shared" si="406"/>
        <v>space exploration</v>
      </c>
      <c r="S2652" s="21">
        <f t="shared" si="407"/>
        <v>42695.624340277776</v>
      </c>
      <c r="T2652" s="21">
        <f t="shared" si="40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03"/>
        <v>2</v>
      </c>
      <c r="P2653" s="20">
        <f t="shared" si="414"/>
        <v>307.8235294117647</v>
      </c>
      <c r="Q2653" t="str">
        <f t="shared" si="405"/>
        <v>technology</v>
      </c>
      <c r="R2653" t="str">
        <f t="shared" si="406"/>
        <v>space exploration</v>
      </c>
      <c r="S2653" s="21">
        <f t="shared" si="407"/>
        <v>42327.805659722217</v>
      </c>
      <c r="T2653" s="21">
        <f t="shared" si="40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03"/>
        <v>1</v>
      </c>
      <c r="P2654" s="8">
        <f t="shared" si="404"/>
        <v>80.454545454545453</v>
      </c>
      <c r="Q2654" t="str">
        <f t="shared" si="405"/>
        <v>technology</v>
      </c>
      <c r="R2654" t="str">
        <f t="shared" si="406"/>
        <v>space exploration</v>
      </c>
      <c r="S2654" s="21">
        <f t="shared" si="407"/>
        <v>41953.158854166672</v>
      </c>
      <c r="T2654" s="21">
        <f t="shared" si="40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03"/>
        <v>12</v>
      </c>
      <c r="P2655" s="20">
        <f t="shared" ref="P2655:P2664" si="415">IF(E2655=0,0,E2655/L2655)</f>
        <v>83.942857142857136</v>
      </c>
      <c r="Q2655" t="str">
        <f t="shared" si="405"/>
        <v>technology</v>
      </c>
      <c r="R2655" t="str">
        <f t="shared" si="406"/>
        <v>space exploration</v>
      </c>
      <c r="S2655" s="21">
        <f t="shared" si="407"/>
        <v>41771.651932870373</v>
      </c>
      <c r="T2655" s="21">
        <f t="shared" si="40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03"/>
        <v>0</v>
      </c>
      <c r="P2656" s="20">
        <f t="shared" si="415"/>
        <v>8.5</v>
      </c>
      <c r="Q2656" t="str">
        <f t="shared" si="405"/>
        <v>technology</v>
      </c>
      <c r="R2656" t="str">
        <f t="shared" si="406"/>
        <v>space exploration</v>
      </c>
      <c r="S2656" s="21">
        <f t="shared" si="407"/>
        <v>42055.600995370376</v>
      </c>
      <c r="T2656" s="21">
        <f t="shared" si="408"/>
        <v>42115.559328703705</v>
      </c>
    </row>
    <row r="2657" spans="1:20" ht="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03"/>
        <v>21</v>
      </c>
      <c r="P2657" s="20">
        <f t="shared" si="415"/>
        <v>73.372093023255815</v>
      </c>
      <c r="Q2657" t="str">
        <f t="shared" si="405"/>
        <v>technology</v>
      </c>
      <c r="R2657" t="str">
        <f t="shared" si="406"/>
        <v>space exploration</v>
      </c>
      <c r="S2657" s="21">
        <f t="shared" si="407"/>
        <v>42381.866284722222</v>
      </c>
      <c r="T2657" s="21">
        <f t="shared" si="40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03"/>
        <v>11</v>
      </c>
      <c r="P2658" s="20">
        <f t="shared" si="415"/>
        <v>112.86184210526316</v>
      </c>
      <c r="Q2658" t="str">
        <f t="shared" si="405"/>
        <v>technology</v>
      </c>
      <c r="R2658" t="str">
        <f t="shared" si="406"/>
        <v>space exploration</v>
      </c>
      <c r="S2658" s="21">
        <f t="shared" si="407"/>
        <v>42767.688518518517</v>
      </c>
      <c r="T2658" s="21">
        <f t="shared" si="40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03"/>
        <v>19</v>
      </c>
      <c r="P2659" s="20">
        <f t="shared" si="415"/>
        <v>95.277627118644077</v>
      </c>
      <c r="Q2659" t="str">
        <f t="shared" si="405"/>
        <v>technology</v>
      </c>
      <c r="R2659" t="str">
        <f t="shared" si="406"/>
        <v>space exploration</v>
      </c>
      <c r="S2659" s="21">
        <f t="shared" si="407"/>
        <v>42551.928854166668</v>
      </c>
      <c r="T2659" s="21">
        <f t="shared" si="40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03"/>
        <v>0</v>
      </c>
      <c r="P2660" s="20">
        <f t="shared" si="415"/>
        <v>22.75</v>
      </c>
      <c r="Q2660" t="str">
        <f t="shared" si="405"/>
        <v>technology</v>
      </c>
      <c r="R2660" t="str">
        <f t="shared" si="406"/>
        <v>space exploration</v>
      </c>
      <c r="S2660" s="21">
        <f t="shared" si="407"/>
        <v>42551.884189814817</v>
      </c>
      <c r="T2660" s="21">
        <f t="shared" si="408"/>
        <v>42581.884189814817</v>
      </c>
    </row>
    <row r="2661" spans="1:20" ht="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03"/>
        <v>3</v>
      </c>
      <c r="P2661" s="20">
        <f t="shared" si="415"/>
        <v>133.30000000000001</v>
      </c>
      <c r="Q2661" t="str">
        <f t="shared" si="405"/>
        <v>technology</v>
      </c>
      <c r="R2661" t="str">
        <f t="shared" si="406"/>
        <v>space exploration</v>
      </c>
      <c r="S2661" s="21">
        <f t="shared" si="407"/>
        <v>42082.069560185191</v>
      </c>
      <c r="T2661" s="21">
        <f t="shared" si="40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03"/>
        <v>0</v>
      </c>
      <c r="P2662" s="20">
        <f t="shared" si="415"/>
        <v>3.8</v>
      </c>
      <c r="Q2662" t="str">
        <f t="shared" si="405"/>
        <v>technology</v>
      </c>
      <c r="R2662" t="str">
        <f t="shared" si="406"/>
        <v>space exploration</v>
      </c>
      <c r="S2662" s="21">
        <f t="shared" si="407"/>
        <v>42272.713171296295</v>
      </c>
      <c r="T2662" s="21">
        <f t="shared" si="40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03"/>
        <v>103</v>
      </c>
      <c r="P2663" s="20">
        <f t="shared" si="415"/>
        <v>85.75</v>
      </c>
      <c r="Q2663" t="str">
        <f t="shared" si="405"/>
        <v>technology</v>
      </c>
      <c r="R2663" t="str">
        <f t="shared" si="406"/>
        <v>makerspaces</v>
      </c>
      <c r="S2663" s="21">
        <f t="shared" si="407"/>
        <v>41542.958449074074</v>
      </c>
      <c r="T2663" s="21">
        <f t="shared" si="40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03"/>
        <v>107</v>
      </c>
      <c r="P2664" s="20">
        <f t="shared" si="415"/>
        <v>267</v>
      </c>
      <c r="Q2664" t="str">
        <f t="shared" si="405"/>
        <v>technology</v>
      </c>
      <c r="R2664" t="str">
        <f t="shared" si="406"/>
        <v>makerspaces</v>
      </c>
      <c r="S2664" s="21">
        <f t="shared" si="407"/>
        <v>42207.746678240743</v>
      </c>
      <c r="T2664" s="21">
        <f t="shared" si="40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03"/>
        <v>105</v>
      </c>
      <c r="P2665" s="9">
        <f t="shared" si="404"/>
        <v>373.55803571428572</v>
      </c>
      <c r="Q2665" t="str">
        <f t="shared" si="405"/>
        <v>technology</v>
      </c>
      <c r="R2665" t="str">
        <f t="shared" si="406"/>
        <v>makerspaces</v>
      </c>
      <c r="S2665" s="21">
        <f t="shared" si="407"/>
        <v>42222.622766203705</v>
      </c>
      <c r="T2665" s="21">
        <f t="shared" si="40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03"/>
        <v>103</v>
      </c>
      <c r="P2666" s="20">
        <f t="shared" ref="P2666:P2669" si="416">IF(E2666=0,0,E2666/L2666)</f>
        <v>174.03846153846155</v>
      </c>
      <c r="Q2666" t="str">
        <f t="shared" si="405"/>
        <v>technology</v>
      </c>
      <c r="R2666" t="str">
        <f t="shared" si="406"/>
        <v>makerspaces</v>
      </c>
      <c r="S2666" s="21">
        <f t="shared" si="407"/>
        <v>42313.02542824074</v>
      </c>
      <c r="T2666" s="21">
        <f t="shared" si="40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03"/>
        <v>123</v>
      </c>
      <c r="P2667" s="20">
        <f t="shared" si="416"/>
        <v>93.695652173913047</v>
      </c>
      <c r="Q2667" t="str">
        <f t="shared" si="405"/>
        <v>technology</v>
      </c>
      <c r="R2667" t="str">
        <f t="shared" si="406"/>
        <v>makerspaces</v>
      </c>
      <c r="S2667" s="21">
        <f t="shared" si="407"/>
        <v>42083.895532407405</v>
      </c>
      <c r="T2667" s="21">
        <f t="shared" si="40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03"/>
        <v>159</v>
      </c>
      <c r="P2668" s="20">
        <f t="shared" si="416"/>
        <v>77.327718446601949</v>
      </c>
      <c r="Q2668" t="str">
        <f t="shared" si="405"/>
        <v>technology</v>
      </c>
      <c r="R2668" t="str">
        <f t="shared" si="406"/>
        <v>makerspaces</v>
      </c>
      <c r="S2668" s="21">
        <f t="shared" si="407"/>
        <v>42235.764340277776</v>
      </c>
      <c r="T2668" s="21">
        <f t="shared" si="40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03"/>
        <v>111</v>
      </c>
      <c r="P2669" s="20">
        <f t="shared" si="416"/>
        <v>92.222222222222229</v>
      </c>
      <c r="Q2669" t="str">
        <f t="shared" si="405"/>
        <v>technology</v>
      </c>
      <c r="R2669" t="str">
        <f t="shared" si="406"/>
        <v>makerspaces</v>
      </c>
      <c r="S2669" s="21">
        <f t="shared" si="407"/>
        <v>42380.926111111112</v>
      </c>
      <c r="T2669" s="21">
        <f t="shared" si="40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03"/>
        <v>171</v>
      </c>
      <c r="P2670" s="9">
        <f t="shared" si="404"/>
        <v>60.964285714285715</v>
      </c>
      <c r="Q2670" t="str">
        <f t="shared" si="405"/>
        <v>technology</v>
      </c>
      <c r="R2670" t="str">
        <f t="shared" si="406"/>
        <v>makerspaces</v>
      </c>
      <c r="S2670" s="21">
        <f t="shared" si="407"/>
        <v>42275.588715277772</v>
      </c>
      <c r="T2670" s="21">
        <f t="shared" si="40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03"/>
        <v>125</v>
      </c>
      <c r="P2671" s="20">
        <f>IF(E2671=0,0,E2671/L2671)</f>
        <v>91</v>
      </c>
      <c r="Q2671" t="str">
        <f t="shared" si="405"/>
        <v>technology</v>
      </c>
      <c r="R2671" t="str">
        <f t="shared" si="406"/>
        <v>makerspaces</v>
      </c>
      <c r="S2671" s="21">
        <f t="shared" si="407"/>
        <v>42319.035833333335</v>
      </c>
      <c r="T2671" s="21">
        <f t="shared" si="40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03"/>
        <v>6</v>
      </c>
      <c r="P2672" s="8">
        <f t="shared" si="404"/>
        <v>41.583333333333336</v>
      </c>
      <c r="Q2672" t="str">
        <f t="shared" si="405"/>
        <v>technology</v>
      </c>
      <c r="R2672" t="str">
        <f t="shared" si="406"/>
        <v>makerspaces</v>
      </c>
      <c r="S2672" s="21">
        <f t="shared" si="407"/>
        <v>41821.020601851851</v>
      </c>
      <c r="T2672" s="21">
        <f t="shared" si="40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03"/>
        <v>11</v>
      </c>
      <c r="P2673" s="20">
        <f t="shared" ref="P2673:P2677" si="417">IF(E2673=0,0,E2673/L2673)</f>
        <v>33.761904761904759</v>
      </c>
      <c r="Q2673" t="str">
        <f t="shared" si="405"/>
        <v>technology</v>
      </c>
      <c r="R2673" t="str">
        <f t="shared" si="406"/>
        <v>makerspaces</v>
      </c>
      <c r="S2673" s="21">
        <f t="shared" si="407"/>
        <v>41962.749027777783</v>
      </c>
      <c r="T2673" s="21">
        <f t="shared" si="40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03"/>
        <v>33</v>
      </c>
      <c r="P2674" s="20">
        <f t="shared" si="417"/>
        <v>70.61702127659575</v>
      </c>
      <c r="Q2674" t="str">
        <f t="shared" si="405"/>
        <v>technology</v>
      </c>
      <c r="R2674" t="str">
        <f t="shared" si="406"/>
        <v>makerspaces</v>
      </c>
      <c r="S2674" s="21">
        <f t="shared" si="407"/>
        <v>42344.884143518517</v>
      </c>
      <c r="T2674" s="21">
        <f t="shared" si="40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03"/>
        <v>28</v>
      </c>
      <c r="P2675" s="20">
        <f t="shared" si="417"/>
        <v>167.15151515151516</v>
      </c>
      <c r="Q2675" t="str">
        <f t="shared" si="405"/>
        <v>technology</v>
      </c>
      <c r="R2675" t="str">
        <f t="shared" si="406"/>
        <v>makerspaces</v>
      </c>
      <c r="S2675" s="21">
        <f t="shared" si="407"/>
        <v>41912.541655092595</v>
      </c>
      <c r="T2675" s="21">
        <f t="shared" si="40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03"/>
        <v>63</v>
      </c>
      <c r="P2676" s="20">
        <f t="shared" si="417"/>
        <v>128.61988304093566</v>
      </c>
      <c r="Q2676" t="str">
        <f t="shared" si="405"/>
        <v>technology</v>
      </c>
      <c r="R2676" t="str">
        <f t="shared" si="406"/>
        <v>makerspaces</v>
      </c>
      <c r="S2676" s="21">
        <f t="shared" si="407"/>
        <v>42529.632754629631</v>
      </c>
      <c r="T2676" s="21">
        <f t="shared" si="40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03"/>
        <v>8</v>
      </c>
      <c r="P2677" s="20">
        <f t="shared" si="417"/>
        <v>65.41379310344827</v>
      </c>
      <c r="Q2677" t="str">
        <f t="shared" si="405"/>
        <v>technology</v>
      </c>
      <c r="R2677" t="str">
        <f t="shared" si="406"/>
        <v>makerspaces</v>
      </c>
      <c r="S2677" s="21">
        <f t="shared" si="407"/>
        <v>41923.857511574075</v>
      </c>
      <c r="T2677" s="21">
        <f t="shared" si="40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03"/>
        <v>50</v>
      </c>
      <c r="P2678" s="9">
        <f t="shared" si="404"/>
        <v>117.55555555555556</v>
      </c>
      <c r="Q2678" t="str">
        <f t="shared" si="405"/>
        <v>technology</v>
      </c>
      <c r="R2678" t="str">
        <f t="shared" si="406"/>
        <v>makerspaces</v>
      </c>
      <c r="S2678" s="21">
        <f t="shared" si="407"/>
        <v>42482.624699074076</v>
      </c>
      <c r="T2678" s="21">
        <f t="shared" si="40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03"/>
        <v>18</v>
      </c>
      <c r="P2679" s="20">
        <f>IF(E2679=0,0,E2679/L2679)</f>
        <v>126.48148148148148</v>
      </c>
      <c r="Q2679" t="str">
        <f t="shared" si="405"/>
        <v>technology</v>
      </c>
      <c r="R2679" t="str">
        <f t="shared" si="406"/>
        <v>makerspaces</v>
      </c>
      <c r="S2679" s="21">
        <f t="shared" si="407"/>
        <v>41793.029432870368</v>
      </c>
      <c r="T2679" s="21">
        <f t="shared" si="40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03"/>
        <v>0</v>
      </c>
      <c r="P2680" s="12">
        <f t="shared" si="404"/>
        <v>550</v>
      </c>
      <c r="Q2680" t="str">
        <f t="shared" si="405"/>
        <v>technology</v>
      </c>
      <c r="R2680" t="str">
        <f t="shared" si="406"/>
        <v>makerspaces</v>
      </c>
      <c r="S2680" s="21">
        <f t="shared" si="407"/>
        <v>42241.798206018517</v>
      </c>
      <c r="T2680" s="21">
        <f t="shared" si="40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03"/>
        <v>0</v>
      </c>
      <c r="P2681" s="20">
        <f>IF(E2681=0,0,E2681/L2681)</f>
        <v>44</v>
      </c>
      <c r="Q2681" t="str">
        <f t="shared" si="405"/>
        <v>technology</v>
      </c>
      <c r="R2681" t="str">
        <f t="shared" si="406"/>
        <v>makerspaces</v>
      </c>
      <c r="S2681" s="21">
        <f t="shared" si="407"/>
        <v>42033.001087962963</v>
      </c>
      <c r="T2681" s="21">
        <f t="shared" si="408"/>
        <v>42063.001087962963</v>
      </c>
    </row>
    <row r="2682" spans="1:20" ht="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03"/>
        <v>1</v>
      </c>
      <c r="P2682" s="12">
        <f t="shared" si="404"/>
        <v>69</v>
      </c>
      <c r="Q2682" t="str">
        <f t="shared" si="405"/>
        <v>technology</v>
      </c>
      <c r="R2682" t="str">
        <f t="shared" si="406"/>
        <v>makerspaces</v>
      </c>
      <c r="S2682" s="21">
        <f t="shared" si="407"/>
        <v>42436.211701388893</v>
      </c>
      <c r="T2682" s="21">
        <f t="shared" si="40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03"/>
        <v>1</v>
      </c>
      <c r="P2683" s="20">
        <f t="shared" ref="P2683:P2692" si="418">IF(E2683=0,0,E2683/L2683)</f>
        <v>27.5</v>
      </c>
      <c r="Q2683" t="str">
        <f t="shared" si="405"/>
        <v>food</v>
      </c>
      <c r="R2683" t="str">
        <f t="shared" si="406"/>
        <v>food trucks</v>
      </c>
      <c r="S2683" s="21">
        <f t="shared" si="407"/>
        <v>41805.895254629628</v>
      </c>
      <c r="T2683" s="21">
        <f t="shared" si="40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03"/>
        <v>28</v>
      </c>
      <c r="P2684" s="20">
        <f t="shared" si="418"/>
        <v>84.9</v>
      </c>
      <c r="Q2684" t="str">
        <f t="shared" si="405"/>
        <v>food</v>
      </c>
      <c r="R2684" t="str">
        <f t="shared" si="406"/>
        <v>food trucks</v>
      </c>
      <c r="S2684" s="21">
        <f t="shared" si="407"/>
        <v>41932.871990740743</v>
      </c>
      <c r="T2684" s="21">
        <f t="shared" si="40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03"/>
        <v>0</v>
      </c>
      <c r="P2685" s="20">
        <f t="shared" si="418"/>
        <v>12</v>
      </c>
      <c r="Q2685" t="str">
        <f t="shared" si="405"/>
        <v>food</v>
      </c>
      <c r="R2685" t="str">
        <f t="shared" si="406"/>
        <v>food trucks</v>
      </c>
      <c r="S2685" s="21">
        <f t="shared" si="407"/>
        <v>42034.75509259259</v>
      </c>
      <c r="T2685" s="21">
        <f t="shared" si="40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03"/>
        <v>1</v>
      </c>
      <c r="P2686" s="20">
        <f t="shared" si="418"/>
        <v>200</v>
      </c>
      <c r="Q2686" t="str">
        <f t="shared" si="405"/>
        <v>food</v>
      </c>
      <c r="R2686" t="str">
        <f t="shared" si="406"/>
        <v>food trucks</v>
      </c>
      <c r="S2686" s="21">
        <f t="shared" si="407"/>
        <v>41820.914641203701</v>
      </c>
      <c r="T2686" s="21">
        <f t="shared" si="40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03"/>
        <v>0</v>
      </c>
      <c r="P2687" s="20">
        <f t="shared" si="418"/>
        <v>10</v>
      </c>
      <c r="Q2687" t="str">
        <f t="shared" si="405"/>
        <v>food</v>
      </c>
      <c r="R2687" t="str">
        <f t="shared" si="406"/>
        <v>food trucks</v>
      </c>
      <c r="S2687" s="21">
        <f t="shared" si="407"/>
        <v>42061.69594907407</v>
      </c>
      <c r="T2687" s="21">
        <f t="shared" si="40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03"/>
        <v>0</v>
      </c>
      <c r="P2688" s="20">
        <f t="shared" si="418"/>
        <v>0</v>
      </c>
      <c r="Q2688" t="str">
        <f t="shared" si="405"/>
        <v>food</v>
      </c>
      <c r="R2688" t="str">
        <f t="shared" si="406"/>
        <v>food trucks</v>
      </c>
      <c r="S2688" s="21">
        <f t="shared" si="407"/>
        <v>41892.974803240737</v>
      </c>
      <c r="T2688" s="21">
        <f t="shared" si="40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03"/>
        <v>0</v>
      </c>
      <c r="P2689" s="20">
        <f t="shared" si="418"/>
        <v>0</v>
      </c>
      <c r="Q2689" t="str">
        <f t="shared" si="405"/>
        <v>food</v>
      </c>
      <c r="R2689" t="str">
        <f t="shared" si="406"/>
        <v>food trucks</v>
      </c>
      <c r="S2689" s="21">
        <f t="shared" si="407"/>
        <v>42154.64025462963</v>
      </c>
      <c r="T2689" s="21">
        <f t="shared" si="40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03"/>
        <v>0</v>
      </c>
      <c r="P2690" s="20">
        <f t="shared" si="418"/>
        <v>5.2857142857142856</v>
      </c>
      <c r="Q2690" t="str">
        <f t="shared" si="405"/>
        <v>food</v>
      </c>
      <c r="R2690" t="str">
        <f t="shared" si="406"/>
        <v>food trucks</v>
      </c>
      <c r="S2690" s="21">
        <f t="shared" si="407"/>
        <v>42028.118865740747</v>
      </c>
      <c r="T2690" s="21">
        <f t="shared" si="40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19">ROUND((E2691/D2691)*100,0)</f>
        <v>0</v>
      </c>
      <c r="P2691" s="20">
        <f t="shared" si="418"/>
        <v>1</v>
      </c>
      <c r="Q2691" t="str">
        <f t="shared" ref="Q2691:Q2754" si="420">LEFT(N2691,SEARCH("/",N2691,1)-1)</f>
        <v>food</v>
      </c>
      <c r="R2691" t="str">
        <f t="shared" ref="R2691:R2754" si="421">RIGHT(N2691,LEN(N2691)-FIND("/",N2691))</f>
        <v>food trucks</v>
      </c>
      <c r="S2691" s="21">
        <f t="shared" ref="S2691:S2754" si="422">(((J2691/60)/60)/24)+DATE(1970,1,1)</f>
        <v>42551.961689814809</v>
      </c>
      <c r="T2691" s="21">
        <f t="shared" ref="T2691:T2754" si="423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19"/>
        <v>11</v>
      </c>
      <c r="P2692" s="20">
        <f t="shared" si="418"/>
        <v>72.762711864406782</v>
      </c>
      <c r="Q2692" t="str">
        <f t="shared" si="420"/>
        <v>food</v>
      </c>
      <c r="R2692" t="str">
        <f t="shared" si="421"/>
        <v>food trucks</v>
      </c>
      <c r="S2692" s="21">
        <f t="shared" si="422"/>
        <v>42113.105046296296</v>
      </c>
      <c r="T2692" s="21">
        <f t="shared" si="42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19"/>
        <v>0</v>
      </c>
      <c r="P2693" s="9">
        <f t="shared" ref="P2693:P2741" si="424">E2693/L2693</f>
        <v>17.5</v>
      </c>
      <c r="Q2693" t="str">
        <f t="shared" si="420"/>
        <v>food</v>
      </c>
      <c r="R2693" t="str">
        <f t="shared" si="421"/>
        <v>food trucks</v>
      </c>
      <c r="S2693" s="21">
        <f t="shared" si="422"/>
        <v>42089.724039351851</v>
      </c>
      <c r="T2693" s="21">
        <f t="shared" si="42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19"/>
        <v>1</v>
      </c>
      <c r="P2694" s="20">
        <f t="shared" ref="P2694:P2700" si="425">IF(E2694=0,0,E2694/L2694)</f>
        <v>25</v>
      </c>
      <c r="Q2694" t="str">
        <f t="shared" si="420"/>
        <v>food</v>
      </c>
      <c r="R2694" t="str">
        <f t="shared" si="421"/>
        <v>food trucks</v>
      </c>
      <c r="S2694" s="21">
        <f t="shared" si="422"/>
        <v>42058.334027777775</v>
      </c>
      <c r="T2694" s="21">
        <f t="shared" si="42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19"/>
        <v>1</v>
      </c>
      <c r="P2695" s="20">
        <f t="shared" si="425"/>
        <v>13.333333333333334</v>
      </c>
      <c r="Q2695" t="str">
        <f t="shared" si="420"/>
        <v>food</v>
      </c>
      <c r="R2695" t="str">
        <f t="shared" si="421"/>
        <v>food trucks</v>
      </c>
      <c r="S2695" s="21">
        <f t="shared" si="422"/>
        <v>41834.138495370367</v>
      </c>
      <c r="T2695" s="21">
        <f t="shared" si="42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19"/>
        <v>0</v>
      </c>
      <c r="P2696" s="20">
        <f t="shared" si="425"/>
        <v>1</v>
      </c>
      <c r="Q2696" t="str">
        <f t="shared" si="420"/>
        <v>food</v>
      </c>
      <c r="R2696" t="str">
        <f t="shared" si="421"/>
        <v>food trucks</v>
      </c>
      <c r="S2696" s="21">
        <f t="shared" si="422"/>
        <v>41878.140497685185</v>
      </c>
      <c r="T2696" s="21">
        <f t="shared" si="42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19"/>
        <v>0</v>
      </c>
      <c r="P2697" s="20">
        <f t="shared" si="425"/>
        <v>23.666666666666668</v>
      </c>
      <c r="Q2697" t="str">
        <f t="shared" si="420"/>
        <v>food</v>
      </c>
      <c r="R2697" t="str">
        <f t="shared" si="421"/>
        <v>food trucks</v>
      </c>
      <c r="S2697" s="21">
        <f t="shared" si="422"/>
        <v>42048.181921296295</v>
      </c>
      <c r="T2697" s="21">
        <f t="shared" si="42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19"/>
        <v>6</v>
      </c>
      <c r="P2698" s="20">
        <f t="shared" si="425"/>
        <v>89.21052631578948</v>
      </c>
      <c r="Q2698" t="str">
        <f t="shared" si="420"/>
        <v>food</v>
      </c>
      <c r="R2698" t="str">
        <f t="shared" si="421"/>
        <v>food trucks</v>
      </c>
      <c r="S2698" s="21">
        <f t="shared" si="422"/>
        <v>41964.844444444447</v>
      </c>
      <c r="T2698" s="21">
        <f t="shared" si="42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19"/>
        <v>26</v>
      </c>
      <c r="P2699" s="20">
        <f t="shared" si="425"/>
        <v>116.55769230769231</v>
      </c>
      <c r="Q2699" t="str">
        <f t="shared" si="420"/>
        <v>food</v>
      </c>
      <c r="R2699" t="str">
        <f t="shared" si="421"/>
        <v>food trucks</v>
      </c>
      <c r="S2699" s="21">
        <f t="shared" si="422"/>
        <v>42187.940081018518</v>
      </c>
      <c r="T2699" s="21">
        <f t="shared" si="42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19"/>
        <v>0</v>
      </c>
      <c r="P2700" s="20">
        <f t="shared" si="425"/>
        <v>13.005000000000001</v>
      </c>
      <c r="Q2700" t="str">
        <f t="shared" si="420"/>
        <v>food</v>
      </c>
      <c r="R2700" t="str">
        <f t="shared" si="421"/>
        <v>food trucks</v>
      </c>
      <c r="S2700" s="21">
        <f t="shared" si="422"/>
        <v>41787.898240740738</v>
      </c>
      <c r="T2700" s="21">
        <f t="shared" si="42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19"/>
        <v>0</v>
      </c>
      <c r="P2701" s="9">
        <v>0</v>
      </c>
      <c r="Q2701" t="str">
        <f t="shared" si="420"/>
        <v>food</v>
      </c>
      <c r="R2701" t="str">
        <f t="shared" si="421"/>
        <v>food trucks</v>
      </c>
      <c r="S2701" s="21">
        <f t="shared" si="422"/>
        <v>41829.896562499998</v>
      </c>
      <c r="T2701" s="21">
        <f t="shared" si="42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19"/>
        <v>1</v>
      </c>
      <c r="P2702" s="20">
        <f>IF(E2702=0,0,E2702/L2702)</f>
        <v>17.5</v>
      </c>
      <c r="Q2702" t="str">
        <f t="shared" si="420"/>
        <v>food</v>
      </c>
      <c r="R2702" t="str">
        <f t="shared" si="421"/>
        <v>food trucks</v>
      </c>
      <c r="S2702" s="21">
        <f t="shared" si="422"/>
        <v>41870.87467592593</v>
      </c>
      <c r="T2702" s="21">
        <f t="shared" si="42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19"/>
        <v>46</v>
      </c>
      <c r="P2703" s="12">
        <f t="shared" si="424"/>
        <v>34.130434782608695</v>
      </c>
      <c r="Q2703" t="str">
        <f t="shared" si="420"/>
        <v>theater</v>
      </c>
      <c r="R2703" t="str">
        <f t="shared" si="421"/>
        <v>spaces</v>
      </c>
      <c r="S2703" s="21">
        <f t="shared" si="422"/>
        <v>42801.774699074071</v>
      </c>
      <c r="T2703" s="21">
        <f t="shared" si="42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19"/>
        <v>34</v>
      </c>
      <c r="P2704" s="20">
        <f>IF(E2704=0,0,E2704/L2704)</f>
        <v>132.34615384615384</v>
      </c>
      <c r="Q2704" t="str">
        <f t="shared" si="420"/>
        <v>theater</v>
      </c>
      <c r="R2704" t="str">
        <f t="shared" si="421"/>
        <v>spaces</v>
      </c>
      <c r="S2704" s="21">
        <f t="shared" si="422"/>
        <v>42800.801817129628</v>
      </c>
      <c r="T2704" s="21">
        <f t="shared" si="42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19"/>
        <v>104</v>
      </c>
      <c r="P2705" s="15">
        <f t="shared" si="424"/>
        <v>922.22222222222217</v>
      </c>
      <c r="Q2705" t="str">
        <f t="shared" si="420"/>
        <v>theater</v>
      </c>
      <c r="R2705" t="str">
        <f t="shared" si="421"/>
        <v>spaces</v>
      </c>
      <c r="S2705" s="21">
        <f t="shared" si="422"/>
        <v>42756.690162037034</v>
      </c>
      <c r="T2705" s="21">
        <f t="shared" si="42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19"/>
        <v>6</v>
      </c>
      <c r="P2706" s="20">
        <f t="shared" ref="P2706:P2709" si="426">IF(E2706=0,0,E2706/L2706)</f>
        <v>163.57142857142858</v>
      </c>
      <c r="Q2706" t="str">
        <f t="shared" si="420"/>
        <v>theater</v>
      </c>
      <c r="R2706" t="str">
        <f t="shared" si="421"/>
        <v>spaces</v>
      </c>
      <c r="S2706" s="21">
        <f t="shared" si="422"/>
        <v>42787.862430555557</v>
      </c>
      <c r="T2706" s="21">
        <f t="shared" si="42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19"/>
        <v>11</v>
      </c>
      <c r="P2707" s="20">
        <f t="shared" si="426"/>
        <v>217.375</v>
      </c>
      <c r="Q2707" t="str">
        <f t="shared" si="420"/>
        <v>theater</v>
      </c>
      <c r="R2707" t="str">
        <f t="shared" si="421"/>
        <v>spaces</v>
      </c>
      <c r="S2707" s="21">
        <f t="shared" si="422"/>
        <v>42773.916180555556</v>
      </c>
      <c r="T2707" s="21">
        <f t="shared" si="42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19"/>
        <v>112</v>
      </c>
      <c r="P2708" s="20">
        <f t="shared" si="426"/>
        <v>149.44486692015209</v>
      </c>
      <c r="Q2708" t="str">
        <f t="shared" si="420"/>
        <v>theater</v>
      </c>
      <c r="R2708" t="str">
        <f t="shared" si="421"/>
        <v>spaces</v>
      </c>
      <c r="S2708" s="21">
        <f t="shared" si="422"/>
        <v>41899.294942129629</v>
      </c>
      <c r="T2708" s="21">
        <f t="shared" si="42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19"/>
        <v>351</v>
      </c>
      <c r="P2709" s="20">
        <f t="shared" si="426"/>
        <v>71.237487309644663</v>
      </c>
      <c r="Q2709" t="str">
        <f t="shared" si="420"/>
        <v>theater</v>
      </c>
      <c r="R2709" t="str">
        <f t="shared" si="421"/>
        <v>spaces</v>
      </c>
      <c r="S2709" s="21">
        <f t="shared" si="422"/>
        <v>41391.782905092594</v>
      </c>
      <c r="T2709" s="21">
        <f t="shared" si="42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19"/>
        <v>233</v>
      </c>
      <c r="P2710" s="13">
        <f t="shared" si="424"/>
        <v>44.464318398474738</v>
      </c>
      <c r="Q2710" t="str">
        <f t="shared" si="420"/>
        <v>theater</v>
      </c>
      <c r="R2710" t="str">
        <f t="shared" si="421"/>
        <v>spaces</v>
      </c>
      <c r="S2710" s="21">
        <f t="shared" si="422"/>
        <v>42512.698217592595</v>
      </c>
      <c r="T2710" s="21">
        <f t="shared" si="42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19"/>
        <v>102</v>
      </c>
      <c r="P2711" s="20">
        <f t="shared" ref="P2711:P2712" si="427">IF(E2711=0,0,E2711/L2711)</f>
        <v>164.94480519480518</v>
      </c>
      <c r="Q2711" t="str">
        <f t="shared" si="420"/>
        <v>theater</v>
      </c>
      <c r="R2711" t="str">
        <f t="shared" si="421"/>
        <v>spaces</v>
      </c>
      <c r="S2711" s="21">
        <f t="shared" si="422"/>
        <v>42612.149780092594</v>
      </c>
      <c r="T2711" s="21">
        <f t="shared" si="42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19"/>
        <v>154</v>
      </c>
      <c r="P2712" s="20">
        <f t="shared" si="427"/>
        <v>84.871516544117654</v>
      </c>
      <c r="Q2712" t="str">
        <f t="shared" si="420"/>
        <v>theater</v>
      </c>
      <c r="R2712" t="str">
        <f t="shared" si="421"/>
        <v>spaces</v>
      </c>
      <c r="S2712" s="21">
        <f t="shared" si="422"/>
        <v>41828.229490740741</v>
      </c>
      <c r="T2712" s="21">
        <f t="shared" si="42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19"/>
        <v>101</v>
      </c>
      <c r="P2713" s="13">
        <f t="shared" si="424"/>
        <v>53.945205479452056</v>
      </c>
      <c r="Q2713" t="str">
        <f t="shared" si="420"/>
        <v>theater</v>
      </c>
      <c r="R2713" t="str">
        <f t="shared" si="421"/>
        <v>spaces</v>
      </c>
      <c r="S2713" s="21">
        <f t="shared" si="422"/>
        <v>41780.745254629634</v>
      </c>
      <c r="T2713" s="21">
        <f t="shared" si="42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19"/>
        <v>131</v>
      </c>
      <c r="P2714" s="20">
        <f t="shared" ref="P2714:P2717" si="428">IF(E2714=0,0,E2714/L2714)</f>
        <v>50.531468531468533</v>
      </c>
      <c r="Q2714" t="str">
        <f t="shared" si="420"/>
        <v>theater</v>
      </c>
      <c r="R2714" t="str">
        <f t="shared" si="421"/>
        <v>spaces</v>
      </c>
      <c r="S2714" s="21">
        <f t="shared" si="422"/>
        <v>41432.062037037038</v>
      </c>
      <c r="T2714" s="21">
        <f t="shared" si="42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19"/>
        <v>102</v>
      </c>
      <c r="P2715" s="20">
        <f t="shared" si="428"/>
        <v>108.00140845070422</v>
      </c>
      <c r="Q2715" t="str">
        <f t="shared" si="420"/>
        <v>theater</v>
      </c>
      <c r="R2715" t="str">
        <f t="shared" si="421"/>
        <v>spaces</v>
      </c>
      <c r="S2715" s="21">
        <f t="shared" si="422"/>
        <v>42322.653749999998</v>
      </c>
      <c r="T2715" s="21">
        <f t="shared" si="42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19"/>
        <v>116</v>
      </c>
      <c r="P2716" s="20">
        <f t="shared" si="428"/>
        <v>95.373770491803285</v>
      </c>
      <c r="Q2716" t="str">
        <f t="shared" si="420"/>
        <v>theater</v>
      </c>
      <c r="R2716" t="str">
        <f t="shared" si="421"/>
        <v>spaces</v>
      </c>
      <c r="S2716" s="21">
        <f t="shared" si="422"/>
        <v>42629.655046296291</v>
      </c>
      <c r="T2716" s="21">
        <f t="shared" si="42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19"/>
        <v>265</v>
      </c>
      <c r="P2717" s="20">
        <f t="shared" si="428"/>
        <v>57.631016333938291</v>
      </c>
      <c r="Q2717" t="str">
        <f t="shared" si="420"/>
        <v>theater</v>
      </c>
      <c r="R2717" t="str">
        <f t="shared" si="421"/>
        <v>spaces</v>
      </c>
      <c r="S2717" s="21">
        <f t="shared" si="422"/>
        <v>42387.398472222223</v>
      </c>
      <c r="T2717" s="21">
        <f t="shared" si="42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19"/>
        <v>120</v>
      </c>
      <c r="P2718" s="12">
        <f t="shared" si="424"/>
        <v>64.160481283422456</v>
      </c>
      <c r="Q2718" t="str">
        <f t="shared" si="420"/>
        <v>theater</v>
      </c>
      <c r="R2718" t="str">
        <f t="shared" si="421"/>
        <v>spaces</v>
      </c>
      <c r="S2718" s="21">
        <f t="shared" si="422"/>
        <v>42255.333252314813</v>
      </c>
      <c r="T2718" s="21">
        <f t="shared" si="42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19"/>
        <v>120</v>
      </c>
      <c r="P2719" s="20">
        <f t="shared" ref="P2719:P2722" si="429">IF(E2719=0,0,E2719/L2719)</f>
        <v>92.387692307692305</v>
      </c>
      <c r="Q2719" t="str">
        <f t="shared" si="420"/>
        <v>theater</v>
      </c>
      <c r="R2719" t="str">
        <f t="shared" si="421"/>
        <v>spaces</v>
      </c>
      <c r="S2719" s="21">
        <f t="shared" si="422"/>
        <v>41934.914918981485</v>
      </c>
      <c r="T2719" s="21">
        <f t="shared" si="42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19"/>
        <v>104</v>
      </c>
      <c r="P2720" s="20">
        <f t="shared" si="429"/>
        <v>125.97972972972973</v>
      </c>
      <c r="Q2720" t="str">
        <f t="shared" si="420"/>
        <v>theater</v>
      </c>
      <c r="R2720" t="str">
        <f t="shared" si="421"/>
        <v>spaces</v>
      </c>
      <c r="S2720" s="21">
        <f t="shared" si="422"/>
        <v>42465.596585648149</v>
      </c>
      <c r="T2720" s="21">
        <f t="shared" si="42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19"/>
        <v>109</v>
      </c>
      <c r="P2721" s="20">
        <f t="shared" si="429"/>
        <v>94.637681159420296</v>
      </c>
      <c r="Q2721" t="str">
        <f t="shared" si="420"/>
        <v>theater</v>
      </c>
      <c r="R2721" t="str">
        <f t="shared" si="421"/>
        <v>spaces</v>
      </c>
      <c r="S2721" s="21">
        <f t="shared" si="422"/>
        <v>42418.031180555554</v>
      </c>
      <c r="T2721" s="21">
        <f t="shared" si="42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19"/>
        <v>118</v>
      </c>
      <c r="P2722" s="20">
        <f t="shared" si="429"/>
        <v>170.69942196531792</v>
      </c>
      <c r="Q2722" t="str">
        <f t="shared" si="420"/>
        <v>theater</v>
      </c>
      <c r="R2722" t="str">
        <f t="shared" si="421"/>
        <v>spaces</v>
      </c>
      <c r="S2722" s="21">
        <f t="shared" si="422"/>
        <v>42655.465891203698</v>
      </c>
      <c r="T2722" s="21">
        <f t="shared" si="42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19"/>
        <v>1462</v>
      </c>
      <c r="P2723" s="13">
        <f t="shared" si="424"/>
        <v>40.762081784386616</v>
      </c>
      <c r="Q2723" t="str">
        <f t="shared" si="420"/>
        <v>technology</v>
      </c>
      <c r="R2723" t="str">
        <f t="shared" si="421"/>
        <v>hardware</v>
      </c>
      <c r="S2723" s="21">
        <f t="shared" si="422"/>
        <v>41493.543958333335</v>
      </c>
      <c r="T2723" s="21">
        <f t="shared" si="42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19"/>
        <v>253</v>
      </c>
      <c r="P2724" s="20">
        <f t="shared" ref="P2724:P2725" si="430">IF(E2724=0,0,E2724/L2724)</f>
        <v>68.254054054054052</v>
      </c>
      <c r="Q2724" t="str">
        <f t="shared" si="420"/>
        <v>technology</v>
      </c>
      <c r="R2724" t="str">
        <f t="shared" si="421"/>
        <v>hardware</v>
      </c>
      <c r="S2724" s="21">
        <f t="shared" si="422"/>
        <v>42704.857094907406</v>
      </c>
      <c r="T2724" s="21">
        <f t="shared" si="42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19"/>
        <v>140</v>
      </c>
      <c r="P2725" s="20">
        <f t="shared" si="430"/>
        <v>95.48863636363636</v>
      </c>
      <c r="Q2725" t="str">
        <f t="shared" si="420"/>
        <v>technology</v>
      </c>
      <c r="R2725" t="str">
        <f t="shared" si="421"/>
        <v>hardware</v>
      </c>
      <c r="S2725" s="21">
        <f t="shared" si="422"/>
        <v>41944.83898148148</v>
      </c>
      <c r="T2725" s="21">
        <f t="shared" si="42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19"/>
        <v>297</v>
      </c>
      <c r="P2726" s="13">
        <f t="shared" si="424"/>
        <v>7.1902649656526005</v>
      </c>
      <c r="Q2726" t="str">
        <f t="shared" si="420"/>
        <v>technology</v>
      </c>
      <c r="R2726" t="str">
        <f t="shared" si="421"/>
        <v>hardware</v>
      </c>
      <c r="S2726" s="21">
        <f t="shared" si="422"/>
        <v>42199.32707175926</v>
      </c>
      <c r="T2726" s="21">
        <f t="shared" si="42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19"/>
        <v>145</v>
      </c>
      <c r="P2727" s="9">
        <f t="shared" si="424"/>
        <v>511.65486725663715</v>
      </c>
      <c r="Q2727" t="str">
        <f t="shared" si="420"/>
        <v>technology</v>
      </c>
      <c r="R2727" t="str">
        <f t="shared" si="421"/>
        <v>hardware</v>
      </c>
      <c r="S2727" s="21">
        <f t="shared" si="422"/>
        <v>42745.744618055556</v>
      </c>
      <c r="T2727" s="21">
        <f t="shared" si="423"/>
        <v>42795.744618055556</v>
      </c>
    </row>
    <row r="2728" spans="1:20" ht="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19"/>
        <v>106</v>
      </c>
      <c r="P2728" s="20">
        <f t="shared" ref="P2728:P2736" si="431">IF(E2728=0,0,E2728/L2728)</f>
        <v>261.74504950495049</v>
      </c>
      <c r="Q2728" t="str">
        <f t="shared" si="420"/>
        <v>technology</v>
      </c>
      <c r="R2728" t="str">
        <f t="shared" si="421"/>
        <v>hardware</v>
      </c>
      <c r="S2728" s="21">
        <f t="shared" si="422"/>
        <v>42452.579988425925</v>
      </c>
      <c r="T2728" s="21">
        <f t="shared" si="42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19"/>
        <v>493</v>
      </c>
      <c r="P2729" s="20">
        <f t="shared" si="431"/>
        <v>69.760961810466767</v>
      </c>
      <c r="Q2729" t="str">
        <f t="shared" si="420"/>
        <v>technology</v>
      </c>
      <c r="R2729" t="str">
        <f t="shared" si="421"/>
        <v>hardware</v>
      </c>
      <c r="S2729" s="21">
        <f t="shared" si="422"/>
        <v>42198.676655092597</v>
      </c>
      <c r="T2729" s="21">
        <f t="shared" si="42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19"/>
        <v>202</v>
      </c>
      <c r="P2730" s="20">
        <f t="shared" si="431"/>
        <v>77.229591836734699</v>
      </c>
      <c r="Q2730" t="str">
        <f t="shared" si="420"/>
        <v>technology</v>
      </c>
      <c r="R2730" t="str">
        <f t="shared" si="421"/>
        <v>hardware</v>
      </c>
      <c r="S2730" s="21">
        <f t="shared" si="422"/>
        <v>42333.59993055556</v>
      </c>
      <c r="T2730" s="21">
        <f t="shared" si="42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19"/>
        <v>104</v>
      </c>
      <c r="P2731" s="20">
        <f t="shared" si="431"/>
        <v>340.56521739130437</v>
      </c>
      <c r="Q2731" t="str">
        <f t="shared" si="420"/>
        <v>technology</v>
      </c>
      <c r="R2731" t="str">
        <f t="shared" si="421"/>
        <v>hardware</v>
      </c>
      <c r="S2731" s="21">
        <f t="shared" si="422"/>
        <v>42095.240706018521</v>
      </c>
      <c r="T2731" s="21">
        <f t="shared" si="42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19"/>
        <v>170</v>
      </c>
      <c r="P2732" s="20">
        <f t="shared" si="431"/>
        <v>67.417903225806455</v>
      </c>
      <c r="Q2732" t="str">
        <f t="shared" si="420"/>
        <v>technology</v>
      </c>
      <c r="R2732" t="str">
        <f t="shared" si="421"/>
        <v>hardware</v>
      </c>
      <c r="S2732" s="21">
        <f t="shared" si="422"/>
        <v>41351.541377314818</v>
      </c>
      <c r="T2732" s="21">
        <f t="shared" si="42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19"/>
        <v>104</v>
      </c>
      <c r="P2733" s="20">
        <f t="shared" si="431"/>
        <v>845.70270270270271</v>
      </c>
      <c r="Q2733" t="str">
        <f t="shared" si="420"/>
        <v>technology</v>
      </c>
      <c r="R2733" t="str">
        <f t="shared" si="421"/>
        <v>hardware</v>
      </c>
      <c r="S2733" s="21">
        <f t="shared" si="422"/>
        <v>41872.525717592594</v>
      </c>
      <c r="T2733" s="21">
        <f t="shared" si="42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19"/>
        <v>118</v>
      </c>
      <c r="P2734" s="20">
        <f t="shared" si="431"/>
        <v>97.191780821917803</v>
      </c>
      <c r="Q2734" t="str">
        <f t="shared" si="420"/>
        <v>technology</v>
      </c>
      <c r="R2734" t="str">
        <f t="shared" si="421"/>
        <v>hardware</v>
      </c>
      <c r="S2734" s="21">
        <f t="shared" si="422"/>
        <v>41389.808194444442</v>
      </c>
      <c r="T2734" s="21">
        <f t="shared" si="42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19"/>
        <v>108</v>
      </c>
      <c r="P2735" s="20">
        <f t="shared" si="431"/>
        <v>451.84033613445376</v>
      </c>
      <c r="Q2735" t="str">
        <f t="shared" si="420"/>
        <v>technology</v>
      </c>
      <c r="R2735" t="str">
        <f t="shared" si="421"/>
        <v>hardware</v>
      </c>
      <c r="S2735" s="21">
        <f t="shared" si="422"/>
        <v>42044.272847222222</v>
      </c>
      <c r="T2735" s="21">
        <f t="shared" si="42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19"/>
        <v>2260300</v>
      </c>
      <c r="P2736" s="20">
        <f t="shared" si="431"/>
        <v>138.66871165644173</v>
      </c>
      <c r="Q2736" t="str">
        <f t="shared" si="420"/>
        <v>technology</v>
      </c>
      <c r="R2736" t="str">
        <f t="shared" si="421"/>
        <v>hardware</v>
      </c>
      <c r="S2736" s="21">
        <f t="shared" si="422"/>
        <v>42626.668888888889</v>
      </c>
      <c r="T2736" s="21">
        <f t="shared" si="42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19"/>
        <v>978</v>
      </c>
      <c r="P2737" s="13">
        <f t="shared" si="424"/>
        <v>21.640147492625371</v>
      </c>
      <c r="Q2737" t="str">
        <f t="shared" si="420"/>
        <v>technology</v>
      </c>
      <c r="R2737" t="str">
        <f t="shared" si="421"/>
        <v>hardware</v>
      </c>
      <c r="S2737" s="21">
        <f t="shared" si="422"/>
        <v>41316.120949074073</v>
      </c>
      <c r="T2737" s="21">
        <f t="shared" si="42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19"/>
        <v>123</v>
      </c>
      <c r="P2738" s="9">
        <f t="shared" si="424"/>
        <v>169.51724137931035</v>
      </c>
      <c r="Q2738" t="str">
        <f t="shared" si="420"/>
        <v>technology</v>
      </c>
      <c r="R2738" t="str">
        <f t="shared" si="421"/>
        <v>hardware</v>
      </c>
      <c r="S2738" s="21">
        <f t="shared" si="422"/>
        <v>41722.666354166664</v>
      </c>
      <c r="T2738" s="21">
        <f t="shared" si="42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19"/>
        <v>246</v>
      </c>
      <c r="P2739" s="20">
        <f t="shared" ref="P2739:P2740" si="432">IF(E2739=0,0,E2739/L2739)</f>
        <v>161.88210526315791</v>
      </c>
      <c r="Q2739" t="str">
        <f t="shared" si="420"/>
        <v>technology</v>
      </c>
      <c r="R2739" t="str">
        <f t="shared" si="421"/>
        <v>hardware</v>
      </c>
      <c r="S2739" s="21">
        <f t="shared" si="422"/>
        <v>41611.917673611111</v>
      </c>
      <c r="T2739" s="21">
        <f t="shared" si="42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19"/>
        <v>148</v>
      </c>
      <c r="P2740" s="20">
        <f t="shared" si="432"/>
        <v>493.13333333333333</v>
      </c>
      <c r="Q2740" t="str">
        <f t="shared" si="420"/>
        <v>technology</v>
      </c>
      <c r="R2740" t="str">
        <f t="shared" si="421"/>
        <v>hardware</v>
      </c>
      <c r="S2740" s="21">
        <f t="shared" si="422"/>
        <v>42620.143564814818</v>
      </c>
      <c r="T2740" s="21">
        <f t="shared" si="42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19"/>
        <v>384</v>
      </c>
      <c r="P2741" s="13">
        <f t="shared" si="424"/>
        <v>22.120418848167539</v>
      </c>
      <c r="Q2741" t="str">
        <f t="shared" si="420"/>
        <v>technology</v>
      </c>
      <c r="R2741" t="str">
        <f t="shared" si="421"/>
        <v>hardware</v>
      </c>
      <c r="S2741" s="21">
        <f t="shared" si="422"/>
        <v>41719.887928240743</v>
      </c>
      <c r="T2741" s="21">
        <f t="shared" si="42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19"/>
        <v>103</v>
      </c>
      <c r="P2742" s="20">
        <f t="shared" ref="P2742:P2756" si="433">IF(E2742=0,0,E2742/L2742)</f>
        <v>18.235294117647058</v>
      </c>
      <c r="Q2742" t="str">
        <f t="shared" si="420"/>
        <v>technology</v>
      </c>
      <c r="R2742" t="str">
        <f t="shared" si="421"/>
        <v>hardware</v>
      </c>
      <c r="S2742" s="21">
        <f t="shared" si="422"/>
        <v>42045.031851851847</v>
      </c>
      <c r="T2742" s="21">
        <f t="shared" si="42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19"/>
        <v>0</v>
      </c>
      <c r="P2743" s="20">
        <f t="shared" si="433"/>
        <v>8.75</v>
      </c>
      <c r="Q2743" t="str">
        <f t="shared" si="420"/>
        <v>publishing</v>
      </c>
      <c r="R2743" t="str">
        <f t="shared" si="421"/>
        <v>children's books</v>
      </c>
      <c r="S2743" s="21">
        <f t="shared" si="422"/>
        <v>41911.657430555555</v>
      </c>
      <c r="T2743" s="21">
        <f t="shared" si="42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19"/>
        <v>29</v>
      </c>
      <c r="P2744" s="20">
        <f t="shared" si="433"/>
        <v>40.611111111111114</v>
      </c>
      <c r="Q2744" t="str">
        <f t="shared" si="420"/>
        <v>publishing</v>
      </c>
      <c r="R2744" t="str">
        <f t="shared" si="421"/>
        <v>children's books</v>
      </c>
      <c r="S2744" s="21">
        <f t="shared" si="422"/>
        <v>41030.719756944447</v>
      </c>
      <c r="T2744" s="21">
        <f t="shared" si="42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19"/>
        <v>0</v>
      </c>
      <c r="P2745" s="20">
        <f t="shared" si="433"/>
        <v>0</v>
      </c>
      <c r="Q2745" t="str">
        <f t="shared" si="420"/>
        <v>publishing</v>
      </c>
      <c r="R2745" t="str">
        <f t="shared" si="421"/>
        <v>children's books</v>
      </c>
      <c r="S2745" s="21">
        <f t="shared" si="422"/>
        <v>42632.328784722224</v>
      </c>
      <c r="T2745" s="21">
        <f t="shared" si="42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19"/>
        <v>5</v>
      </c>
      <c r="P2746" s="20">
        <f t="shared" si="433"/>
        <v>37.954545454545453</v>
      </c>
      <c r="Q2746" t="str">
        <f t="shared" si="420"/>
        <v>publishing</v>
      </c>
      <c r="R2746" t="str">
        <f t="shared" si="421"/>
        <v>children's books</v>
      </c>
      <c r="S2746" s="21">
        <f t="shared" si="422"/>
        <v>40938.062476851854</v>
      </c>
      <c r="T2746" s="21">
        <f t="shared" si="42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19"/>
        <v>22</v>
      </c>
      <c r="P2747" s="20">
        <f t="shared" si="433"/>
        <v>35.734693877551024</v>
      </c>
      <c r="Q2747" t="str">
        <f t="shared" si="420"/>
        <v>publishing</v>
      </c>
      <c r="R2747" t="str">
        <f t="shared" si="421"/>
        <v>children's books</v>
      </c>
      <c r="S2747" s="21">
        <f t="shared" si="422"/>
        <v>41044.988055555557</v>
      </c>
      <c r="T2747" s="21">
        <f t="shared" si="42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19"/>
        <v>27</v>
      </c>
      <c r="P2748" s="20">
        <f t="shared" si="433"/>
        <v>42.157894736842103</v>
      </c>
      <c r="Q2748" t="str">
        <f t="shared" si="420"/>
        <v>publishing</v>
      </c>
      <c r="R2748" t="str">
        <f t="shared" si="421"/>
        <v>children's books</v>
      </c>
      <c r="S2748" s="21">
        <f t="shared" si="422"/>
        <v>41850.781377314815</v>
      </c>
      <c r="T2748" s="21">
        <f t="shared" si="42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19"/>
        <v>28</v>
      </c>
      <c r="P2749" s="20">
        <f t="shared" si="433"/>
        <v>35</v>
      </c>
      <c r="Q2749" t="str">
        <f t="shared" si="420"/>
        <v>publishing</v>
      </c>
      <c r="R2749" t="str">
        <f t="shared" si="421"/>
        <v>children's books</v>
      </c>
      <c r="S2749" s="21">
        <f t="shared" si="422"/>
        <v>41044.64811342593</v>
      </c>
      <c r="T2749" s="21">
        <f t="shared" si="42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19"/>
        <v>1</v>
      </c>
      <c r="P2750" s="20">
        <f t="shared" si="433"/>
        <v>13.25</v>
      </c>
      <c r="Q2750" t="str">
        <f t="shared" si="420"/>
        <v>publishing</v>
      </c>
      <c r="R2750" t="str">
        <f t="shared" si="421"/>
        <v>children's books</v>
      </c>
      <c r="S2750" s="21">
        <f t="shared" si="422"/>
        <v>42585.7106712963</v>
      </c>
      <c r="T2750" s="21">
        <f t="shared" si="42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19"/>
        <v>1</v>
      </c>
      <c r="P2751" s="20">
        <f t="shared" si="433"/>
        <v>55</v>
      </c>
      <c r="Q2751" t="str">
        <f t="shared" si="420"/>
        <v>publishing</v>
      </c>
      <c r="R2751" t="str">
        <f t="shared" si="421"/>
        <v>children's books</v>
      </c>
      <c r="S2751" s="21">
        <f t="shared" si="422"/>
        <v>42068.799039351856</v>
      </c>
      <c r="T2751" s="21">
        <f t="shared" si="42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19"/>
        <v>0</v>
      </c>
      <c r="P2752" s="20">
        <f t="shared" si="433"/>
        <v>0</v>
      </c>
      <c r="Q2752" t="str">
        <f t="shared" si="420"/>
        <v>publishing</v>
      </c>
      <c r="R2752" t="str">
        <f t="shared" si="421"/>
        <v>children's books</v>
      </c>
      <c r="S2752" s="21">
        <f t="shared" si="422"/>
        <v>41078.899826388886</v>
      </c>
      <c r="T2752" s="21">
        <f t="shared" si="42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19"/>
        <v>0</v>
      </c>
      <c r="P2753" s="20">
        <f t="shared" si="433"/>
        <v>0</v>
      </c>
      <c r="Q2753" t="str">
        <f t="shared" si="420"/>
        <v>publishing</v>
      </c>
      <c r="R2753" t="str">
        <f t="shared" si="421"/>
        <v>children's books</v>
      </c>
      <c r="S2753" s="21">
        <f t="shared" si="422"/>
        <v>41747.887060185189</v>
      </c>
      <c r="T2753" s="21">
        <f t="shared" si="42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19"/>
        <v>11</v>
      </c>
      <c r="P2754" s="20">
        <f t="shared" si="433"/>
        <v>39.285714285714285</v>
      </c>
      <c r="Q2754" t="str">
        <f t="shared" si="420"/>
        <v>publishing</v>
      </c>
      <c r="R2754" t="str">
        <f t="shared" si="421"/>
        <v>children's books</v>
      </c>
      <c r="S2754" s="21">
        <f t="shared" si="422"/>
        <v>40855.765092592592</v>
      </c>
      <c r="T2754" s="21">
        <f t="shared" si="42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4">ROUND((E2755/D2755)*100,0)</f>
        <v>19</v>
      </c>
      <c r="P2755" s="20">
        <f t="shared" si="433"/>
        <v>47.5</v>
      </c>
      <c r="Q2755" t="str">
        <f t="shared" ref="Q2755:Q2818" si="435">LEFT(N2755,SEARCH("/",N2755,1)-1)</f>
        <v>publishing</v>
      </c>
      <c r="R2755" t="str">
        <f t="shared" ref="R2755:R2818" si="436">RIGHT(N2755,LEN(N2755)-FIND("/",N2755))</f>
        <v>children's books</v>
      </c>
      <c r="S2755" s="21">
        <f t="shared" ref="S2755:S2818" si="437">(((J2755/60)/60)/24)+DATE(1970,1,1)</f>
        <v>41117.900729166664</v>
      </c>
      <c r="T2755" s="21">
        <f t="shared" ref="T2755:T2818" si="438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4"/>
        <v>0</v>
      </c>
      <c r="P2756" s="20">
        <f t="shared" si="433"/>
        <v>0</v>
      </c>
      <c r="Q2756" t="str">
        <f t="shared" si="435"/>
        <v>publishing</v>
      </c>
      <c r="R2756" t="str">
        <f t="shared" si="436"/>
        <v>children's books</v>
      </c>
      <c r="S2756" s="21">
        <f t="shared" si="437"/>
        <v>41863.636006944449</v>
      </c>
      <c r="T2756" s="21">
        <f t="shared" si="438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4"/>
        <v>52</v>
      </c>
      <c r="P2757" s="12">
        <f t="shared" ref="P2757:P2818" si="439">E2757/L2757</f>
        <v>17.333333333333332</v>
      </c>
      <c r="Q2757" t="str">
        <f t="shared" si="435"/>
        <v>publishing</v>
      </c>
      <c r="R2757" t="str">
        <f t="shared" si="436"/>
        <v>children's books</v>
      </c>
      <c r="S2757" s="21">
        <f t="shared" si="437"/>
        <v>42072.790821759263</v>
      </c>
      <c r="T2757" s="21">
        <f t="shared" si="438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4"/>
        <v>10</v>
      </c>
      <c r="P2758" s="20">
        <f t="shared" ref="P2758:P2759" si="440">IF(E2758=0,0,E2758/L2758)</f>
        <v>31.757575757575758</v>
      </c>
      <c r="Q2758" t="str">
        <f t="shared" si="435"/>
        <v>publishing</v>
      </c>
      <c r="R2758" t="str">
        <f t="shared" si="436"/>
        <v>children's books</v>
      </c>
      <c r="S2758" s="21">
        <f t="shared" si="437"/>
        <v>41620.90047453704</v>
      </c>
      <c r="T2758" s="21">
        <f t="shared" si="438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4"/>
        <v>1</v>
      </c>
      <c r="P2759" s="20">
        <f t="shared" si="440"/>
        <v>5</v>
      </c>
      <c r="Q2759" t="str">
        <f t="shared" si="435"/>
        <v>publishing</v>
      </c>
      <c r="R2759" t="str">
        <f t="shared" si="436"/>
        <v>children's books</v>
      </c>
      <c r="S2759" s="21">
        <f t="shared" si="437"/>
        <v>42573.65662037037</v>
      </c>
      <c r="T2759" s="21">
        <f t="shared" si="438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4"/>
        <v>12</v>
      </c>
      <c r="P2760" s="8">
        <f t="shared" si="439"/>
        <v>39</v>
      </c>
      <c r="Q2760" t="str">
        <f t="shared" si="435"/>
        <v>publishing</v>
      </c>
      <c r="R2760" t="str">
        <f t="shared" si="436"/>
        <v>children's books</v>
      </c>
      <c r="S2760" s="21">
        <f t="shared" si="437"/>
        <v>42639.441932870366</v>
      </c>
      <c r="T2760" s="21">
        <f t="shared" si="438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4"/>
        <v>11</v>
      </c>
      <c r="P2761" s="8">
        <f t="shared" si="439"/>
        <v>52.5</v>
      </c>
      <c r="Q2761" t="str">
        <f t="shared" si="435"/>
        <v>publishing</v>
      </c>
      <c r="R2761" t="str">
        <f t="shared" si="436"/>
        <v>children's books</v>
      </c>
      <c r="S2761" s="21">
        <f t="shared" si="437"/>
        <v>42524.36650462963</v>
      </c>
      <c r="T2761" s="21">
        <f t="shared" si="438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4"/>
        <v>0</v>
      </c>
      <c r="P2762" s="13">
        <v>0</v>
      </c>
      <c r="Q2762" t="str">
        <f t="shared" si="435"/>
        <v>publishing</v>
      </c>
      <c r="R2762" t="str">
        <f t="shared" si="436"/>
        <v>children's books</v>
      </c>
      <c r="S2762" s="21">
        <f t="shared" si="437"/>
        <v>41415.461319444446</v>
      </c>
      <c r="T2762" s="21">
        <f t="shared" si="438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4"/>
        <v>1</v>
      </c>
      <c r="P2763" s="20">
        <f t="shared" ref="P2763:P2768" si="441">IF(E2763=0,0,E2763/L2763)</f>
        <v>9</v>
      </c>
      <c r="Q2763" t="str">
        <f t="shared" si="435"/>
        <v>publishing</v>
      </c>
      <c r="R2763" t="str">
        <f t="shared" si="436"/>
        <v>children's books</v>
      </c>
      <c r="S2763" s="21">
        <f t="shared" si="437"/>
        <v>41247.063576388886</v>
      </c>
      <c r="T2763" s="21">
        <f t="shared" si="438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4"/>
        <v>1</v>
      </c>
      <c r="P2764" s="20">
        <f t="shared" si="441"/>
        <v>25</v>
      </c>
      <c r="Q2764" t="str">
        <f t="shared" si="435"/>
        <v>publishing</v>
      </c>
      <c r="R2764" t="str">
        <f t="shared" si="436"/>
        <v>children's books</v>
      </c>
      <c r="S2764" s="21">
        <f t="shared" si="437"/>
        <v>40927.036979166667</v>
      </c>
      <c r="T2764" s="21">
        <f t="shared" si="438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4"/>
        <v>0</v>
      </c>
      <c r="P2765" s="20">
        <f t="shared" si="441"/>
        <v>30</v>
      </c>
      <c r="Q2765" t="str">
        <f t="shared" si="435"/>
        <v>publishing</v>
      </c>
      <c r="R2765" t="str">
        <f t="shared" si="436"/>
        <v>children's books</v>
      </c>
      <c r="S2765" s="21">
        <f t="shared" si="437"/>
        <v>41373.579675925925</v>
      </c>
      <c r="T2765" s="21">
        <f t="shared" si="438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4"/>
        <v>1</v>
      </c>
      <c r="P2766" s="20">
        <f t="shared" si="441"/>
        <v>11.25</v>
      </c>
      <c r="Q2766" t="str">
        <f t="shared" si="435"/>
        <v>publishing</v>
      </c>
      <c r="R2766" t="str">
        <f t="shared" si="436"/>
        <v>children's books</v>
      </c>
      <c r="S2766" s="21">
        <f t="shared" si="437"/>
        <v>41030.292025462964</v>
      </c>
      <c r="T2766" s="21">
        <f t="shared" si="438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4"/>
        <v>0</v>
      </c>
      <c r="P2767" s="20">
        <f t="shared" si="441"/>
        <v>0</v>
      </c>
      <c r="Q2767" t="str">
        <f t="shared" si="435"/>
        <v>publishing</v>
      </c>
      <c r="R2767" t="str">
        <f t="shared" si="436"/>
        <v>children's books</v>
      </c>
      <c r="S2767" s="21">
        <f t="shared" si="437"/>
        <v>41194.579027777778</v>
      </c>
      <c r="T2767" s="21">
        <f t="shared" si="438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4"/>
        <v>2</v>
      </c>
      <c r="P2768" s="20">
        <f t="shared" si="441"/>
        <v>25</v>
      </c>
      <c r="Q2768" t="str">
        <f t="shared" si="435"/>
        <v>publishing</v>
      </c>
      <c r="R2768" t="str">
        <f t="shared" si="436"/>
        <v>children's books</v>
      </c>
      <c r="S2768" s="21">
        <f t="shared" si="437"/>
        <v>40736.668032407404</v>
      </c>
      <c r="T2768" s="21">
        <f t="shared" si="438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4"/>
        <v>1</v>
      </c>
      <c r="P2769" s="9">
        <f t="shared" si="439"/>
        <v>11.333333333333334</v>
      </c>
      <c r="Q2769" t="str">
        <f t="shared" si="435"/>
        <v>publishing</v>
      </c>
      <c r="R2769" t="str">
        <f t="shared" si="436"/>
        <v>children's books</v>
      </c>
      <c r="S2769" s="21">
        <f t="shared" si="437"/>
        <v>42172.958912037036</v>
      </c>
      <c r="T2769" s="21">
        <f t="shared" si="438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4"/>
        <v>14</v>
      </c>
      <c r="P2770" s="20">
        <f>IF(E2770=0,0,E2770/L2770)</f>
        <v>29.470588235294116</v>
      </c>
      <c r="Q2770" t="str">
        <f t="shared" si="435"/>
        <v>publishing</v>
      </c>
      <c r="R2770" t="str">
        <f t="shared" si="436"/>
        <v>children's books</v>
      </c>
      <c r="S2770" s="21">
        <f t="shared" si="437"/>
        <v>40967.614849537036</v>
      </c>
      <c r="T2770" s="21">
        <f t="shared" si="438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4"/>
        <v>0</v>
      </c>
      <c r="P2771" s="13">
        <f t="shared" si="439"/>
        <v>1</v>
      </c>
      <c r="Q2771" t="str">
        <f t="shared" si="435"/>
        <v>publishing</v>
      </c>
      <c r="R2771" t="str">
        <f t="shared" si="436"/>
        <v>children's books</v>
      </c>
      <c r="S2771" s="21">
        <f t="shared" si="437"/>
        <v>41745.826273148145</v>
      </c>
      <c r="T2771" s="21">
        <f t="shared" si="438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4"/>
        <v>10</v>
      </c>
      <c r="P2772" s="20">
        <f t="shared" ref="P2772:P2774" si="442">IF(E2772=0,0,E2772/L2772)</f>
        <v>63.098484848484851</v>
      </c>
      <c r="Q2772" t="str">
        <f t="shared" si="435"/>
        <v>publishing</v>
      </c>
      <c r="R2772" t="str">
        <f t="shared" si="436"/>
        <v>children's books</v>
      </c>
      <c r="S2772" s="21">
        <f t="shared" si="437"/>
        <v>41686.705208333333</v>
      </c>
      <c r="T2772" s="21">
        <f t="shared" si="438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4"/>
        <v>0</v>
      </c>
      <c r="P2773" s="20">
        <f t="shared" si="442"/>
        <v>0</v>
      </c>
      <c r="Q2773" t="str">
        <f t="shared" si="435"/>
        <v>publishing</v>
      </c>
      <c r="R2773" t="str">
        <f t="shared" si="436"/>
        <v>children's books</v>
      </c>
      <c r="S2773" s="21">
        <f t="shared" si="437"/>
        <v>41257.531712962962</v>
      </c>
      <c r="T2773" s="21">
        <f t="shared" si="438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4"/>
        <v>0</v>
      </c>
      <c r="P2774" s="20">
        <f t="shared" si="442"/>
        <v>0</v>
      </c>
      <c r="Q2774" t="str">
        <f t="shared" si="435"/>
        <v>publishing</v>
      </c>
      <c r="R2774" t="str">
        <f t="shared" si="436"/>
        <v>children's books</v>
      </c>
      <c r="S2774" s="21">
        <f t="shared" si="437"/>
        <v>41537.869143518517</v>
      </c>
      <c r="T2774" s="21">
        <f t="shared" si="438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4"/>
        <v>0</v>
      </c>
      <c r="P2775" s="9">
        <f t="shared" si="439"/>
        <v>1</v>
      </c>
      <c r="Q2775" t="str">
        <f t="shared" si="435"/>
        <v>publishing</v>
      </c>
      <c r="R2775" t="str">
        <f t="shared" si="436"/>
        <v>children's books</v>
      </c>
      <c r="S2775" s="21">
        <f t="shared" si="437"/>
        <v>42474.86482638889</v>
      </c>
      <c r="T2775" s="21">
        <f t="shared" si="438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4"/>
        <v>14</v>
      </c>
      <c r="P2776" s="20">
        <f t="shared" ref="P2776:P2781" si="443">IF(E2776=0,0,E2776/L2776)</f>
        <v>43.846153846153847</v>
      </c>
      <c r="Q2776" t="str">
        <f t="shared" si="435"/>
        <v>publishing</v>
      </c>
      <c r="R2776" t="str">
        <f t="shared" si="436"/>
        <v>children's books</v>
      </c>
      <c r="S2776" s="21">
        <f t="shared" si="437"/>
        <v>41311.126481481479</v>
      </c>
      <c r="T2776" s="21">
        <f t="shared" si="438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4"/>
        <v>3</v>
      </c>
      <c r="P2777" s="20">
        <f t="shared" si="443"/>
        <v>75</v>
      </c>
      <c r="Q2777" t="str">
        <f t="shared" si="435"/>
        <v>publishing</v>
      </c>
      <c r="R2777" t="str">
        <f t="shared" si="436"/>
        <v>children's books</v>
      </c>
      <c r="S2777" s="21">
        <f t="shared" si="437"/>
        <v>40863.013356481482</v>
      </c>
      <c r="T2777" s="21">
        <f t="shared" si="438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4"/>
        <v>8</v>
      </c>
      <c r="P2778" s="20">
        <f t="shared" si="443"/>
        <v>45.972222222222221</v>
      </c>
      <c r="Q2778" t="str">
        <f t="shared" si="435"/>
        <v>publishing</v>
      </c>
      <c r="R2778" t="str">
        <f t="shared" si="436"/>
        <v>children's books</v>
      </c>
      <c r="S2778" s="21">
        <f t="shared" si="437"/>
        <v>42136.297175925924</v>
      </c>
      <c r="T2778" s="21">
        <f t="shared" si="438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4"/>
        <v>0</v>
      </c>
      <c r="P2779" s="20">
        <f t="shared" si="443"/>
        <v>10</v>
      </c>
      <c r="Q2779" t="str">
        <f t="shared" si="435"/>
        <v>publishing</v>
      </c>
      <c r="R2779" t="str">
        <f t="shared" si="436"/>
        <v>children's books</v>
      </c>
      <c r="S2779" s="21">
        <f t="shared" si="437"/>
        <v>42172.669027777782</v>
      </c>
      <c r="T2779" s="21">
        <f t="shared" si="43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4"/>
        <v>26</v>
      </c>
      <c r="P2780" s="20">
        <f t="shared" si="443"/>
        <v>93.666666666666671</v>
      </c>
      <c r="Q2780" t="str">
        <f t="shared" si="435"/>
        <v>publishing</v>
      </c>
      <c r="R2780" t="str">
        <f t="shared" si="436"/>
        <v>children's books</v>
      </c>
      <c r="S2780" s="21">
        <f t="shared" si="437"/>
        <v>41846.978078703702</v>
      </c>
      <c r="T2780" s="21">
        <f t="shared" si="43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4"/>
        <v>2</v>
      </c>
      <c r="P2781" s="20">
        <f t="shared" si="443"/>
        <v>53</v>
      </c>
      <c r="Q2781" t="str">
        <f t="shared" si="435"/>
        <v>publishing</v>
      </c>
      <c r="R2781" t="str">
        <f t="shared" si="436"/>
        <v>children's books</v>
      </c>
      <c r="S2781" s="21">
        <f t="shared" si="437"/>
        <v>42300.585891203707</v>
      </c>
      <c r="T2781" s="21">
        <f t="shared" si="43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4"/>
        <v>0</v>
      </c>
      <c r="P2782" s="12">
        <v>0</v>
      </c>
      <c r="Q2782" t="str">
        <f t="shared" si="435"/>
        <v>publishing</v>
      </c>
      <c r="R2782" t="str">
        <f t="shared" si="436"/>
        <v>children's books</v>
      </c>
      <c r="S2782" s="21">
        <f t="shared" si="437"/>
        <v>42774.447777777779</v>
      </c>
      <c r="T2782" s="21">
        <f t="shared" si="43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4"/>
        <v>105</v>
      </c>
      <c r="P2783" s="20">
        <f t="shared" ref="P2783:P2784" si="444">IF(E2783=0,0,E2783/L2783)</f>
        <v>47</v>
      </c>
      <c r="Q2783" t="str">
        <f t="shared" si="435"/>
        <v>theater</v>
      </c>
      <c r="R2783" t="str">
        <f t="shared" si="436"/>
        <v>plays</v>
      </c>
      <c r="S2783" s="21">
        <f t="shared" si="437"/>
        <v>42018.94159722222</v>
      </c>
      <c r="T2783" s="21">
        <f t="shared" si="43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4"/>
        <v>120</v>
      </c>
      <c r="P2784" s="20">
        <f t="shared" si="444"/>
        <v>66.666666666666671</v>
      </c>
      <c r="Q2784" t="str">
        <f t="shared" si="435"/>
        <v>theater</v>
      </c>
      <c r="R2784" t="str">
        <f t="shared" si="436"/>
        <v>plays</v>
      </c>
      <c r="S2784" s="21">
        <f t="shared" si="437"/>
        <v>42026.924976851849</v>
      </c>
      <c r="T2784" s="21">
        <f t="shared" si="43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4"/>
        <v>115</v>
      </c>
      <c r="P2785" s="13">
        <f t="shared" si="439"/>
        <v>18.770491803278688</v>
      </c>
      <c r="Q2785" t="str">
        <f t="shared" si="435"/>
        <v>theater</v>
      </c>
      <c r="R2785" t="str">
        <f t="shared" si="436"/>
        <v>plays</v>
      </c>
      <c r="S2785" s="21">
        <f t="shared" si="437"/>
        <v>42103.535254629634</v>
      </c>
      <c r="T2785" s="21">
        <f t="shared" si="43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4"/>
        <v>119</v>
      </c>
      <c r="P2786" s="20">
        <f t="shared" ref="P2786:P2787" si="445">IF(E2786=0,0,E2786/L2786)</f>
        <v>66.111111111111114</v>
      </c>
      <c r="Q2786" t="str">
        <f t="shared" si="435"/>
        <v>theater</v>
      </c>
      <c r="R2786" t="str">
        <f t="shared" si="436"/>
        <v>plays</v>
      </c>
      <c r="S2786" s="21">
        <f t="shared" si="437"/>
        <v>41920.787534722222</v>
      </c>
      <c r="T2786" s="21">
        <f t="shared" si="43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4"/>
        <v>105</v>
      </c>
      <c r="P2787" s="20">
        <f t="shared" si="445"/>
        <v>36.859154929577464</v>
      </c>
      <c r="Q2787" t="str">
        <f t="shared" si="435"/>
        <v>theater</v>
      </c>
      <c r="R2787" t="str">
        <f t="shared" si="436"/>
        <v>plays</v>
      </c>
      <c r="S2787" s="21">
        <f t="shared" si="437"/>
        <v>42558.189432870371</v>
      </c>
      <c r="T2787" s="21">
        <f t="shared" si="43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4"/>
        <v>118</v>
      </c>
      <c r="P2788" s="13">
        <f t="shared" si="439"/>
        <v>39.810810810810814</v>
      </c>
      <c r="Q2788" t="str">
        <f t="shared" si="435"/>
        <v>theater</v>
      </c>
      <c r="R2788" t="str">
        <f t="shared" si="436"/>
        <v>plays</v>
      </c>
      <c r="S2788" s="21">
        <f t="shared" si="437"/>
        <v>41815.569212962961</v>
      </c>
      <c r="T2788" s="21">
        <f t="shared" si="43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4"/>
        <v>120</v>
      </c>
      <c r="P2789" s="20">
        <f t="shared" ref="P2789:P2794" si="446">IF(E2789=0,0,E2789/L2789)</f>
        <v>31.5</v>
      </c>
      <c r="Q2789" t="str">
        <f t="shared" si="435"/>
        <v>theater</v>
      </c>
      <c r="R2789" t="str">
        <f t="shared" si="436"/>
        <v>plays</v>
      </c>
      <c r="S2789" s="21">
        <f t="shared" si="437"/>
        <v>41808.198518518519</v>
      </c>
      <c r="T2789" s="21">
        <f t="shared" si="43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4"/>
        <v>103</v>
      </c>
      <c r="P2790" s="20">
        <f t="shared" si="446"/>
        <v>102.5</v>
      </c>
      <c r="Q2790" t="str">
        <f t="shared" si="435"/>
        <v>theater</v>
      </c>
      <c r="R2790" t="str">
        <f t="shared" si="436"/>
        <v>plays</v>
      </c>
      <c r="S2790" s="21">
        <f t="shared" si="437"/>
        <v>42550.701886574068</v>
      </c>
      <c r="T2790" s="21">
        <f t="shared" si="438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4"/>
        <v>101</v>
      </c>
      <c r="P2791" s="20">
        <f t="shared" si="446"/>
        <v>126.45833333333333</v>
      </c>
      <c r="Q2791" t="str">
        <f t="shared" si="435"/>
        <v>theater</v>
      </c>
      <c r="R2791" t="str">
        <f t="shared" si="436"/>
        <v>plays</v>
      </c>
      <c r="S2791" s="21">
        <f t="shared" si="437"/>
        <v>42056.013124999998</v>
      </c>
      <c r="T2791" s="21">
        <f t="shared" si="43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4"/>
        <v>105</v>
      </c>
      <c r="P2792" s="20">
        <f t="shared" si="446"/>
        <v>47.878787878787875</v>
      </c>
      <c r="Q2792" t="str">
        <f t="shared" si="435"/>
        <v>theater</v>
      </c>
      <c r="R2792" t="str">
        <f t="shared" si="436"/>
        <v>plays</v>
      </c>
      <c r="S2792" s="21">
        <f t="shared" si="437"/>
        <v>42016.938692129625</v>
      </c>
      <c r="T2792" s="21">
        <f t="shared" si="43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4"/>
        <v>103</v>
      </c>
      <c r="P2793" s="20">
        <f t="shared" si="446"/>
        <v>73.214285714285708</v>
      </c>
      <c r="Q2793" t="str">
        <f t="shared" si="435"/>
        <v>theater</v>
      </c>
      <c r="R2793" t="str">
        <f t="shared" si="436"/>
        <v>plays</v>
      </c>
      <c r="S2793" s="21">
        <f t="shared" si="437"/>
        <v>42591.899988425925</v>
      </c>
      <c r="T2793" s="21">
        <f t="shared" si="43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4"/>
        <v>108</v>
      </c>
      <c r="P2794" s="20">
        <f t="shared" si="446"/>
        <v>89.666666666666671</v>
      </c>
      <c r="Q2794" t="str">
        <f t="shared" si="435"/>
        <v>theater</v>
      </c>
      <c r="R2794" t="str">
        <f t="shared" si="436"/>
        <v>plays</v>
      </c>
      <c r="S2794" s="21">
        <f t="shared" si="437"/>
        <v>42183.231006944443</v>
      </c>
      <c r="T2794" s="21">
        <f t="shared" si="43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4"/>
        <v>111</v>
      </c>
      <c r="P2795" s="8">
        <f t="shared" si="439"/>
        <v>151.4623287671233</v>
      </c>
      <c r="Q2795" t="str">
        <f t="shared" si="435"/>
        <v>theater</v>
      </c>
      <c r="R2795" t="str">
        <f t="shared" si="436"/>
        <v>plays</v>
      </c>
      <c r="S2795" s="21">
        <f t="shared" si="437"/>
        <v>42176.419039351851</v>
      </c>
      <c r="T2795" s="21">
        <f t="shared" si="43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4"/>
        <v>150</v>
      </c>
      <c r="P2796" s="13">
        <f t="shared" si="439"/>
        <v>25</v>
      </c>
      <c r="Q2796" t="str">
        <f t="shared" si="435"/>
        <v>theater</v>
      </c>
      <c r="R2796" t="str">
        <f t="shared" si="436"/>
        <v>plays</v>
      </c>
      <c r="S2796" s="21">
        <f t="shared" si="437"/>
        <v>42416.691655092596</v>
      </c>
      <c r="T2796" s="21">
        <f t="shared" si="43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4"/>
        <v>104</v>
      </c>
      <c r="P2797" s="20">
        <f>IF(E2797=0,0,E2797/L2797)</f>
        <v>36.5</v>
      </c>
      <c r="Q2797" t="str">
        <f t="shared" si="435"/>
        <v>theater</v>
      </c>
      <c r="R2797" t="str">
        <f t="shared" si="436"/>
        <v>plays</v>
      </c>
      <c r="S2797" s="21">
        <f t="shared" si="437"/>
        <v>41780.525937500002</v>
      </c>
      <c r="T2797" s="21">
        <f t="shared" si="43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4"/>
        <v>116</v>
      </c>
      <c r="P2798" s="13">
        <f t="shared" si="439"/>
        <v>44</v>
      </c>
      <c r="Q2798" t="str">
        <f t="shared" si="435"/>
        <v>theater</v>
      </c>
      <c r="R2798" t="str">
        <f t="shared" si="436"/>
        <v>plays</v>
      </c>
      <c r="S2798" s="21">
        <f t="shared" si="437"/>
        <v>41795.528101851851</v>
      </c>
      <c r="T2798" s="21">
        <f t="shared" si="43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4"/>
        <v>103</v>
      </c>
      <c r="P2799" s="13">
        <f t="shared" si="439"/>
        <v>87.357553191489373</v>
      </c>
      <c r="Q2799" t="str">
        <f t="shared" si="435"/>
        <v>theater</v>
      </c>
      <c r="R2799" t="str">
        <f t="shared" si="436"/>
        <v>plays</v>
      </c>
      <c r="S2799" s="21">
        <f t="shared" si="437"/>
        <v>41798.94027777778</v>
      </c>
      <c r="T2799" s="21">
        <f t="shared" si="43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4"/>
        <v>101</v>
      </c>
      <c r="P2800" s="13">
        <f t="shared" si="439"/>
        <v>36.474820143884891</v>
      </c>
      <c r="Q2800" t="str">
        <f t="shared" si="435"/>
        <v>theater</v>
      </c>
      <c r="R2800" t="str">
        <f t="shared" si="436"/>
        <v>plays</v>
      </c>
      <c r="S2800" s="21">
        <f t="shared" si="437"/>
        <v>42201.675011574072</v>
      </c>
      <c r="T2800" s="21">
        <f t="shared" si="43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4"/>
        <v>117</v>
      </c>
      <c r="P2801" s="13">
        <f t="shared" si="439"/>
        <v>44.859538461538463</v>
      </c>
      <c r="Q2801" t="str">
        <f t="shared" si="435"/>
        <v>theater</v>
      </c>
      <c r="R2801" t="str">
        <f t="shared" si="436"/>
        <v>plays</v>
      </c>
      <c r="S2801" s="21">
        <f t="shared" si="437"/>
        <v>42507.264699074076</v>
      </c>
      <c r="T2801" s="21">
        <f t="shared" si="43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4"/>
        <v>133</v>
      </c>
      <c r="P2802" s="13">
        <f t="shared" si="439"/>
        <v>42.903225806451616</v>
      </c>
      <c r="Q2802" t="str">
        <f t="shared" si="435"/>
        <v>theater</v>
      </c>
      <c r="R2802" t="str">
        <f t="shared" si="436"/>
        <v>plays</v>
      </c>
      <c r="S2802" s="21">
        <f t="shared" si="437"/>
        <v>41948.552847222221</v>
      </c>
      <c r="T2802" s="21">
        <f t="shared" si="43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4"/>
        <v>133</v>
      </c>
      <c r="P2803" s="8">
        <f t="shared" si="439"/>
        <v>51.230769230769234</v>
      </c>
      <c r="Q2803" t="str">
        <f t="shared" si="435"/>
        <v>theater</v>
      </c>
      <c r="R2803" t="str">
        <f t="shared" si="436"/>
        <v>plays</v>
      </c>
      <c r="S2803" s="21">
        <f t="shared" si="437"/>
        <v>41900.243159722224</v>
      </c>
      <c r="T2803" s="21">
        <f t="shared" si="43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4"/>
        <v>102</v>
      </c>
      <c r="P2804" s="13">
        <f t="shared" si="439"/>
        <v>33.944444444444443</v>
      </c>
      <c r="Q2804" t="str">
        <f t="shared" si="435"/>
        <v>theater</v>
      </c>
      <c r="R2804" t="str">
        <f t="shared" si="436"/>
        <v>plays</v>
      </c>
      <c r="S2804" s="21">
        <f t="shared" si="437"/>
        <v>42192.64707175926</v>
      </c>
      <c r="T2804" s="21">
        <f t="shared" si="43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4"/>
        <v>128</v>
      </c>
      <c r="P2805" s="20">
        <f>IF(E2805=0,0,E2805/L2805)</f>
        <v>90.744680851063833</v>
      </c>
      <c r="Q2805" t="str">
        <f t="shared" si="435"/>
        <v>theater</v>
      </c>
      <c r="R2805" t="str">
        <f t="shared" si="436"/>
        <v>plays</v>
      </c>
      <c r="S2805" s="21">
        <f t="shared" si="437"/>
        <v>42158.065694444449</v>
      </c>
      <c r="T2805" s="21">
        <f t="shared" si="43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4"/>
        <v>115</v>
      </c>
      <c r="P2806" s="13">
        <f t="shared" si="439"/>
        <v>50</v>
      </c>
      <c r="Q2806" t="str">
        <f t="shared" si="435"/>
        <v>theater</v>
      </c>
      <c r="R2806" t="str">
        <f t="shared" si="436"/>
        <v>plays</v>
      </c>
      <c r="S2806" s="21">
        <f t="shared" si="437"/>
        <v>41881.453587962962</v>
      </c>
      <c r="T2806" s="21">
        <f t="shared" si="43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4"/>
        <v>110</v>
      </c>
      <c r="P2807" s="13">
        <f t="shared" si="439"/>
        <v>24.444444444444443</v>
      </c>
      <c r="Q2807" t="str">
        <f t="shared" si="435"/>
        <v>theater</v>
      </c>
      <c r="R2807" t="str">
        <f t="shared" si="436"/>
        <v>plays</v>
      </c>
      <c r="S2807" s="21">
        <f t="shared" si="437"/>
        <v>42213.505474537036</v>
      </c>
      <c r="T2807" s="21">
        <f t="shared" si="43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4"/>
        <v>112</v>
      </c>
      <c r="P2808" s="13">
        <f t="shared" si="439"/>
        <v>44.25</v>
      </c>
      <c r="Q2808" t="str">
        <f t="shared" si="435"/>
        <v>theater</v>
      </c>
      <c r="R2808" t="str">
        <f t="shared" si="436"/>
        <v>plays</v>
      </c>
      <c r="S2808" s="21">
        <f t="shared" si="437"/>
        <v>42185.267245370371</v>
      </c>
      <c r="T2808" s="21">
        <f t="shared" si="438"/>
        <v>42221.458333333328</v>
      </c>
    </row>
    <row r="2809" spans="1:20" ht="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4"/>
        <v>126</v>
      </c>
      <c r="P2809" s="20">
        <f t="shared" ref="P2809:P2812" si="447">IF(E2809=0,0,E2809/L2809)</f>
        <v>67.741935483870961</v>
      </c>
      <c r="Q2809" t="str">
        <f t="shared" si="435"/>
        <v>theater</v>
      </c>
      <c r="R2809" t="str">
        <f t="shared" si="436"/>
        <v>plays</v>
      </c>
      <c r="S2809" s="21">
        <f t="shared" si="437"/>
        <v>42154.873124999998</v>
      </c>
      <c r="T2809" s="21">
        <f t="shared" si="43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4"/>
        <v>100</v>
      </c>
      <c r="P2810" s="20">
        <f t="shared" si="447"/>
        <v>65.376811594202906</v>
      </c>
      <c r="Q2810" t="str">
        <f t="shared" si="435"/>
        <v>theater</v>
      </c>
      <c r="R2810" t="str">
        <f t="shared" si="436"/>
        <v>plays</v>
      </c>
      <c r="S2810" s="21">
        <f t="shared" si="437"/>
        <v>42208.84646990741</v>
      </c>
      <c r="T2810" s="21">
        <f t="shared" si="43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4"/>
        <v>102</v>
      </c>
      <c r="P2811" s="20">
        <f t="shared" si="447"/>
        <v>121.9047619047619</v>
      </c>
      <c r="Q2811" t="str">
        <f t="shared" si="435"/>
        <v>theater</v>
      </c>
      <c r="R2811" t="str">
        <f t="shared" si="436"/>
        <v>plays</v>
      </c>
      <c r="S2811" s="21">
        <f t="shared" si="437"/>
        <v>42451.496817129635</v>
      </c>
      <c r="T2811" s="21">
        <f t="shared" si="43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4"/>
        <v>108</v>
      </c>
      <c r="P2812" s="20">
        <f t="shared" si="447"/>
        <v>47.456140350877192</v>
      </c>
      <c r="Q2812" t="str">
        <f t="shared" si="435"/>
        <v>theater</v>
      </c>
      <c r="R2812" t="str">
        <f t="shared" si="436"/>
        <v>plays</v>
      </c>
      <c r="S2812" s="21">
        <f t="shared" si="437"/>
        <v>41759.13962962963</v>
      </c>
      <c r="T2812" s="21">
        <f t="shared" si="43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4"/>
        <v>100</v>
      </c>
      <c r="P2813" s="13">
        <f t="shared" si="439"/>
        <v>92.842592592592595</v>
      </c>
      <c r="Q2813" t="str">
        <f t="shared" si="435"/>
        <v>theater</v>
      </c>
      <c r="R2813" t="str">
        <f t="shared" si="436"/>
        <v>plays</v>
      </c>
      <c r="S2813" s="21">
        <f t="shared" si="437"/>
        <v>42028.496562500004</v>
      </c>
      <c r="T2813" s="21">
        <f t="shared" si="43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4"/>
        <v>113</v>
      </c>
      <c r="P2814" s="9">
        <f t="shared" si="439"/>
        <v>68.253012048192772</v>
      </c>
      <c r="Q2814" t="str">
        <f t="shared" si="435"/>
        <v>theater</v>
      </c>
      <c r="R2814" t="str">
        <f t="shared" si="436"/>
        <v>plays</v>
      </c>
      <c r="S2814" s="21">
        <f t="shared" si="437"/>
        <v>42054.74418981481</v>
      </c>
      <c r="T2814" s="21">
        <f t="shared" si="43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4"/>
        <v>128</v>
      </c>
      <c r="P2815" s="20">
        <f>IF(E2815=0,0,E2815/L2815)</f>
        <v>37.209583333333335</v>
      </c>
      <c r="Q2815" t="str">
        <f t="shared" si="435"/>
        <v>theater</v>
      </c>
      <c r="R2815" t="str">
        <f t="shared" si="436"/>
        <v>plays</v>
      </c>
      <c r="S2815" s="21">
        <f t="shared" si="437"/>
        <v>42693.742604166662</v>
      </c>
      <c r="T2815" s="21">
        <f t="shared" si="43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4"/>
        <v>108</v>
      </c>
      <c r="P2816" s="13">
        <f t="shared" si="439"/>
        <v>25.25</v>
      </c>
      <c r="Q2816" t="str">
        <f t="shared" si="435"/>
        <v>theater</v>
      </c>
      <c r="R2816" t="str">
        <f t="shared" si="436"/>
        <v>plays</v>
      </c>
      <c r="S2816" s="21">
        <f t="shared" si="437"/>
        <v>42103.399479166663</v>
      </c>
      <c r="T2816" s="21">
        <f t="shared" si="43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4"/>
        <v>242</v>
      </c>
      <c r="P2817" s="9">
        <f t="shared" si="439"/>
        <v>43.214285714285715</v>
      </c>
      <c r="Q2817" t="str">
        <f t="shared" si="435"/>
        <v>theater</v>
      </c>
      <c r="R2817" t="str">
        <f t="shared" si="436"/>
        <v>plays</v>
      </c>
      <c r="S2817" s="21">
        <f t="shared" si="437"/>
        <v>42559.776724537034</v>
      </c>
      <c r="T2817" s="21">
        <f t="shared" si="43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4"/>
        <v>142</v>
      </c>
      <c r="P2818" s="13">
        <f t="shared" si="439"/>
        <v>25.130177514792898</v>
      </c>
      <c r="Q2818" t="str">
        <f t="shared" si="435"/>
        <v>theater</v>
      </c>
      <c r="R2818" t="str">
        <f t="shared" si="436"/>
        <v>plays</v>
      </c>
      <c r="S2818" s="21">
        <f t="shared" si="437"/>
        <v>42188.467499999999</v>
      </c>
      <c r="T2818" s="21">
        <f t="shared" si="43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8">ROUND((E2819/D2819)*100,0)</f>
        <v>130</v>
      </c>
      <c r="P2819" s="13">
        <f t="shared" ref="P2819:P2880" si="449">E2819/L2819</f>
        <v>23.636363636363637</v>
      </c>
      <c r="Q2819" t="str">
        <f t="shared" ref="Q2819:Q2882" si="450">LEFT(N2819,SEARCH("/",N2819,1)-1)</f>
        <v>theater</v>
      </c>
      <c r="R2819" t="str">
        <f t="shared" ref="R2819:R2882" si="451">RIGHT(N2819,LEN(N2819)-FIND("/",N2819))</f>
        <v>plays</v>
      </c>
      <c r="S2819" s="21">
        <f t="shared" ref="S2819:S2882" si="452">(((J2819/60)/60)/24)+DATE(1970,1,1)</f>
        <v>42023.634976851856</v>
      </c>
      <c r="T2819" s="21">
        <f t="shared" ref="T2819:T2882" si="453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8"/>
        <v>106</v>
      </c>
      <c r="P2820" s="20">
        <f>IF(E2820=0,0,E2820/L2820)</f>
        <v>103.95098039215686</v>
      </c>
      <c r="Q2820" t="str">
        <f t="shared" si="450"/>
        <v>theater</v>
      </c>
      <c r="R2820" t="str">
        <f t="shared" si="451"/>
        <v>plays</v>
      </c>
      <c r="S2820" s="21">
        <f t="shared" si="452"/>
        <v>42250.598217592589</v>
      </c>
      <c r="T2820" s="21">
        <f t="shared" si="45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8"/>
        <v>105</v>
      </c>
      <c r="P2821" s="13">
        <f t="shared" si="449"/>
        <v>50.384615384615387</v>
      </c>
      <c r="Q2821" t="str">
        <f t="shared" si="450"/>
        <v>theater</v>
      </c>
      <c r="R2821" t="str">
        <f t="shared" si="451"/>
        <v>plays</v>
      </c>
      <c r="S2821" s="21">
        <f t="shared" si="452"/>
        <v>42139.525567129633</v>
      </c>
      <c r="T2821" s="21">
        <f t="shared" si="45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8"/>
        <v>136</v>
      </c>
      <c r="P2822" s="13">
        <f t="shared" si="449"/>
        <v>13.6</v>
      </c>
      <c r="Q2822" t="str">
        <f t="shared" si="450"/>
        <v>theater</v>
      </c>
      <c r="R2822" t="str">
        <f t="shared" si="451"/>
        <v>plays</v>
      </c>
      <c r="S2822" s="21">
        <f t="shared" si="452"/>
        <v>42401.610983796301</v>
      </c>
      <c r="T2822" s="21">
        <f t="shared" si="45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8"/>
        <v>100</v>
      </c>
      <c r="P2823" s="13">
        <f t="shared" si="449"/>
        <v>28.571428571428573</v>
      </c>
      <c r="Q2823" t="str">
        <f t="shared" si="450"/>
        <v>theater</v>
      </c>
      <c r="R2823" t="str">
        <f t="shared" si="451"/>
        <v>plays</v>
      </c>
      <c r="S2823" s="21">
        <f t="shared" si="452"/>
        <v>41875.922858796301</v>
      </c>
      <c r="T2823" s="21">
        <f t="shared" si="45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8"/>
        <v>100</v>
      </c>
      <c r="P2824" s="20">
        <f>IF(E2824=0,0,E2824/L2824)</f>
        <v>63.829787234042556</v>
      </c>
      <c r="Q2824" t="str">
        <f t="shared" si="450"/>
        <v>theater</v>
      </c>
      <c r="R2824" t="str">
        <f t="shared" si="451"/>
        <v>plays</v>
      </c>
      <c r="S2824" s="21">
        <f t="shared" si="452"/>
        <v>42060.683935185181</v>
      </c>
      <c r="T2824" s="21">
        <f t="shared" si="45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8"/>
        <v>124</v>
      </c>
      <c r="P2825" s="13">
        <f t="shared" si="449"/>
        <v>8.8571428571428577</v>
      </c>
      <c r="Q2825" t="str">
        <f t="shared" si="450"/>
        <v>theater</v>
      </c>
      <c r="R2825" t="str">
        <f t="shared" si="451"/>
        <v>plays</v>
      </c>
      <c r="S2825" s="21">
        <f t="shared" si="452"/>
        <v>42067.011643518519</v>
      </c>
      <c r="T2825" s="21">
        <f t="shared" si="45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8"/>
        <v>117</v>
      </c>
      <c r="P2826" s="20">
        <f>IF(E2826=0,0,E2826/L2826)</f>
        <v>50.666666666666664</v>
      </c>
      <c r="Q2826" t="str">
        <f t="shared" si="450"/>
        <v>theater</v>
      </c>
      <c r="R2826" t="str">
        <f t="shared" si="451"/>
        <v>plays</v>
      </c>
      <c r="S2826" s="21">
        <f t="shared" si="452"/>
        <v>42136.270787037036</v>
      </c>
      <c r="T2826" s="21">
        <f t="shared" si="45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8"/>
        <v>103</v>
      </c>
      <c r="P2827" s="13">
        <f t="shared" si="449"/>
        <v>60.784313725490193</v>
      </c>
      <c r="Q2827" t="str">
        <f t="shared" si="450"/>
        <v>theater</v>
      </c>
      <c r="R2827" t="str">
        <f t="shared" si="451"/>
        <v>plays</v>
      </c>
      <c r="S2827" s="21">
        <f t="shared" si="452"/>
        <v>42312.792662037042</v>
      </c>
      <c r="T2827" s="21">
        <f t="shared" si="45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8"/>
        <v>108</v>
      </c>
      <c r="P2828" s="20">
        <f t="shared" ref="P2828:P2829" si="454">IF(E2828=0,0,E2828/L2828)</f>
        <v>113.42105263157895</v>
      </c>
      <c r="Q2828" t="str">
        <f t="shared" si="450"/>
        <v>theater</v>
      </c>
      <c r="R2828" t="str">
        <f t="shared" si="451"/>
        <v>plays</v>
      </c>
      <c r="S2828" s="21">
        <f t="shared" si="452"/>
        <v>42171.034861111111</v>
      </c>
      <c r="T2828" s="21">
        <f t="shared" si="45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8"/>
        <v>120</v>
      </c>
      <c r="P2829" s="20">
        <f t="shared" si="454"/>
        <v>104.56521739130434</v>
      </c>
      <c r="Q2829" t="str">
        <f t="shared" si="450"/>
        <v>theater</v>
      </c>
      <c r="R2829" t="str">
        <f t="shared" si="451"/>
        <v>plays</v>
      </c>
      <c r="S2829" s="21">
        <f t="shared" si="452"/>
        <v>42494.683634259258</v>
      </c>
      <c r="T2829" s="21">
        <f t="shared" si="45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8"/>
        <v>100</v>
      </c>
      <c r="P2830" s="13">
        <f t="shared" si="449"/>
        <v>98.30927835051547</v>
      </c>
      <c r="Q2830" t="str">
        <f t="shared" si="450"/>
        <v>theater</v>
      </c>
      <c r="R2830" t="str">
        <f t="shared" si="451"/>
        <v>plays</v>
      </c>
      <c r="S2830" s="21">
        <f t="shared" si="452"/>
        <v>42254.264687499999</v>
      </c>
      <c r="T2830" s="21">
        <f t="shared" si="45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8"/>
        <v>107</v>
      </c>
      <c r="P2831" s="13">
        <f t="shared" si="449"/>
        <v>35.039473684210527</v>
      </c>
      <c r="Q2831" t="str">
        <f t="shared" si="450"/>
        <v>theater</v>
      </c>
      <c r="R2831" t="str">
        <f t="shared" si="451"/>
        <v>plays</v>
      </c>
      <c r="S2831" s="21">
        <f t="shared" si="452"/>
        <v>42495.434236111112</v>
      </c>
      <c r="T2831" s="21">
        <f t="shared" si="45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8"/>
        <v>100</v>
      </c>
      <c r="P2832" s="20">
        <f t="shared" ref="P2832:P2833" si="455">IF(E2832=0,0,E2832/L2832)</f>
        <v>272.72727272727275</v>
      </c>
      <c r="Q2832" t="str">
        <f t="shared" si="450"/>
        <v>theater</v>
      </c>
      <c r="R2832" t="str">
        <f t="shared" si="451"/>
        <v>plays</v>
      </c>
      <c r="S2832" s="21">
        <f t="shared" si="452"/>
        <v>41758.839675925927</v>
      </c>
      <c r="T2832" s="21">
        <f t="shared" si="45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8"/>
        <v>111</v>
      </c>
      <c r="P2833" s="20">
        <f t="shared" si="455"/>
        <v>63.846153846153847</v>
      </c>
      <c r="Q2833" t="str">
        <f t="shared" si="450"/>
        <v>theater</v>
      </c>
      <c r="R2833" t="str">
        <f t="shared" si="451"/>
        <v>plays</v>
      </c>
      <c r="S2833" s="21">
        <f t="shared" si="452"/>
        <v>42171.824884259258</v>
      </c>
      <c r="T2833" s="21">
        <f t="shared" si="45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8"/>
        <v>115</v>
      </c>
      <c r="P2834" s="13">
        <f t="shared" si="449"/>
        <v>30.189368421052631</v>
      </c>
      <c r="Q2834" t="str">
        <f t="shared" si="450"/>
        <v>theater</v>
      </c>
      <c r="R2834" t="str">
        <f t="shared" si="451"/>
        <v>plays</v>
      </c>
      <c r="S2834" s="21">
        <f t="shared" si="452"/>
        <v>41938.709421296298</v>
      </c>
      <c r="T2834" s="21">
        <f t="shared" si="453"/>
        <v>41966.916666666672</v>
      </c>
    </row>
    <row r="2835" spans="1:20" ht="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8"/>
        <v>108</v>
      </c>
      <c r="P2835" s="20">
        <f>IF(E2835=0,0,E2835/L2835)</f>
        <v>83.51428571428572</v>
      </c>
      <c r="Q2835" t="str">
        <f t="shared" si="450"/>
        <v>theater</v>
      </c>
      <c r="R2835" t="str">
        <f t="shared" si="451"/>
        <v>plays</v>
      </c>
      <c r="S2835" s="21">
        <f t="shared" si="452"/>
        <v>42268.127696759257</v>
      </c>
      <c r="T2835" s="21">
        <f t="shared" si="45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8"/>
        <v>170</v>
      </c>
      <c r="P2836" s="13">
        <f t="shared" si="449"/>
        <v>64.761904761904759</v>
      </c>
      <c r="Q2836" t="str">
        <f t="shared" si="450"/>
        <v>theater</v>
      </c>
      <c r="R2836" t="str">
        <f t="shared" si="451"/>
        <v>plays</v>
      </c>
      <c r="S2836" s="21">
        <f t="shared" si="452"/>
        <v>42019.959837962961</v>
      </c>
      <c r="T2836" s="21">
        <f t="shared" si="45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8"/>
        <v>187</v>
      </c>
      <c r="P2837" s="13">
        <f t="shared" si="449"/>
        <v>20.118172043010752</v>
      </c>
      <c r="Q2837" t="str">
        <f t="shared" si="450"/>
        <v>theater</v>
      </c>
      <c r="R2837" t="str">
        <f t="shared" si="451"/>
        <v>plays</v>
      </c>
      <c r="S2837" s="21">
        <f t="shared" si="452"/>
        <v>42313.703900462962</v>
      </c>
      <c r="T2837" s="21">
        <f t="shared" si="45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8"/>
        <v>108</v>
      </c>
      <c r="P2838" s="20">
        <f>IF(E2838=0,0,E2838/L2838)</f>
        <v>44.090909090909093</v>
      </c>
      <c r="Q2838" t="str">
        <f t="shared" si="450"/>
        <v>theater</v>
      </c>
      <c r="R2838" t="str">
        <f t="shared" si="451"/>
        <v>plays</v>
      </c>
      <c r="S2838" s="21">
        <f t="shared" si="452"/>
        <v>42746.261782407411</v>
      </c>
      <c r="T2838" s="21">
        <f t="shared" si="45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8"/>
        <v>100</v>
      </c>
      <c r="P2839" s="9">
        <f t="shared" si="449"/>
        <v>40.476190476190474</v>
      </c>
      <c r="Q2839" t="str">
        <f t="shared" si="450"/>
        <v>theater</v>
      </c>
      <c r="R2839" t="str">
        <f t="shared" si="451"/>
        <v>plays</v>
      </c>
      <c r="S2839" s="21">
        <f t="shared" si="452"/>
        <v>42307.908379629633</v>
      </c>
      <c r="T2839" s="21">
        <f t="shared" si="45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8"/>
        <v>120</v>
      </c>
      <c r="P2840" s="20">
        <f t="shared" ref="P2840:P2841" si="456">IF(E2840=0,0,E2840/L2840)</f>
        <v>44.537037037037038</v>
      </c>
      <c r="Q2840" t="str">
        <f t="shared" si="450"/>
        <v>theater</v>
      </c>
      <c r="R2840" t="str">
        <f t="shared" si="451"/>
        <v>plays</v>
      </c>
      <c r="S2840" s="21">
        <f t="shared" si="452"/>
        <v>41842.607592592591</v>
      </c>
      <c r="T2840" s="21">
        <f t="shared" si="45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8"/>
        <v>111</v>
      </c>
      <c r="P2841" s="20">
        <f t="shared" si="456"/>
        <v>125.80645161290323</v>
      </c>
      <c r="Q2841" t="str">
        <f t="shared" si="450"/>
        <v>theater</v>
      </c>
      <c r="R2841" t="str">
        <f t="shared" si="451"/>
        <v>plays</v>
      </c>
      <c r="S2841" s="21">
        <f t="shared" si="452"/>
        <v>41853.240208333329</v>
      </c>
      <c r="T2841" s="21">
        <f t="shared" si="45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8"/>
        <v>104</v>
      </c>
      <c r="P2842" s="13">
        <f t="shared" si="449"/>
        <v>19.696969696969695</v>
      </c>
      <c r="Q2842" t="str">
        <f t="shared" si="450"/>
        <v>theater</v>
      </c>
      <c r="R2842" t="str">
        <f t="shared" si="451"/>
        <v>plays</v>
      </c>
      <c r="S2842" s="21">
        <f t="shared" si="452"/>
        <v>42060.035636574074</v>
      </c>
      <c r="T2842" s="21">
        <f t="shared" si="45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8"/>
        <v>1</v>
      </c>
      <c r="P2843" s="13">
        <f t="shared" si="449"/>
        <v>10</v>
      </c>
      <c r="Q2843" t="str">
        <f t="shared" si="450"/>
        <v>theater</v>
      </c>
      <c r="R2843" t="str">
        <f t="shared" si="451"/>
        <v>plays</v>
      </c>
      <c r="S2843" s="21">
        <f t="shared" si="452"/>
        <v>42291.739548611105</v>
      </c>
      <c r="T2843" s="21">
        <f t="shared" si="45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8"/>
        <v>0</v>
      </c>
      <c r="P2844" s="13">
        <v>0</v>
      </c>
      <c r="Q2844" t="str">
        <f t="shared" si="450"/>
        <v>theater</v>
      </c>
      <c r="R2844" t="str">
        <f t="shared" si="451"/>
        <v>plays</v>
      </c>
      <c r="S2844" s="21">
        <f t="shared" si="452"/>
        <v>41784.952488425923</v>
      </c>
      <c r="T2844" s="21">
        <f t="shared" si="45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8"/>
        <v>0</v>
      </c>
      <c r="P2845" s="20">
        <f>IF(E2845=0,0,E2845/L2845)</f>
        <v>0</v>
      </c>
      <c r="Q2845" t="str">
        <f t="shared" si="450"/>
        <v>theater</v>
      </c>
      <c r="R2845" t="str">
        <f t="shared" si="451"/>
        <v>plays</v>
      </c>
      <c r="S2845" s="21">
        <f t="shared" si="452"/>
        <v>42492.737847222219</v>
      </c>
      <c r="T2845" s="21">
        <f t="shared" si="45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8"/>
        <v>5</v>
      </c>
      <c r="P2846" s="12">
        <f t="shared" si="449"/>
        <v>30</v>
      </c>
      <c r="Q2846" t="str">
        <f t="shared" si="450"/>
        <v>theater</v>
      </c>
      <c r="R2846" t="str">
        <f t="shared" si="451"/>
        <v>plays</v>
      </c>
      <c r="S2846" s="21">
        <f t="shared" si="452"/>
        <v>42709.546064814815</v>
      </c>
      <c r="T2846" s="21">
        <f t="shared" si="45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8"/>
        <v>32</v>
      </c>
      <c r="P2847" s="20">
        <f t="shared" ref="P2847:P2850" si="457">IF(E2847=0,0,E2847/L2847)</f>
        <v>60.666666666666664</v>
      </c>
      <c r="Q2847" t="str">
        <f t="shared" si="450"/>
        <v>theater</v>
      </c>
      <c r="R2847" t="str">
        <f t="shared" si="451"/>
        <v>plays</v>
      </c>
      <c r="S2847" s="21">
        <f t="shared" si="452"/>
        <v>42103.016585648147</v>
      </c>
      <c r="T2847" s="21">
        <f t="shared" si="45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8"/>
        <v>0</v>
      </c>
      <c r="P2848" s="20">
        <f t="shared" si="457"/>
        <v>0</v>
      </c>
      <c r="Q2848" t="str">
        <f t="shared" si="450"/>
        <v>theater</v>
      </c>
      <c r="R2848" t="str">
        <f t="shared" si="451"/>
        <v>plays</v>
      </c>
      <c r="S2848" s="21">
        <f t="shared" si="452"/>
        <v>42108.692060185189</v>
      </c>
      <c r="T2848" s="21">
        <f t="shared" si="45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8"/>
        <v>0</v>
      </c>
      <c r="P2849" s="20">
        <f t="shared" si="457"/>
        <v>0</v>
      </c>
      <c r="Q2849" t="str">
        <f t="shared" si="450"/>
        <v>theater</v>
      </c>
      <c r="R2849" t="str">
        <f t="shared" si="451"/>
        <v>plays</v>
      </c>
      <c r="S2849" s="21">
        <f t="shared" si="452"/>
        <v>42453.806307870371</v>
      </c>
      <c r="T2849" s="21">
        <f t="shared" si="45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8"/>
        <v>0</v>
      </c>
      <c r="P2850" s="20">
        <f t="shared" si="457"/>
        <v>23.333333333333332</v>
      </c>
      <c r="Q2850" t="str">
        <f t="shared" si="450"/>
        <v>theater</v>
      </c>
      <c r="R2850" t="str">
        <f t="shared" si="451"/>
        <v>plays</v>
      </c>
      <c r="S2850" s="21">
        <f t="shared" si="452"/>
        <v>42123.648831018523</v>
      </c>
      <c r="T2850" s="21">
        <f t="shared" si="45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8"/>
        <v>1</v>
      </c>
      <c r="P2851" s="13">
        <f t="shared" si="449"/>
        <v>5</v>
      </c>
      <c r="Q2851" t="str">
        <f t="shared" si="450"/>
        <v>theater</v>
      </c>
      <c r="R2851" t="str">
        <f t="shared" si="451"/>
        <v>plays</v>
      </c>
      <c r="S2851" s="21">
        <f t="shared" si="452"/>
        <v>42453.428240740745</v>
      </c>
      <c r="T2851" s="21">
        <f t="shared" si="45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8"/>
        <v>4</v>
      </c>
      <c r="P2852" s="20">
        <f>IF(E2852=0,0,E2852/L2852)</f>
        <v>23.923076923076923</v>
      </c>
      <c r="Q2852" t="str">
        <f t="shared" si="450"/>
        <v>theater</v>
      </c>
      <c r="R2852" t="str">
        <f t="shared" si="451"/>
        <v>plays</v>
      </c>
      <c r="S2852" s="21">
        <f t="shared" si="452"/>
        <v>41858.007071759261</v>
      </c>
      <c r="T2852" s="21">
        <f t="shared" si="45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8"/>
        <v>0</v>
      </c>
      <c r="P2853" s="12">
        <v>0</v>
      </c>
      <c r="Q2853" t="str">
        <f t="shared" si="450"/>
        <v>theater</v>
      </c>
      <c r="R2853" t="str">
        <f t="shared" si="451"/>
        <v>plays</v>
      </c>
      <c r="S2853" s="21">
        <f t="shared" si="452"/>
        <v>42390.002650462964</v>
      </c>
      <c r="T2853" s="21">
        <f t="shared" si="45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8"/>
        <v>2</v>
      </c>
      <c r="P2854" s="20">
        <f>IF(E2854=0,0,E2854/L2854)</f>
        <v>15.833333333333334</v>
      </c>
      <c r="Q2854" t="str">
        <f t="shared" si="450"/>
        <v>theater</v>
      </c>
      <c r="R2854" t="str">
        <f t="shared" si="451"/>
        <v>plays</v>
      </c>
      <c r="S2854" s="21">
        <f t="shared" si="452"/>
        <v>41781.045173611114</v>
      </c>
      <c r="T2854" s="21">
        <f t="shared" si="45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8"/>
        <v>0</v>
      </c>
      <c r="P2855" s="9">
        <v>0</v>
      </c>
      <c r="Q2855" t="str">
        <f t="shared" si="450"/>
        <v>theater</v>
      </c>
      <c r="R2855" t="str">
        <f t="shared" si="451"/>
        <v>plays</v>
      </c>
      <c r="S2855" s="21">
        <f t="shared" si="452"/>
        <v>41836.190937499996</v>
      </c>
      <c r="T2855" s="21">
        <f t="shared" si="45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8"/>
        <v>42</v>
      </c>
      <c r="P2856" s="13">
        <f t="shared" si="449"/>
        <v>29.785714285714285</v>
      </c>
      <c r="Q2856" t="str">
        <f t="shared" si="450"/>
        <v>theater</v>
      </c>
      <c r="R2856" t="str">
        <f t="shared" si="451"/>
        <v>plays</v>
      </c>
      <c r="S2856" s="21">
        <f t="shared" si="452"/>
        <v>42111.71665509259</v>
      </c>
      <c r="T2856" s="21">
        <f t="shared" si="45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8"/>
        <v>50</v>
      </c>
      <c r="P2857" s="20">
        <f t="shared" ref="P2857:P2858" si="458">IF(E2857=0,0,E2857/L2857)</f>
        <v>60</v>
      </c>
      <c r="Q2857" t="str">
        <f t="shared" si="450"/>
        <v>theater</v>
      </c>
      <c r="R2857" t="str">
        <f t="shared" si="451"/>
        <v>plays</v>
      </c>
      <c r="S2857" s="21">
        <f t="shared" si="452"/>
        <v>42370.007766203707</v>
      </c>
      <c r="T2857" s="21">
        <f t="shared" si="45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8"/>
        <v>5</v>
      </c>
      <c r="P2858" s="20">
        <f t="shared" si="458"/>
        <v>24.333333333333332</v>
      </c>
      <c r="Q2858" t="str">
        <f t="shared" si="450"/>
        <v>theater</v>
      </c>
      <c r="R2858" t="str">
        <f t="shared" si="451"/>
        <v>plays</v>
      </c>
      <c r="S2858" s="21">
        <f t="shared" si="452"/>
        <v>42165.037581018521</v>
      </c>
      <c r="T2858" s="21">
        <f t="shared" si="45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8"/>
        <v>20</v>
      </c>
      <c r="P2859" s="15">
        <f t="shared" si="449"/>
        <v>500</v>
      </c>
      <c r="Q2859" t="str">
        <f t="shared" si="450"/>
        <v>theater</v>
      </c>
      <c r="R2859" t="str">
        <f t="shared" si="451"/>
        <v>plays</v>
      </c>
      <c r="S2859" s="21">
        <f t="shared" si="452"/>
        <v>42726.920081018514</v>
      </c>
      <c r="T2859" s="21">
        <f t="shared" si="45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8"/>
        <v>0</v>
      </c>
      <c r="P2860" s="12">
        <v>0</v>
      </c>
      <c r="Q2860" t="str">
        <f t="shared" si="450"/>
        <v>theater</v>
      </c>
      <c r="R2860" t="str">
        <f t="shared" si="451"/>
        <v>plays</v>
      </c>
      <c r="S2860" s="21">
        <f t="shared" si="452"/>
        <v>41954.545081018514</v>
      </c>
      <c r="T2860" s="21">
        <f t="shared" si="45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8"/>
        <v>2</v>
      </c>
      <c r="P2861" s="8">
        <f t="shared" si="449"/>
        <v>35</v>
      </c>
      <c r="Q2861" t="str">
        <f t="shared" si="450"/>
        <v>theater</v>
      </c>
      <c r="R2861" t="str">
        <f t="shared" si="451"/>
        <v>plays</v>
      </c>
      <c r="S2861" s="21">
        <f t="shared" si="452"/>
        <v>42233.362314814818</v>
      </c>
      <c r="T2861" s="21">
        <f t="shared" si="45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8"/>
        <v>7</v>
      </c>
      <c r="P2862" s="20">
        <f>IF(E2862=0,0,E2862/L2862)</f>
        <v>29.555555555555557</v>
      </c>
      <c r="Q2862" t="str">
        <f t="shared" si="450"/>
        <v>theater</v>
      </c>
      <c r="R2862" t="str">
        <f t="shared" si="451"/>
        <v>plays</v>
      </c>
      <c r="S2862" s="21">
        <f t="shared" si="452"/>
        <v>42480.800648148142</v>
      </c>
      <c r="T2862" s="21">
        <f t="shared" si="45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8"/>
        <v>32</v>
      </c>
      <c r="P2863" s="8">
        <f t="shared" si="449"/>
        <v>26.666666666666668</v>
      </c>
      <c r="Q2863" t="str">
        <f t="shared" si="450"/>
        <v>theater</v>
      </c>
      <c r="R2863" t="str">
        <f t="shared" si="451"/>
        <v>plays</v>
      </c>
      <c r="S2863" s="21">
        <f t="shared" si="452"/>
        <v>42257.590833333335</v>
      </c>
      <c r="T2863" s="21">
        <f t="shared" si="45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8"/>
        <v>0</v>
      </c>
      <c r="P2864" s="20">
        <f t="shared" ref="P2864:P2865" si="459">IF(E2864=0,0,E2864/L2864)</f>
        <v>18.333333333333332</v>
      </c>
      <c r="Q2864" t="str">
        <f t="shared" si="450"/>
        <v>theater</v>
      </c>
      <c r="R2864" t="str">
        <f t="shared" si="451"/>
        <v>plays</v>
      </c>
      <c r="S2864" s="21">
        <f t="shared" si="452"/>
        <v>41784.789687500001</v>
      </c>
      <c r="T2864" s="21">
        <f t="shared" si="45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8"/>
        <v>0</v>
      </c>
      <c r="P2865" s="20">
        <f t="shared" si="459"/>
        <v>20</v>
      </c>
      <c r="Q2865" t="str">
        <f t="shared" si="450"/>
        <v>theater</v>
      </c>
      <c r="R2865" t="str">
        <f t="shared" si="451"/>
        <v>plays</v>
      </c>
      <c r="S2865" s="21">
        <f t="shared" si="452"/>
        <v>41831.675034722226</v>
      </c>
      <c r="T2865" s="21">
        <f t="shared" si="453"/>
        <v>41891.675034722226</v>
      </c>
    </row>
    <row r="2866" spans="1:20" ht="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8"/>
        <v>2</v>
      </c>
      <c r="P2866" s="13">
        <f t="shared" si="449"/>
        <v>13.333333333333334</v>
      </c>
      <c r="Q2866" t="str">
        <f t="shared" si="450"/>
        <v>theater</v>
      </c>
      <c r="R2866" t="str">
        <f t="shared" si="451"/>
        <v>plays</v>
      </c>
      <c r="S2866" s="21">
        <f t="shared" si="452"/>
        <v>42172.613506944443</v>
      </c>
      <c r="T2866" s="21">
        <f t="shared" si="45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8"/>
        <v>0</v>
      </c>
      <c r="P2867" s="20">
        <f t="shared" ref="P2867:P2879" si="460">IF(E2867=0,0,E2867/L2867)</f>
        <v>0</v>
      </c>
      <c r="Q2867" t="str">
        <f t="shared" si="450"/>
        <v>theater</v>
      </c>
      <c r="R2867" t="str">
        <f t="shared" si="451"/>
        <v>plays</v>
      </c>
      <c r="S2867" s="21">
        <f t="shared" si="452"/>
        <v>41950.114108796297</v>
      </c>
      <c r="T2867" s="21">
        <f t="shared" si="45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8"/>
        <v>1</v>
      </c>
      <c r="P2868" s="20">
        <f t="shared" si="460"/>
        <v>22.5</v>
      </c>
      <c r="Q2868" t="str">
        <f t="shared" si="450"/>
        <v>theater</v>
      </c>
      <c r="R2868" t="str">
        <f t="shared" si="451"/>
        <v>plays</v>
      </c>
      <c r="S2868" s="21">
        <f t="shared" si="452"/>
        <v>42627.955104166671</v>
      </c>
      <c r="T2868" s="21">
        <f t="shared" si="45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8"/>
        <v>20</v>
      </c>
      <c r="P2869" s="20">
        <f t="shared" si="460"/>
        <v>50.4</v>
      </c>
      <c r="Q2869" t="str">
        <f t="shared" si="450"/>
        <v>theater</v>
      </c>
      <c r="R2869" t="str">
        <f t="shared" si="451"/>
        <v>plays</v>
      </c>
      <c r="S2869" s="21">
        <f t="shared" si="452"/>
        <v>42531.195277777777</v>
      </c>
      <c r="T2869" s="21">
        <f t="shared" si="45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8"/>
        <v>42</v>
      </c>
      <c r="P2870" s="20">
        <f t="shared" si="460"/>
        <v>105.02933333333334</v>
      </c>
      <c r="Q2870" t="str">
        <f t="shared" si="450"/>
        <v>theater</v>
      </c>
      <c r="R2870" t="str">
        <f t="shared" si="451"/>
        <v>plays</v>
      </c>
      <c r="S2870" s="21">
        <f t="shared" si="452"/>
        <v>42618.827013888891</v>
      </c>
      <c r="T2870" s="21">
        <f t="shared" si="45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8"/>
        <v>1</v>
      </c>
      <c r="P2871" s="20">
        <f t="shared" si="460"/>
        <v>35.4</v>
      </c>
      <c r="Q2871" t="str">
        <f t="shared" si="450"/>
        <v>theater</v>
      </c>
      <c r="R2871" t="str">
        <f t="shared" si="451"/>
        <v>plays</v>
      </c>
      <c r="S2871" s="21">
        <f t="shared" si="452"/>
        <v>42540.593530092592</v>
      </c>
      <c r="T2871" s="21">
        <f t="shared" si="45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8"/>
        <v>15</v>
      </c>
      <c r="P2872" s="20">
        <f t="shared" si="460"/>
        <v>83.333333333333329</v>
      </c>
      <c r="Q2872" t="str">
        <f t="shared" si="450"/>
        <v>theater</v>
      </c>
      <c r="R2872" t="str">
        <f t="shared" si="451"/>
        <v>plays</v>
      </c>
      <c r="S2872" s="21">
        <f t="shared" si="452"/>
        <v>41746.189409722225</v>
      </c>
      <c r="T2872" s="21">
        <f t="shared" si="45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8"/>
        <v>5</v>
      </c>
      <c r="P2873" s="20">
        <f t="shared" si="460"/>
        <v>35.92307692307692</v>
      </c>
      <c r="Q2873" t="str">
        <f t="shared" si="450"/>
        <v>theater</v>
      </c>
      <c r="R2873" t="str">
        <f t="shared" si="451"/>
        <v>plays</v>
      </c>
      <c r="S2873" s="21">
        <f t="shared" si="452"/>
        <v>41974.738576388889</v>
      </c>
      <c r="T2873" s="21">
        <f t="shared" si="45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8"/>
        <v>0</v>
      </c>
      <c r="P2874" s="20">
        <f t="shared" si="460"/>
        <v>0</v>
      </c>
      <c r="Q2874" t="str">
        <f t="shared" si="450"/>
        <v>theater</v>
      </c>
      <c r="R2874" t="str">
        <f t="shared" si="451"/>
        <v>plays</v>
      </c>
      <c r="S2874" s="21">
        <f t="shared" si="452"/>
        <v>42115.11618055556</v>
      </c>
      <c r="T2874" s="21">
        <f t="shared" si="45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8"/>
        <v>38</v>
      </c>
      <c r="P2875" s="20">
        <f t="shared" si="460"/>
        <v>119.125</v>
      </c>
      <c r="Q2875" t="str">
        <f t="shared" si="450"/>
        <v>theater</v>
      </c>
      <c r="R2875" t="str">
        <f t="shared" si="451"/>
        <v>plays</v>
      </c>
      <c r="S2875" s="21">
        <f t="shared" si="452"/>
        <v>42002.817488425921</v>
      </c>
      <c r="T2875" s="21">
        <f t="shared" si="45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8"/>
        <v>5</v>
      </c>
      <c r="P2876" s="20">
        <f t="shared" si="460"/>
        <v>90.333333333333329</v>
      </c>
      <c r="Q2876" t="str">
        <f t="shared" si="450"/>
        <v>theater</v>
      </c>
      <c r="R2876" t="str">
        <f t="shared" si="451"/>
        <v>plays</v>
      </c>
      <c r="S2876" s="21">
        <f t="shared" si="452"/>
        <v>42722.84474537037</v>
      </c>
      <c r="T2876" s="21">
        <f t="shared" si="45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8"/>
        <v>0</v>
      </c>
      <c r="P2877" s="20">
        <f t="shared" si="460"/>
        <v>2.3333333333333335</v>
      </c>
      <c r="Q2877" t="str">
        <f t="shared" si="450"/>
        <v>theater</v>
      </c>
      <c r="R2877" t="str">
        <f t="shared" si="451"/>
        <v>plays</v>
      </c>
      <c r="S2877" s="21">
        <f t="shared" si="452"/>
        <v>42465.128391203703</v>
      </c>
      <c r="T2877" s="21">
        <f t="shared" si="45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8"/>
        <v>0</v>
      </c>
      <c r="P2878" s="20">
        <f t="shared" si="460"/>
        <v>0</v>
      </c>
      <c r="Q2878" t="str">
        <f t="shared" si="450"/>
        <v>theater</v>
      </c>
      <c r="R2878" t="str">
        <f t="shared" si="451"/>
        <v>plays</v>
      </c>
      <c r="S2878" s="21">
        <f t="shared" si="452"/>
        <v>42171.743969907402</v>
      </c>
      <c r="T2878" s="21">
        <f t="shared" si="45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8"/>
        <v>11</v>
      </c>
      <c r="P2879" s="20">
        <f t="shared" si="460"/>
        <v>108.33333333333333</v>
      </c>
      <c r="Q2879" t="str">
        <f t="shared" si="450"/>
        <v>theater</v>
      </c>
      <c r="R2879" t="str">
        <f t="shared" si="451"/>
        <v>plays</v>
      </c>
      <c r="S2879" s="21">
        <f t="shared" si="452"/>
        <v>42672.955138888887</v>
      </c>
      <c r="T2879" s="21">
        <f t="shared" si="45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8"/>
        <v>2</v>
      </c>
      <c r="P2880" s="13">
        <f t="shared" si="449"/>
        <v>15.75</v>
      </c>
      <c r="Q2880" t="str">
        <f t="shared" si="450"/>
        <v>theater</v>
      </c>
      <c r="R2880" t="str">
        <f t="shared" si="451"/>
        <v>plays</v>
      </c>
      <c r="S2880" s="21">
        <f t="shared" si="452"/>
        <v>42128.615682870368</v>
      </c>
      <c r="T2880" s="21">
        <f t="shared" si="45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8"/>
        <v>0</v>
      </c>
      <c r="P2881" s="20">
        <f t="shared" ref="P2881:P2905" si="461">IF(E2881=0,0,E2881/L2881)</f>
        <v>29</v>
      </c>
      <c r="Q2881" t="str">
        <f t="shared" si="450"/>
        <v>theater</v>
      </c>
      <c r="R2881" t="str">
        <f t="shared" si="451"/>
        <v>plays</v>
      </c>
      <c r="S2881" s="21">
        <f t="shared" si="452"/>
        <v>42359.725243055553</v>
      </c>
      <c r="T2881" s="21">
        <f t="shared" si="45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8"/>
        <v>23</v>
      </c>
      <c r="P2882" s="20">
        <f t="shared" si="461"/>
        <v>96.551724137931032</v>
      </c>
      <c r="Q2882" t="str">
        <f t="shared" si="450"/>
        <v>theater</v>
      </c>
      <c r="R2882" t="str">
        <f t="shared" si="451"/>
        <v>plays</v>
      </c>
      <c r="S2882" s="21">
        <f t="shared" si="452"/>
        <v>42192.905694444446</v>
      </c>
      <c r="T2882" s="21">
        <f t="shared" si="45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62">ROUND((E2883/D2883)*100,0)</f>
        <v>0</v>
      </c>
      <c r="P2883" s="20">
        <f t="shared" si="461"/>
        <v>0</v>
      </c>
      <c r="Q2883" t="str">
        <f t="shared" ref="Q2883:Q2946" si="463">LEFT(N2883,SEARCH("/",N2883,1)-1)</f>
        <v>theater</v>
      </c>
      <c r="R2883" t="str">
        <f t="shared" ref="R2883:R2946" si="464">RIGHT(N2883,LEN(N2883)-FIND("/",N2883))</f>
        <v>plays</v>
      </c>
      <c r="S2883" s="21">
        <f t="shared" ref="S2883:S2946" si="465">(((J2883/60)/60)/24)+DATE(1970,1,1)</f>
        <v>41916.597638888888</v>
      </c>
      <c r="T2883" s="21">
        <f t="shared" ref="T2883:T2946" si="46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62"/>
        <v>34</v>
      </c>
      <c r="P2884" s="20">
        <f t="shared" si="461"/>
        <v>63</v>
      </c>
      <c r="Q2884" t="str">
        <f t="shared" si="463"/>
        <v>theater</v>
      </c>
      <c r="R2884" t="str">
        <f t="shared" si="464"/>
        <v>plays</v>
      </c>
      <c r="S2884" s="21">
        <f t="shared" si="465"/>
        <v>42461.596273148149</v>
      </c>
      <c r="T2884" s="21">
        <f t="shared" si="46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62"/>
        <v>19</v>
      </c>
      <c r="P2885" s="20">
        <f t="shared" si="461"/>
        <v>381.6</v>
      </c>
      <c r="Q2885" t="str">
        <f t="shared" si="463"/>
        <v>theater</v>
      </c>
      <c r="R2885" t="str">
        <f t="shared" si="464"/>
        <v>plays</v>
      </c>
      <c r="S2885" s="21">
        <f t="shared" si="465"/>
        <v>42370.90320601852</v>
      </c>
      <c r="T2885" s="21">
        <f t="shared" si="46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62"/>
        <v>0</v>
      </c>
      <c r="P2886" s="20">
        <f t="shared" si="461"/>
        <v>46.25</v>
      </c>
      <c r="Q2886" t="str">
        <f t="shared" si="463"/>
        <v>theater</v>
      </c>
      <c r="R2886" t="str">
        <f t="shared" si="464"/>
        <v>plays</v>
      </c>
      <c r="S2886" s="21">
        <f t="shared" si="465"/>
        <v>41948.727256944447</v>
      </c>
      <c r="T2886" s="21">
        <f t="shared" si="46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62"/>
        <v>33</v>
      </c>
      <c r="P2887" s="20">
        <f t="shared" si="461"/>
        <v>26</v>
      </c>
      <c r="Q2887" t="str">
        <f t="shared" si="463"/>
        <v>theater</v>
      </c>
      <c r="R2887" t="str">
        <f t="shared" si="464"/>
        <v>plays</v>
      </c>
      <c r="S2887" s="21">
        <f t="shared" si="465"/>
        <v>42047.07640046296</v>
      </c>
      <c r="T2887" s="21">
        <f t="shared" si="46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62"/>
        <v>5</v>
      </c>
      <c r="P2888" s="20">
        <f t="shared" si="461"/>
        <v>10</v>
      </c>
      <c r="Q2888" t="str">
        <f t="shared" si="463"/>
        <v>theater</v>
      </c>
      <c r="R2888" t="str">
        <f t="shared" si="464"/>
        <v>plays</v>
      </c>
      <c r="S2888" s="21">
        <f t="shared" si="465"/>
        <v>42261.632916666669</v>
      </c>
      <c r="T2888" s="21">
        <f t="shared" si="46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62"/>
        <v>0</v>
      </c>
      <c r="P2889" s="20">
        <f t="shared" si="461"/>
        <v>5</v>
      </c>
      <c r="Q2889" t="str">
        <f t="shared" si="463"/>
        <v>theater</v>
      </c>
      <c r="R2889" t="str">
        <f t="shared" si="464"/>
        <v>plays</v>
      </c>
      <c r="S2889" s="21">
        <f t="shared" si="465"/>
        <v>41985.427361111113</v>
      </c>
      <c r="T2889" s="21">
        <f t="shared" si="46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62"/>
        <v>0</v>
      </c>
      <c r="P2890" s="20">
        <f t="shared" si="461"/>
        <v>0</v>
      </c>
      <c r="Q2890" t="str">
        <f t="shared" si="463"/>
        <v>theater</v>
      </c>
      <c r="R2890" t="str">
        <f t="shared" si="464"/>
        <v>plays</v>
      </c>
      <c r="S2890" s="21">
        <f t="shared" si="465"/>
        <v>41922.535185185188</v>
      </c>
      <c r="T2890" s="21">
        <f t="shared" si="46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62"/>
        <v>38</v>
      </c>
      <c r="P2891" s="20">
        <f t="shared" si="461"/>
        <v>81.571428571428569</v>
      </c>
      <c r="Q2891" t="str">
        <f t="shared" si="463"/>
        <v>theater</v>
      </c>
      <c r="R2891" t="str">
        <f t="shared" si="464"/>
        <v>plays</v>
      </c>
      <c r="S2891" s="21">
        <f t="shared" si="465"/>
        <v>41850.863252314812</v>
      </c>
      <c r="T2891" s="21">
        <f t="shared" si="46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62"/>
        <v>1</v>
      </c>
      <c r="P2892" s="20">
        <f t="shared" si="461"/>
        <v>7</v>
      </c>
      <c r="Q2892" t="str">
        <f t="shared" si="463"/>
        <v>theater</v>
      </c>
      <c r="R2892" t="str">
        <f t="shared" si="464"/>
        <v>plays</v>
      </c>
      <c r="S2892" s="21">
        <f t="shared" si="465"/>
        <v>41831.742962962962</v>
      </c>
      <c r="T2892" s="21">
        <f t="shared" si="46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62"/>
        <v>3</v>
      </c>
      <c r="P2893" s="20">
        <f t="shared" si="461"/>
        <v>27.3</v>
      </c>
      <c r="Q2893" t="str">
        <f t="shared" si="463"/>
        <v>theater</v>
      </c>
      <c r="R2893" t="str">
        <f t="shared" si="464"/>
        <v>plays</v>
      </c>
      <c r="S2893" s="21">
        <f t="shared" si="465"/>
        <v>42415.883425925931</v>
      </c>
      <c r="T2893" s="21">
        <f t="shared" si="46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62"/>
        <v>9</v>
      </c>
      <c r="P2894" s="20">
        <f t="shared" si="461"/>
        <v>29.411764705882351</v>
      </c>
      <c r="Q2894" t="str">
        <f t="shared" si="463"/>
        <v>theater</v>
      </c>
      <c r="R2894" t="str">
        <f t="shared" si="464"/>
        <v>plays</v>
      </c>
      <c r="S2894" s="21">
        <f t="shared" si="465"/>
        <v>41869.714166666665</v>
      </c>
      <c r="T2894" s="21">
        <f t="shared" si="466"/>
        <v>41876.875</v>
      </c>
    </row>
    <row r="2895" spans="1:20" ht="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62"/>
        <v>1</v>
      </c>
      <c r="P2895" s="20">
        <f t="shared" si="461"/>
        <v>12.5</v>
      </c>
      <c r="Q2895" t="str">
        <f t="shared" si="463"/>
        <v>theater</v>
      </c>
      <c r="R2895" t="str">
        <f t="shared" si="464"/>
        <v>plays</v>
      </c>
      <c r="S2895" s="21">
        <f t="shared" si="465"/>
        <v>41953.773090277777</v>
      </c>
      <c r="T2895" s="21">
        <f t="shared" si="46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62"/>
        <v>0</v>
      </c>
      <c r="P2896" s="20">
        <f t="shared" si="461"/>
        <v>0</v>
      </c>
      <c r="Q2896" t="str">
        <f t="shared" si="463"/>
        <v>theater</v>
      </c>
      <c r="R2896" t="str">
        <f t="shared" si="464"/>
        <v>plays</v>
      </c>
      <c r="S2896" s="21">
        <f t="shared" si="465"/>
        <v>42037.986284722225</v>
      </c>
      <c r="T2896" s="21">
        <f t="shared" si="46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62"/>
        <v>5</v>
      </c>
      <c r="P2897" s="20">
        <f t="shared" si="461"/>
        <v>5.75</v>
      </c>
      <c r="Q2897" t="str">
        <f t="shared" si="463"/>
        <v>theater</v>
      </c>
      <c r="R2897" t="str">
        <f t="shared" si="464"/>
        <v>plays</v>
      </c>
      <c r="S2897" s="21">
        <f t="shared" si="465"/>
        <v>41811.555462962962</v>
      </c>
      <c r="T2897" s="21">
        <f t="shared" si="46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62"/>
        <v>21</v>
      </c>
      <c r="P2898" s="20">
        <f t="shared" si="461"/>
        <v>52.083333333333336</v>
      </c>
      <c r="Q2898" t="str">
        <f t="shared" si="463"/>
        <v>theater</v>
      </c>
      <c r="R2898" t="str">
        <f t="shared" si="464"/>
        <v>plays</v>
      </c>
      <c r="S2898" s="21">
        <f t="shared" si="465"/>
        <v>42701.908807870372</v>
      </c>
      <c r="T2898" s="21">
        <f t="shared" si="46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62"/>
        <v>5</v>
      </c>
      <c r="P2899" s="20">
        <f t="shared" si="461"/>
        <v>183.33333333333334</v>
      </c>
      <c r="Q2899" t="str">
        <f t="shared" si="463"/>
        <v>theater</v>
      </c>
      <c r="R2899" t="str">
        <f t="shared" si="464"/>
        <v>plays</v>
      </c>
      <c r="S2899" s="21">
        <f t="shared" si="465"/>
        <v>42258.646504629629</v>
      </c>
      <c r="T2899" s="21">
        <f t="shared" si="46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62"/>
        <v>4</v>
      </c>
      <c r="P2900" s="20">
        <f t="shared" si="461"/>
        <v>26.333333333333332</v>
      </c>
      <c r="Q2900" t="str">
        <f t="shared" si="463"/>
        <v>theater</v>
      </c>
      <c r="R2900" t="str">
        <f t="shared" si="464"/>
        <v>plays</v>
      </c>
      <c r="S2900" s="21">
        <f t="shared" si="465"/>
        <v>42278.664965277778</v>
      </c>
      <c r="T2900" s="21">
        <f t="shared" si="46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62"/>
        <v>0</v>
      </c>
      <c r="P2901" s="20">
        <f t="shared" si="461"/>
        <v>0</v>
      </c>
      <c r="Q2901" t="str">
        <f t="shared" si="463"/>
        <v>theater</v>
      </c>
      <c r="R2901" t="str">
        <f t="shared" si="464"/>
        <v>plays</v>
      </c>
      <c r="S2901" s="21">
        <f t="shared" si="465"/>
        <v>42515.078217592592</v>
      </c>
      <c r="T2901" s="21">
        <f t="shared" si="46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62"/>
        <v>62</v>
      </c>
      <c r="P2902" s="20">
        <f t="shared" si="461"/>
        <v>486.42857142857144</v>
      </c>
      <c r="Q2902" t="str">
        <f t="shared" si="463"/>
        <v>theater</v>
      </c>
      <c r="R2902" t="str">
        <f t="shared" si="464"/>
        <v>plays</v>
      </c>
      <c r="S2902" s="21">
        <f t="shared" si="465"/>
        <v>41830.234166666669</v>
      </c>
      <c r="T2902" s="21">
        <f t="shared" si="46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62"/>
        <v>1</v>
      </c>
      <c r="P2903" s="20">
        <f t="shared" si="461"/>
        <v>3</v>
      </c>
      <c r="Q2903" t="str">
        <f t="shared" si="463"/>
        <v>theater</v>
      </c>
      <c r="R2903" t="str">
        <f t="shared" si="464"/>
        <v>plays</v>
      </c>
      <c r="S2903" s="21">
        <f t="shared" si="465"/>
        <v>41982.904386574075</v>
      </c>
      <c r="T2903" s="21">
        <f t="shared" si="46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62"/>
        <v>0</v>
      </c>
      <c r="P2904" s="20">
        <f t="shared" si="461"/>
        <v>25</v>
      </c>
      <c r="Q2904" t="str">
        <f t="shared" si="463"/>
        <v>theater</v>
      </c>
      <c r="R2904" t="str">
        <f t="shared" si="464"/>
        <v>plays</v>
      </c>
      <c r="S2904" s="21">
        <f t="shared" si="465"/>
        <v>42210.439768518518</v>
      </c>
      <c r="T2904" s="21">
        <f t="shared" si="46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62"/>
        <v>1</v>
      </c>
      <c r="P2905" s="20">
        <f t="shared" si="461"/>
        <v>9.75</v>
      </c>
      <c r="Q2905" t="str">
        <f t="shared" si="463"/>
        <v>theater</v>
      </c>
      <c r="R2905" t="str">
        <f t="shared" si="464"/>
        <v>plays</v>
      </c>
      <c r="S2905" s="21">
        <f t="shared" si="465"/>
        <v>42196.166874999995</v>
      </c>
      <c r="T2905" s="21">
        <f t="shared" si="46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62"/>
        <v>5</v>
      </c>
      <c r="P2906" s="13">
        <f t="shared" ref="P2906:P2944" si="467">E2906/L2906</f>
        <v>18.75</v>
      </c>
      <c r="Q2906" t="str">
        <f t="shared" si="463"/>
        <v>theater</v>
      </c>
      <c r="R2906" t="str">
        <f t="shared" si="464"/>
        <v>plays</v>
      </c>
      <c r="S2906" s="21">
        <f t="shared" si="465"/>
        <v>41940.967951388891</v>
      </c>
      <c r="T2906" s="21">
        <f t="shared" si="46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62"/>
        <v>18</v>
      </c>
      <c r="P2907" s="20">
        <f t="shared" ref="P2907:P2911" si="468">IF(E2907=0,0,E2907/L2907)</f>
        <v>36.588235294117645</v>
      </c>
      <c r="Q2907" t="str">
        <f t="shared" si="463"/>
        <v>theater</v>
      </c>
      <c r="R2907" t="str">
        <f t="shared" si="464"/>
        <v>plays</v>
      </c>
      <c r="S2907" s="21">
        <f t="shared" si="465"/>
        <v>42606.056863425925</v>
      </c>
      <c r="T2907" s="21">
        <f t="shared" si="46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62"/>
        <v>9</v>
      </c>
      <c r="P2908" s="20">
        <f t="shared" si="468"/>
        <v>80.714285714285708</v>
      </c>
      <c r="Q2908" t="str">
        <f t="shared" si="463"/>
        <v>theater</v>
      </c>
      <c r="R2908" t="str">
        <f t="shared" si="464"/>
        <v>plays</v>
      </c>
      <c r="S2908" s="21">
        <f t="shared" si="465"/>
        <v>42199.648912037039</v>
      </c>
      <c r="T2908" s="21">
        <f t="shared" si="46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62"/>
        <v>0</v>
      </c>
      <c r="P2909" s="20">
        <f t="shared" si="468"/>
        <v>1</v>
      </c>
      <c r="Q2909" t="str">
        <f t="shared" si="463"/>
        <v>theater</v>
      </c>
      <c r="R2909" t="str">
        <f t="shared" si="464"/>
        <v>plays</v>
      </c>
      <c r="S2909" s="21">
        <f t="shared" si="465"/>
        <v>42444.877743055549</v>
      </c>
      <c r="T2909" s="21">
        <f t="shared" si="46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62"/>
        <v>3</v>
      </c>
      <c r="P2910" s="20">
        <f t="shared" si="468"/>
        <v>52.8</v>
      </c>
      <c r="Q2910" t="str">
        <f t="shared" si="463"/>
        <v>theater</v>
      </c>
      <c r="R2910" t="str">
        <f t="shared" si="464"/>
        <v>plays</v>
      </c>
      <c r="S2910" s="21">
        <f t="shared" si="465"/>
        <v>42499.731701388882</v>
      </c>
      <c r="T2910" s="21">
        <f t="shared" si="46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62"/>
        <v>0</v>
      </c>
      <c r="P2911" s="20">
        <f t="shared" si="468"/>
        <v>20</v>
      </c>
      <c r="Q2911" t="str">
        <f t="shared" si="463"/>
        <v>theater</v>
      </c>
      <c r="R2911" t="str">
        <f t="shared" si="464"/>
        <v>plays</v>
      </c>
      <c r="S2911" s="21">
        <f t="shared" si="465"/>
        <v>41929.266215277778</v>
      </c>
      <c r="T2911" s="21">
        <f t="shared" si="46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62"/>
        <v>0</v>
      </c>
      <c r="P2912" s="13">
        <f t="shared" si="467"/>
        <v>1</v>
      </c>
      <c r="Q2912" t="str">
        <f t="shared" si="463"/>
        <v>theater</v>
      </c>
      <c r="R2912" t="str">
        <f t="shared" si="464"/>
        <v>plays</v>
      </c>
      <c r="S2912" s="21">
        <f t="shared" si="465"/>
        <v>42107.841284722221</v>
      </c>
      <c r="T2912" s="21">
        <f t="shared" si="46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62"/>
        <v>37</v>
      </c>
      <c r="P2913" s="20">
        <f t="shared" ref="P2913:P2915" si="469">IF(E2913=0,0,E2913/L2913)</f>
        <v>46.928571428571431</v>
      </c>
      <c r="Q2913" t="str">
        <f t="shared" si="463"/>
        <v>theater</v>
      </c>
      <c r="R2913" t="str">
        <f t="shared" si="464"/>
        <v>plays</v>
      </c>
      <c r="S2913" s="21">
        <f t="shared" si="465"/>
        <v>42142.768819444449</v>
      </c>
      <c r="T2913" s="21">
        <f t="shared" si="46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62"/>
        <v>14</v>
      </c>
      <c r="P2914" s="20">
        <f t="shared" si="469"/>
        <v>78.07692307692308</v>
      </c>
      <c r="Q2914" t="str">
        <f t="shared" si="463"/>
        <v>theater</v>
      </c>
      <c r="R2914" t="str">
        <f t="shared" si="464"/>
        <v>plays</v>
      </c>
      <c r="S2914" s="21">
        <f t="shared" si="465"/>
        <v>42354.131643518514</v>
      </c>
      <c r="T2914" s="21">
        <f t="shared" si="46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62"/>
        <v>0</v>
      </c>
      <c r="P2915" s="20">
        <f t="shared" si="469"/>
        <v>1</v>
      </c>
      <c r="Q2915" t="str">
        <f t="shared" si="463"/>
        <v>theater</v>
      </c>
      <c r="R2915" t="str">
        <f t="shared" si="464"/>
        <v>plays</v>
      </c>
      <c r="S2915" s="21">
        <f t="shared" si="465"/>
        <v>41828.922905092593</v>
      </c>
      <c r="T2915" s="21">
        <f t="shared" si="46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62"/>
        <v>0</v>
      </c>
      <c r="P2916" s="13">
        <f t="shared" si="467"/>
        <v>1</v>
      </c>
      <c r="Q2916" t="str">
        <f t="shared" si="463"/>
        <v>theater</v>
      </c>
      <c r="R2916" t="str">
        <f t="shared" si="464"/>
        <v>plays</v>
      </c>
      <c r="S2916" s="21">
        <f t="shared" si="465"/>
        <v>42017.907337962963</v>
      </c>
      <c r="T2916" s="21">
        <f t="shared" si="46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62"/>
        <v>61</v>
      </c>
      <c r="P2917" s="13">
        <f t="shared" si="467"/>
        <v>203.66666666666666</v>
      </c>
      <c r="Q2917" t="str">
        <f t="shared" si="463"/>
        <v>theater</v>
      </c>
      <c r="R2917" t="str">
        <f t="shared" si="464"/>
        <v>plays</v>
      </c>
      <c r="S2917" s="21">
        <f t="shared" si="465"/>
        <v>42415.398032407407</v>
      </c>
      <c r="T2917" s="21">
        <f t="shared" si="46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62"/>
        <v>8</v>
      </c>
      <c r="P2918" s="13">
        <f t="shared" si="467"/>
        <v>20.714285714285715</v>
      </c>
      <c r="Q2918" t="str">
        <f t="shared" si="463"/>
        <v>theater</v>
      </c>
      <c r="R2918" t="str">
        <f t="shared" si="464"/>
        <v>plays</v>
      </c>
      <c r="S2918" s="21">
        <f t="shared" si="465"/>
        <v>41755.476724537039</v>
      </c>
      <c r="T2918" s="21">
        <f t="shared" si="46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62"/>
        <v>22</v>
      </c>
      <c r="P2919" s="20">
        <f t="shared" ref="P2919:P2921" si="470">IF(E2919=0,0,E2919/L2919)</f>
        <v>48.555555555555557</v>
      </c>
      <c r="Q2919" t="str">
        <f t="shared" si="463"/>
        <v>theater</v>
      </c>
      <c r="R2919" t="str">
        <f t="shared" si="464"/>
        <v>plays</v>
      </c>
      <c r="S2919" s="21">
        <f t="shared" si="465"/>
        <v>42245.234340277777</v>
      </c>
      <c r="T2919" s="21">
        <f t="shared" si="46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62"/>
        <v>27</v>
      </c>
      <c r="P2920" s="20">
        <f t="shared" si="470"/>
        <v>68.099999999999994</v>
      </c>
      <c r="Q2920" t="str">
        <f t="shared" si="463"/>
        <v>theater</v>
      </c>
      <c r="R2920" t="str">
        <f t="shared" si="464"/>
        <v>plays</v>
      </c>
      <c r="S2920" s="21">
        <f t="shared" si="465"/>
        <v>42278.629710648151</v>
      </c>
      <c r="T2920" s="21">
        <f t="shared" si="46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62"/>
        <v>9</v>
      </c>
      <c r="P2921" s="20">
        <f t="shared" si="470"/>
        <v>8.5</v>
      </c>
      <c r="Q2921" t="str">
        <f t="shared" si="463"/>
        <v>theater</v>
      </c>
      <c r="R2921" t="str">
        <f t="shared" si="464"/>
        <v>plays</v>
      </c>
      <c r="S2921" s="21">
        <f t="shared" si="465"/>
        <v>41826.61954861111</v>
      </c>
      <c r="T2921" s="21">
        <f t="shared" si="46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62"/>
        <v>27</v>
      </c>
      <c r="P2922" s="9">
        <f t="shared" si="467"/>
        <v>51.615384615384613</v>
      </c>
      <c r="Q2922" t="str">
        <f t="shared" si="463"/>
        <v>theater</v>
      </c>
      <c r="R2922" t="str">
        <f t="shared" si="464"/>
        <v>plays</v>
      </c>
      <c r="S2922" s="21">
        <f t="shared" si="465"/>
        <v>42058.792476851857</v>
      </c>
      <c r="T2922" s="21">
        <f t="shared" si="46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62"/>
        <v>129</v>
      </c>
      <c r="P2923" s="20">
        <f>IF(E2923=0,0,E2923/L2923)</f>
        <v>43</v>
      </c>
      <c r="Q2923" t="str">
        <f t="shared" si="463"/>
        <v>theater</v>
      </c>
      <c r="R2923" t="str">
        <f t="shared" si="464"/>
        <v>musical</v>
      </c>
      <c r="S2923" s="21">
        <f t="shared" si="465"/>
        <v>41877.886620370373</v>
      </c>
      <c r="T2923" s="21">
        <f t="shared" si="46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62"/>
        <v>100</v>
      </c>
      <c r="P2924" s="13">
        <f t="shared" si="467"/>
        <v>83.333333333333329</v>
      </c>
      <c r="Q2924" t="str">
        <f t="shared" si="463"/>
        <v>theater</v>
      </c>
      <c r="R2924" t="str">
        <f t="shared" si="464"/>
        <v>musical</v>
      </c>
      <c r="S2924" s="21">
        <f t="shared" si="465"/>
        <v>42097.874155092592</v>
      </c>
      <c r="T2924" s="21">
        <f t="shared" si="46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62"/>
        <v>100</v>
      </c>
      <c r="P2925" s="20">
        <f t="shared" ref="P2925:P2931" si="471">IF(E2925=0,0,E2925/L2925)</f>
        <v>30</v>
      </c>
      <c r="Q2925" t="str">
        <f t="shared" si="463"/>
        <v>theater</v>
      </c>
      <c r="R2925" t="str">
        <f t="shared" si="464"/>
        <v>musical</v>
      </c>
      <c r="S2925" s="21">
        <f t="shared" si="465"/>
        <v>42013.15253472222</v>
      </c>
      <c r="T2925" s="21">
        <f t="shared" si="46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62"/>
        <v>103</v>
      </c>
      <c r="P2926" s="20">
        <f t="shared" si="471"/>
        <v>175.51020408163265</v>
      </c>
      <c r="Q2926" t="str">
        <f t="shared" si="463"/>
        <v>theater</v>
      </c>
      <c r="R2926" t="str">
        <f t="shared" si="464"/>
        <v>musical</v>
      </c>
      <c r="S2926" s="21">
        <f t="shared" si="465"/>
        <v>42103.556828703702</v>
      </c>
      <c r="T2926" s="21">
        <f t="shared" si="46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62"/>
        <v>102</v>
      </c>
      <c r="P2927" s="20">
        <f t="shared" si="471"/>
        <v>231.66175879396985</v>
      </c>
      <c r="Q2927" t="str">
        <f t="shared" si="463"/>
        <v>theater</v>
      </c>
      <c r="R2927" t="str">
        <f t="shared" si="464"/>
        <v>musical</v>
      </c>
      <c r="S2927" s="21">
        <f t="shared" si="465"/>
        <v>41863.584120370368</v>
      </c>
      <c r="T2927" s="21">
        <f t="shared" si="46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62"/>
        <v>125</v>
      </c>
      <c r="P2928" s="20">
        <f t="shared" si="471"/>
        <v>75</v>
      </c>
      <c r="Q2928" t="str">
        <f t="shared" si="463"/>
        <v>theater</v>
      </c>
      <c r="R2928" t="str">
        <f t="shared" si="464"/>
        <v>musical</v>
      </c>
      <c r="S2928" s="21">
        <f t="shared" si="465"/>
        <v>42044.765960648147</v>
      </c>
      <c r="T2928" s="21">
        <f t="shared" si="46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62"/>
        <v>131</v>
      </c>
      <c r="P2929" s="20">
        <f t="shared" si="471"/>
        <v>112.14285714285714</v>
      </c>
      <c r="Q2929" t="str">
        <f t="shared" si="463"/>
        <v>theater</v>
      </c>
      <c r="R2929" t="str">
        <f t="shared" si="464"/>
        <v>musical</v>
      </c>
      <c r="S2929" s="21">
        <f t="shared" si="465"/>
        <v>41806.669317129628</v>
      </c>
      <c r="T2929" s="21">
        <f t="shared" si="46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62"/>
        <v>100</v>
      </c>
      <c r="P2930" s="20">
        <f t="shared" si="471"/>
        <v>41.666666666666664</v>
      </c>
      <c r="Q2930" t="str">
        <f t="shared" si="463"/>
        <v>theater</v>
      </c>
      <c r="R2930" t="str">
        <f t="shared" si="464"/>
        <v>musical</v>
      </c>
      <c r="S2930" s="21">
        <f t="shared" si="465"/>
        <v>42403.998217592598</v>
      </c>
      <c r="T2930" s="21">
        <f t="shared" si="46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62"/>
        <v>102</v>
      </c>
      <c r="P2931" s="20">
        <f t="shared" si="471"/>
        <v>255.17343750000001</v>
      </c>
      <c r="Q2931" t="str">
        <f t="shared" si="463"/>
        <v>theater</v>
      </c>
      <c r="R2931" t="str">
        <f t="shared" si="464"/>
        <v>musical</v>
      </c>
      <c r="S2931" s="21">
        <f t="shared" si="465"/>
        <v>41754.564328703702</v>
      </c>
      <c r="T2931" s="21">
        <f t="shared" si="46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62"/>
        <v>101</v>
      </c>
      <c r="P2932" s="13">
        <f t="shared" si="467"/>
        <v>162.7741935483871</v>
      </c>
      <c r="Q2932" t="str">
        <f t="shared" si="463"/>
        <v>theater</v>
      </c>
      <c r="R2932" t="str">
        <f t="shared" si="464"/>
        <v>musical</v>
      </c>
      <c r="S2932" s="21">
        <f t="shared" si="465"/>
        <v>42101.584074074075</v>
      </c>
      <c r="T2932" s="21">
        <f t="shared" si="46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62"/>
        <v>106</v>
      </c>
      <c r="P2933" s="9">
        <f t="shared" si="467"/>
        <v>88.333333333333329</v>
      </c>
      <c r="Q2933" t="str">
        <f t="shared" si="463"/>
        <v>theater</v>
      </c>
      <c r="R2933" t="str">
        <f t="shared" si="464"/>
        <v>musical</v>
      </c>
      <c r="S2933" s="21">
        <f t="shared" si="465"/>
        <v>41872.291238425925</v>
      </c>
      <c r="T2933" s="21">
        <f t="shared" si="46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62"/>
        <v>105</v>
      </c>
      <c r="P2934" s="8">
        <f t="shared" si="467"/>
        <v>85.736842105263165</v>
      </c>
      <c r="Q2934" t="str">
        <f t="shared" si="463"/>
        <v>theater</v>
      </c>
      <c r="R2934" t="str">
        <f t="shared" si="464"/>
        <v>musical</v>
      </c>
      <c r="S2934" s="21">
        <f t="shared" si="465"/>
        <v>42025.164780092593</v>
      </c>
      <c r="T2934" s="21">
        <f t="shared" si="46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62"/>
        <v>103</v>
      </c>
      <c r="P2935" s="20">
        <f>IF(E2935=0,0,E2935/L2935)</f>
        <v>47.574074074074076</v>
      </c>
      <c r="Q2935" t="str">
        <f t="shared" si="463"/>
        <v>theater</v>
      </c>
      <c r="R2935" t="str">
        <f t="shared" si="464"/>
        <v>musical</v>
      </c>
      <c r="S2935" s="21">
        <f t="shared" si="465"/>
        <v>42495.956631944442</v>
      </c>
      <c r="T2935" s="21">
        <f t="shared" si="46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62"/>
        <v>108</v>
      </c>
      <c r="P2936" s="9">
        <f t="shared" si="467"/>
        <v>72.972972972972968</v>
      </c>
      <c r="Q2936" t="str">
        <f t="shared" si="463"/>
        <v>theater</v>
      </c>
      <c r="R2936" t="str">
        <f t="shared" si="464"/>
        <v>musical</v>
      </c>
      <c r="S2936" s="21">
        <f t="shared" si="465"/>
        <v>41775.636157407411</v>
      </c>
      <c r="T2936" s="21">
        <f t="shared" si="46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62"/>
        <v>101</v>
      </c>
      <c r="P2937" s="20">
        <f t="shared" ref="P2937:P2938" si="472">IF(E2937=0,0,E2937/L2937)</f>
        <v>90.538461538461533</v>
      </c>
      <c r="Q2937" t="str">
        <f t="shared" si="463"/>
        <v>theater</v>
      </c>
      <c r="R2937" t="str">
        <f t="shared" si="464"/>
        <v>musical</v>
      </c>
      <c r="S2937" s="21">
        <f t="shared" si="465"/>
        <v>42553.583425925928</v>
      </c>
      <c r="T2937" s="21">
        <f t="shared" si="46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62"/>
        <v>128</v>
      </c>
      <c r="P2938" s="20">
        <f t="shared" si="472"/>
        <v>37.647058823529413</v>
      </c>
      <c r="Q2938" t="str">
        <f t="shared" si="463"/>
        <v>theater</v>
      </c>
      <c r="R2938" t="str">
        <f t="shared" si="464"/>
        <v>musical</v>
      </c>
      <c r="S2938" s="21">
        <f t="shared" si="465"/>
        <v>41912.650729166664</v>
      </c>
      <c r="T2938" s="21">
        <f t="shared" si="46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62"/>
        <v>133</v>
      </c>
      <c r="P2939" s="13">
        <f t="shared" si="467"/>
        <v>36.363636363636367</v>
      </c>
      <c r="Q2939" t="str">
        <f t="shared" si="463"/>
        <v>theater</v>
      </c>
      <c r="R2939" t="str">
        <f t="shared" si="464"/>
        <v>musical</v>
      </c>
      <c r="S2939" s="21">
        <f t="shared" si="465"/>
        <v>41803.457326388889</v>
      </c>
      <c r="T2939" s="21">
        <f t="shared" si="46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62"/>
        <v>101</v>
      </c>
      <c r="P2940" s="20">
        <f t="shared" ref="P2940:P2943" si="473">IF(E2940=0,0,E2940/L2940)</f>
        <v>126.71875</v>
      </c>
      <c r="Q2940" t="str">
        <f t="shared" si="463"/>
        <v>theater</v>
      </c>
      <c r="R2940" t="str">
        <f t="shared" si="464"/>
        <v>musical</v>
      </c>
      <c r="S2940" s="21">
        <f t="shared" si="465"/>
        <v>42004.703865740739</v>
      </c>
      <c r="T2940" s="21">
        <f t="shared" si="46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62"/>
        <v>103</v>
      </c>
      <c r="P2941" s="20">
        <f t="shared" si="473"/>
        <v>329.2</v>
      </c>
      <c r="Q2941" t="str">
        <f t="shared" si="463"/>
        <v>theater</v>
      </c>
      <c r="R2941" t="str">
        <f t="shared" si="464"/>
        <v>musical</v>
      </c>
      <c r="S2941" s="21">
        <f t="shared" si="465"/>
        <v>41845.809166666666</v>
      </c>
      <c r="T2941" s="21">
        <f t="shared" si="46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62"/>
        <v>107</v>
      </c>
      <c r="P2942" s="20">
        <f t="shared" si="473"/>
        <v>81.242424242424249</v>
      </c>
      <c r="Q2942" t="str">
        <f t="shared" si="463"/>
        <v>theater</v>
      </c>
      <c r="R2942" t="str">
        <f t="shared" si="464"/>
        <v>musical</v>
      </c>
      <c r="S2942" s="21">
        <f t="shared" si="465"/>
        <v>41982.773356481484</v>
      </c>
      <c r="T2942" s="21">
        <f t="shared" si="46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62"/>
        <v>0</v>
      </c>
      <c r="P2943" s="20">
        <f t="shared" si="473"/>
        <v>1</v>
      </c>
      <c r="Q2943" t="str">
        <f t="shared" si="463"/>
        <v>theater</v>
      </c>
      <c r="R2943" t="str">
        <f t="shared" si="464"/>
        <v>spaces</v>
      </c>
      <c r="S2943" s="21">
        <f t="shared" si="465"/>
        <v>42034.960127314815</v>
      </c>
      <c r="T2943" s="21">
        <f t="shared" si="46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62"/>
        <v>20</v>
      </c>
      <c r="P2944" s="9">
        <f t="shared" si="467"/>
        <v>202.22772277227722</v>
      </c>
      <c r="Q2944" t="str">
        <f t="shared" si="463"/>
        <v>theater</v>
      </c>
      <c r="R2944" t="str">
        <f t="shared" si="464"/>
        <v>spaces</v>
      </c>
      <c r="S2944" s="21">
        <f t="shared" si="465"/>
        <v>42334.803923611107</v>
      </c>
      <c r="T2944" s="21">
        <f t="shared" si="46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62"/>
        <v>0</v>
      </c>
      <c r="P2945" s="20">
        <f t="shared" ref="P2945:P2947" si="474">IF(E2945=0,0,E2945/L2945)</f>
        <v>0</v>
      </c>
      <c r="Q2945" t="str">
        <f t="shared" si="463"/>
        <v>theater</v>
      </c>
      <c r="R2945" t="str">
        <f t="shared" si="464"/>
        <v>spaces</v>
      </c>
      <c r="S2945" s="21">
        <f t="shared" si="465"/>
        <v>42077.129398148143</v>
      </c>
      <c r="T2945" s="21">
        <f t="shared" si="46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62"/>
        <v>1</v>
      </c>
      <c r="P2946" s="20">
        <f t="shared" si="474"/>
        <v>100</v>
      </c>
      <c r="Q2946" t="str">
        <f t="shared" si="463"/>
        <v>theater</v>
      </c>
      <c r="R2946" t="str">
        <f t="shared" si="464"/>
        <v>spaces</v>
      </c>
      <c r="S2946" s="21">
        <f t="shared" si="465"/>
        <v>42132.9143287037</v>
      </c>
      <c r="T2946" s="21">
        <f t="shared" si="46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75">ROUND((E2947/D2947)*100,0)</f>
        <v>0</v>
      </c>
      <c r="P2947" s="20">
        <f t="shared" si="474"/>
        <v>0</v>
      </c>
      <c r="Q2947" t="str">
        <f t="shared" ref="Q2947:Q3010" si="476">LEFT(N2947,SEARCH("/",N2947,1)-1)</f>
        <v>theater</v>
      </c>
      <c r="R2947" t="str">
        <f t="shared" ref="R2947:R3010" si="477">RIGHT(N2947,LEN(N2947)-FIND("/",N2947))</f>
        <v>spaces</v>
      </c>
      <c r="S2947" s="21">
        <f t="shared" ref="S2947:S3010" si="478">(((J2947/60)/60)/24)+DATE(1970,1,1)</f>
        <v>42118.139583333337</v>
      </c>
      <c r="T2947" s="21">
        <f t="shared" ref="T2947:T3010" si="479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75"/>
        <v>0</v>
      </c>
      <c r="P2948" s="13">
        <f t="shared" ref="P2948:P3008" si="480">E2948/L2948</f>
        <v>1</v>
      </c>
      <c r="Q2948" t="str">
        <f t="shared" si="476"/>
        <v>theater</v>
      </c>
      <c r="R2948" t="str">
        <f t="shared" si="477"/>
        <v>spaces</v>
      </c>
      <c r="S2948" s="21">
        <f t="shared" si="478"/>
        <v>42567.531157407408</v>
      </c>
      <c r="T2948" s="21">
        <f t="shared" si="4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75"/>
        <v>4</v>
      </c>
      <c r="P2949" s="20">
        <f t="shared" ref="P2949:P2960" si="481">IF(E2949=0,0,E2949/L2949)</f>
        <v>82.461538461538467</v>
      </c>
      <c r="Q2949" t="str">
        <f t="shared" si="476"/>
        <v>theater</v>
      </c>
      <c r="R2949" t="str">
        <f t="shared" si="477"/>
        <v>spaces</v>
      </c>
      <c r="S2949" s="21">
        <f t="shared" si="478"/>
        <v>42649.562118055561</v>
      </c>
      <c r="T2949" s="21">
        <f t="shared" si="47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75"/>
        <v>0</v>
      </c>
      <c r="P2950" s="20">
        <f t="shared" si="481"/>
        <v>2.6666666666666665</v>
      </c>
      <c r="Q2950" t="str">
        <f t="shared" si="476"/>
        <v>theater</v>
      </c>
      <c r="R2950" t="str">
        <f t="shared" si="477"/>
        <v>spaces</v>
      </c>
      <c r="S2950" s="21">
        <f t="shared" si="478"/>
        <v>42097.649224537032</v>
      </c>
      <c r="T2950" s="21">
        <f t="shared" si="4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75"/>
        <v>3</v>
      </c>
      <c r="P2951" s="20">
        <f t="shared" si="481"/>
        <v>12.5</v>
      </c>
      <c r="Q2951" t="str">
        <f t="shared" si="476"/>
        <v>theater</v>
      </c>
      <c r="R2951" t="str">
        <f t="shared" si="477"/>
        <v>spaces</v>
      </c>
      <c r="S2951" s="21">
        <f t="shared" si="478"/>
        <v>42297.823113425926</v>
      </c>
      <c r="T2951" s="21">
        <f t="shared" si="4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75"/>
        <v>0</v>
      </c>
      <c r="P2952" s="20">
        <f t="shared" si="481"/>
        <v>0</v>
      </c>
      <c r="Q2952" t="str">
        <f t="shared" si="476"/>
        <v>theater</v>
      </c>
      <c r="R2952" t="str">
        <f t="shared" si="477"/>
        <v>spaces</v>
      </c>
      <c r="S2952" s="21">
        <f t="shared" si="478"/>
        <v>42362.36518518519</v>
      </c>
      <c r="T2952" s="21">
        <f t="shared" si="4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75"/>
        <v>2</v>
      </c>
      <c r="P2953" s="20">
        <f t="shared" si="481"/>
        <v>18.896551724137932</v>
      </c>
      <c r="Q2953" t="str">
        <f t="shared" si="476"/>
        <v>theater</v>
      </c>
      <c r="R2953" t="str">
        <f t="shared" si="477"/>
        <v>spaces</v>
      </c>
      <c r="S2953" s="21">
        <f t="shared" si="478"/>
        <v>41872.802928240737</v>
      </c>
      <c r="T2953" s="21">
        <f t="shared" si="4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75"/>
        <v>8</v>
      </c>
      <c r="P2954" s="20">
        <f t="shared" si="481"/>
        <v>200.625</v>
      </c>
      <c r="Q2954" t="str">
        <f t="shared" si="476"/>
        <v>theater</v>
      </c>
      <c r="R2954" t="str">
        <f t="shared" si="477"/>
        <v>spaces</v>
      </c>
      <c r="S2954" s="21">
        <f t="shared" si="478"/>
        <v>42628.690266203703</v>
      </c>
      <c r="T2954" s="21">
        <f t="shared" si="4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75"/>
        <v>0</v>
      </c>
      <c r="P2955" s="20">
        <f t="shared" si="481"/>
        <v>201.66666666666666</v>
      </c>
      <c r="Q2955" t="str">
        <f t="shared" si="476"/>
        <v>theater</v>
      </c>
      <c r="R2955" t="str">
        <f t="shared" si="477"/>
        <v>spaces</v>
      </c>
      <c r="S2955" s="21">
        <f t="shared" si="478"/>
        <v>42255.791909722218</v>
      </c>
      <c r="T2955" s="21">
        <f t="shared" si="4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75"/>
        <v>0</v>
      </c>
      <c r="P2956" s="20">
        <f t="shared" si="481"/>
        <v>0</v>
      </c>
      <c r="Q2956" t="str">
        <f t="shared" si="476"/>
        <v>theater</v>
      </c>
      <c r="R2956" t="str">
        <f t="shared" si="477"/>
        <v>spaces</v>
      </c>
      <c r="S2956" s="21">
        <f t="shared" si="478"/>
        <v>42790.583368055552</v>
      </c>
      <c r="T2956" s="21">
        <f t="shared" si="47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75"/>
        <v>60</v>
      </c>
      <c r="P2957" s="20">
        <f t="shared" si="481"/>
        <v>65</v>
      </c>
      <c r="Q2957" t="str">
        <f t="shared" si="476"/>
        <v>theater</v>
      </c>
      <c r="R2957" t="str">
        <f t="shared" si="477"/>
        <v>spaces</v>
      </c>
      <c r="S2957" s="21">
        <f t="shared" si="478"/>
        <v>42141.741307870368</v>
      </c>
      <c r="T2957" s="21">
        <f t="shared" si="4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75"/>
        <v>17</v>
      </c>
      <c r="P2958" s="20">
        <f t="shared" si="481"/>
        <v>66.099999999999994</v>
      </c>
      <c r="Q2958" t="str">
        <f t="shared" si="476"/>
        <v>theater</v>
      </c>
      <c r="R2958" t="str">
        <f t="shared" si="477"/>
        <v>spaces</v>
      </c>
      <c r="S2958" s="21">
        <f t="shared" si="478"/>
        <v>42464.958912037036</v>
      </c>
      <c r="T2958" s="21">
        <f t="shared" si="4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75"/>
        <v>2</v>
      </c>
      <c r="P2959" s="20">
        <f t="shared" si="481"/>
        <v>93.333333333333329</v>
      </c>
      <c r="Q2959" t="str">
        <f t="shared" si="476"/>
        <v>theater</v>
      </c>
      <c r="R2959" t="str">
        <f t="shared" si="477"/>
        <v>spaces</v>
      </c>
      <c r="S2959" s="21">
        <f t="shared" si="478"/>
        <v>42031.011249999996</v>
      </c>
      <c r="T2959" s="21">
        <f t="shared" si="4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75"/>
        <v>0</v>
      </c>
      <c r="P2960" s="20">
        <f t="shared" si="481"/>
        <v>0</v>
      </c>
      <c r="Q2960" t="str">
        <f t="shared" si="476"/>
        <v>theater</v>
      </c>
      <c r="R2960" t="str">
        <f t="shared" si="477"/>
        <v>spaces</v>
      </c>
      <c r="S2960" s="21">
        <f t="shared" si="478"/>
        <v>42438.779131944444</v>
      </c>
      <c r="T2960" s="21">
        <f t="shared" si="4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75"/>
        <v>0</v>
      </c>
      <c r="P2961" s="13">
        <v>0</v>
      </c>
      <c r="Q2961" t="str">
        <f t="shared" si="476"/>
        <v>theater</v>
      </c>
      <c r="R2961" t="str">
        <f t="shared" si="477"/>
        <v>spaces</v>
      </c>
      <c r="S2961" s="21">
        <f t="shared" si="478"/>
        <v>42498.008391203708</v>
      </c>
      <c r="T2961" s="21">
        <f t="shared" si="4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75"/>
        <v>0</v>
      </c>
      <c r="P2962" s="20">
        <f t="shared" ref="P2962:P2970" si="482">IF(E2962=0,0,E2962/L2962)</f>
        <v>0</v>
      </c>
      <c r="Q2962" t="str">
        <f t="shared" si="476"/>
        <v>theater</v>
      </c>
      <c r="R2962" t="str">
        <f t="shared" si="477"/>
        <v>spaces</v>
      </c>
      <c r="S2962" s="21">
        <f t="shared" si="478"/>
        <v>41863.757210648146</v>
      </c>
      <c r="T2962" s="21">
        <f t="shared" si="4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75"/>
        <v>110</v>
      </c>
      <c r="P2963" s="20">
        <f t="shared" si="482"/>
        <v>50.75</v>
      </c>
      <c r="Q2963" t="str">
        <f t="shared" si="476"/>
        <v>theater</v>
      </c>
      <c r="R2963" t="str">
        <f t="shared" si="477"/>
        <v>plays</v>
      </c>
      <c r="S2963" s="21">
        <f t="shared" si="478"/>
        <v>42061.212488425925</v>
      </c>
      <c r="T2963" s="21">
        <f t="shared" si="4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75"/>
        <v>122</v>
      </c>
      <c r="P2964" s="20">
        <f t="shared" si="482"/>
        <v>60.9</v>
      </c>
      <c r="Q2964" t="str">
        <f t="shared" si="476"/>
        <v>theater</v>
      </c>
      <c r="R2964" t="str">
        <f t="shared" si="477"/>
        <v>plays</v>
      </c>
      <c r="S2964" s="21">
        <f t="shared" si="478"/>
        <v>42036.24428240741</v>
      </c>
      <c r="T2964" s="21">
        <f t="shared" si="4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75"/>
        <v>107</v>
      </c>
      <c r="P2965" s="20">
        <f t="shared" si="482"/>
        <v>109.03061224489795</v>
      </c>
      <c r="Q2965" t="str">
        <f t="shared" si="476"/>
        <v>theater</v>
      </c>
      <c r="R2965" t="str">
        <f t="shared" si="477"/>
        <v>plays</v>
      </c>
      <c r="S2965" s="21">
        <f t="shared" si="478"/>
        <v>42157.470185185186</v>
      </c>
      <c r="T2965" s="21">
        <f t="shared" si="4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75"/>
        <v>101</v>
      </c>
      <c r="P2966" s="20">
        <f t="shared" si="482"/>
        <v>25.692295918367346</v>
      </c>
      <c r="Q2966" t="str">
        <f t="shared" si="476"/>
        <v>theater</v>
      </c>
      <c r="R2966" t="str">
        <f t="shared" si="477"/>
        <v>plays</v>
      </c>
      <c r="S2966" s="21">
        <f t="shared" si="478"/>
        <v>41827.909942129627</v>
      </c>
      <c r="T2966" s="21">
        <f t="shared" si="4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75"/>
        <v>109</v>
      </c>
      <c r="P2967" s="20">
        <f t="shared" si="482"/>
        <v>41.92307692307692</v>
      </c>
      <c r="Q2967" t="str">
        <f t="shared" si="476"/>
        <v>theater</v>
      </c>
      <c r="R2967" t="str">
        <f t="shared" si="477"/>
        <v>plays</v>
      </c>
      <c r="S2967" s="21">
        <f t="shared" si="478"/>
        <v>42162.729548611111</v>
      </c>
      <c r="T2967" s="21">
        <f t="shared" si="4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75"/>
        <v>114</v>
      </c>
      <c r="P2968" s="20">
        <f t="shared" si="482"/>
        <v>88.7734375</v>
      </c>
      <c r="Q2968" t="str">
        <f t="shared" si="476"/>
        <v>theater</v>
      </c>
      <c r="R2968" t="str">
        <f t="shared" si="477"/>
        <v>plays</v>
      </c>
      <c r="S2968" s="21">
        <f t="shared" si="478"/>
        <v>42233.738564814819</v>
      </c>
      <c r="T2968" s="21">
        <f t="shared" si="4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75"/>
        <v>114</v>
      </c>
      <c r="P2969" s="20">
        <f t="shared" si="482"/>
        <v>80.225352112676063</v>
      </c>
      <c r="Q2969" t="str">
        <f t="shared" si="476"/>
        <v>theater</v>
      </c>
      <c r="R2969" t="str">
        <f t="shared" si="477"/>
        <v>plays</v>
      </c>
      <c r="S2969" s="21">
        <f t="shared" si="478"/>
        <v>42042.197824074072</v>
      </c>
      <c r="T2969" s="21">
        <f t="shared" si="4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75"/>
        <v>106</v>
      </c>
      <c r="P2970" s="20">
        <f t="shared" si="482"/>
        <v>78.936170212765958</v>
      </c>
      <c r="Q2970" t="str">
        <f t="shared" si="476"/>
        <v>theater</v>
      </c>
      <c r="R2970" t="str">
        <f t="shared" si="477"/>
        <v>plays</v>
      </c>
      <c r="S2970" s="21">
        <f t="shared" si="478"/>
        <v>42585.523842592593</v>
      </c>
      <c r="T2970" s="21">
        <f t="shared" si="4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75"/>
        <v>163</v>
      </c>
      <c r="P2971" s="9">
        <f t="shared" si="480"/>
        <v>95.588235294117652</v>
      </c>
      <c r="Q2971" t="str">
        <f t="shared" si="476"/>
        <v>theater</v>
      </c>
      <c r="R2971" t="str">
        <f t="shared" si="477"/>
        <v>plays</v>
      </c>
      <c r="S2971" s="21">
        <f t="shared" si="478"/>
        <v>42097.786493055552</v>
      </c>
      <c r="T2971" s="21">
        <f t="shared" si="4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75"/>
        <v>106</v>
      </c>
      <c r="P2972" s="20">
        <f t="shared" ref="P2972:P2977" si="483">IF(E2972=0,0,E2972/L2972)</f>
        <v>69.890109890109883</v>
      </c>
      <c r="Q2972" t="str">
        <f t="shared" si="476"/>
        <v>theater</v>
      </c>
      <c r="R2972" t="str">
        <f t="shared" si="477"/>
        <v>plays</v>
      </c>
      <c r="S2972" s="21">
        <f t="shared" si="478"/>
        <v>41808.669571759259</v>
      </c>
      <c r="T2972" s="21">
        <f t="shared" si="4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75"/>
        <v>100</v>
      </c>
      <c r="P2973" s="20">
        <f t="shared" si="483"/>
        <v>74.534883720930239</v>
      </c>
      <c r="Q2973" t="str">
        <f t="shared" si="476"/>
        <v>theater</v>
      </c>
      <c r="R2973" t="str">
        <f t="shared" si="477"/>
        <v>plays</v>
      </c>
      <c r="S2973" s="21">
        <f t="shared" si="478"/>
        <v>41852.658310185187</v>
      </c>
      <c r="T2973" s="21">
        <f t="shared" si="4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75"/>
        <v>105</v>
      </c>
      <c r="P2974" s="20">
        <f t="shared" si="483"/>
        <v>123.94117647058823</v>
      </c>
      <c r="Q2974" t="str">
        <f t="shared" si="476"/>
        <v>theater</v>
      </c>
      <c r="R2974" t="str">
        <f t="shared" si="477"/>
        <v>plays</v>
      </c>
      <c r="S2974" s="21">
        <f t="shared" si="478"/>
        <v>42694.110185185185</v>
      </c>
      <c r="T2974" s="21">
        <f t="shared" si="4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75"/>
        <v>175</v>
      </c>
      <c r="P2975" s="20">
        <f t="shared" si="483"/>
        <v>264.84848484848487</v>
      </c>
      <c r="Q2975" t="str">
        <f t="shared" si="476"/>
        <v>theater</v>
      </c>
      <c r="R2975" t="str">
        <f t="shared" si="477"/>
        <v>plays</v>
      </c>
      <c r="S2975" s="21">
        <f t="shared" si="478"/>
        <v>42341.818379629629</v>
      </c>
      <c r="T2975" s="21">
        <f t="shared" si="4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75"/>
        <v>102</v>
      </c>
      <c r="P2976" s="20">
        <f t="shared" si="483"/>
        <v>58.620689655172413</v>
      </c>
      <c r="Q2976" t="str">
        <f t="shared" si="476"/>
        <v>theater</v>
      </c>
      <c r="R2976" t="str">
        <f t="shared" si="477"/>
        <v>plays</v>
      </c>
      <c r="S2976" s="21">
        <f t="shared" si="478"/>
        <v>41880.061006944445</v>
      </c>
      <c r="T2976" s="21">
        <f t="shared" si="4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75"/>
        <v>100</v>
      </c>
      <c r="P2977" s="20">
        <f t="shared" si="483"/>
        <v>70.884955752212392</v>
      </c>
      <c r="Q2977" t="str">
        <f t="shared" si="476"/>
        <v>theater</v>
      </c>
      <c r="R2977" t="str">
        <f t="shared" si="477"/>
        <v>plays</v>
      </c>
      <c r="S2977" s="21">
        <f t="shared" si="478"/>
        <v>41941.683865740742</v>
      </c>
      <c r="T2977" s="21">
        <f t="shared" si="4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75"/>
        <v>171</v>
      </c>
      <c r="P2978" s="13">
        <f t="shared" si="480"/>
        <v>8.5714285714285712</v>
      </c>
      <c r="Q2978" t="str">
        <f t="shared" si="476"/>
        <v>theater</v>
      </c>
      <c r="R2978" t="str">
        <f t="shared" si="477"/>
        <v>plays</v>
      </c>
      <c r="S2978" s="21">
        <f t="shared" si="478"/>
        <v>42425.730671296296</v>
      </c>
      <c r="T2978" s="21">
        <f t="shared" si="4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75"/>
        <v>114</v>
      </c>
      <c r="P2979" s="20">
        <f t="shared" ref="P2979:P2982" si="484">IF(E2979=0,0,E2979/L2979)</f>
        <v>113.56666666666666</v>
      </c>
      <c r="Q2979" t="str">
        <f t="shared" si="476"/>
        <v>theater</v>
      </c>
      <c r="R2979" t="str">
        <f t="shared" si="477"/>
        <v>plays</v>
      </c>
      <c r="S2979" s="21">
        <f t="shared" si="478"/>
        <v>42026.88118055556</v>
      </c>
      <c r="T2979" s="21">
        <f t="shared" si="4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75"/>
        <v>129</v>
      </c>
      <c r="P2980" s="20">
        <f t="shared" si="484"/>
        <v>60.6875</v>
      </c>
      <c r="Q2980" t="str">
        <f t="shared" si="476"/>
        <v>theater</v>
      </c>
      <c r="R2980" t="str">
        <f t="shared" si="477"/>
        <v>plays</v>
      </c>
      <c r="S2980" s="21">
        <f t="shared" si="478"/>
        <v>41922.640590277777</v>
      </c>
      <c r="T2980" s="21">
        <f t="shared" si="4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75"/>
        <v>101</v>
      </c>
      <c r="P2981" s="20">
        <f t="shared" si="484"/>
        <v>110.21739130434783</v>
      </c>
      <c r="Q2981" t="str">
        <f t="shared" si="476"/>
        <v>theater</v>
      </c>
      <c r="R2981" t="str">
        <f t="shared" si="477"/>
        <v>plays</v>
      </c>
      <c r="S2981" s="21">
        <f t="shared" si="478"/>
        <v>41993.824340277773</v>
      </c>
      <c r="T2981" s="21">
        <f t="shared" si="4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75"/>
        <v>109</v>
      </c>
      <c r="P2982" s="20">
        <f t="shared" si="484"/>
        <v>136.45833333333334</v>
      </c>
      <c r="Q2982" t="str">
        <f t="shared" si="476"/>
        <v>theater</v>
      </c>
      <c r="R2982" t="str">
        <f t="shared" si="477"/>
        <v>plays</v>
      </c>
      <c r="S2982" s="21">
        <f t="shared" si="478"/>
        <v>42219.915856481486</v>
      </c>
      <c r="T2982" s="21">
        <f t="shared" si="4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75"/>
        <v>129</v>
      </c>
      <c r="P2983" s="12">
        <f t="shared" si="480"/>
        <v>53.164948453608247</v>
      </c>
      <c r="Q2983" t="str">
        <f t="shared" si="476"/>
        <v>theater</v>
      </c>
      <c r="R2983" t="str">
        <f t="shared" si="477"/>
        <v>spaces</v>
      </c>
      <c r="S2983" s="21">
        <f t="shared" si="478"/>
        <v>42225.559675925921</v>
      </c>
      <c r="T2983" s="21">
        <f t="shared" si="4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75"/>
        <v>102</v>
      </c>
      <c r="P2984" s="13">
        <f t="shared" si="480"/>
        <v>86.491525423728817</v>
      </c>
      <c r="Q2984" t="str">
        <f t="shared" si="476"/>
        <v>theater</v>
      </c>
      <c r="R2984" t="str">
        <f t="shared" si="477"/>
        <v>spaces</v>
      </c>
      <c r="S2984" s="21">
        <f t="shared" si="478"/>
        <v>42381.686840277776</v>
      </c>
      <c r="T2984" s="21">
        <f t="shared" si="4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75"/>
        <v>147</v>
      </c>
      <c r="P2985" s="20">
        <f t="shared" ref="P2985:P2986" si="485">IF(E2985=0,0,E2985/L2985)</f>
        <v>155.23827397260274</v>
      </c>
      <c r="Q2985" t="str">
        <f t="shared" si="476"/>
        <v>theater</v>
      </c>
      <c r="R2985" t="str">
        <f t="shared" si="477"/>
        <v>spaces</v>
      </c>
      <c r="S2985" s="21">
        <f t="shared" si="478"/>
        <v>41894.632361111115</v>
      </c>
      <c r="T2985" s="21">
        <f t="shared" si="4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75"/>
        <v>100</v>
      </c>
      <c r="P2986" s="20">
        <f t="shared" si="485"/>
        <v>115.08256880733946</v>
      </c>
      <c r="Q2986" t="str">
        <f t="shared" si="476"/>
        <v>theater</v>
      </c>
      <c r="R2986" t="str">
        <f t="shared" si="477"/>
        <v>spaces</v>
      </c>
      <c r="S2986" s="21">
        <f t="shared" si="478"/>
        <v>42576.278715277775</v>
      </c>
      <c r="T2986" s="21">
        <f t="shared" si="4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75"/>
        <v>122</v>
      </c>
      <c r="P2987" s="17">
        <f t="shared" si="480"/>
        <v>109.5945945945946</v>
      </c>
      <c r="Q2987" t="str">
        <f t="shared" si="476"/>
        <v>theater</v>
      </c>
      <c r="R2987" t="str">
        <f t="shared" si="477"/>
        <v>spaces</v>
      </c>
      <c r="S2987" s="21">
        <f t="shared" si="478"/>
        <v>42654.973703703698</v>
      </c>
      <c r="T2987" s="21">
        <f t="shared" si="4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75"/>
        <v>106</v>
      </c>
      <c r="P2988" s="13">
        <f t="shared" si="480"/>
        <v>45.214285714285715</v>
      </c>
      <c r="Q2988" t="str">
        <f t="shared" si="476"/>
        <v>theater</v>
      </c>
      <c r="R2988" t="str">
        <f t="shared" si="477"/>
        <v>spaces</v>
      </c>
      <c r="S2988" s="21">
        <f t="shared" si="478"/>
        <v>42431.500069444446</v>
      </c>
      <c r="T2988" s="21">
        <f t="shared" si="4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75"/>
        <v>110</v>
      </c>
      <c r="P2989" s="20">
        <f>IF(E2989=0,0,E2989/L2989)</f>
        <v>104.15169811320754</v>
      </c>
      <c r="Q2989" t="str">
        <f t="shared" si="476"/>
        <v>theater</v>
      </c>
      <c r="R2989" t="str">
        <f t="shared" si="477"/>
        <v>spaces</v>
      </c>
      <c r="S2989" s="21">
        <f t="shared" si="478"/>
        <v>42627.307303240741</v>
      </c>
      <c r="T2989" s="21">
        <f t="shared" si="4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75"/>
        <v>100</v>
      </c>
      <c r="P2990" s="13">
        <f t="shared" si="480"/>
        <v>35.714285714285715</v>
      </c>
      <c r="Q2990" t="str">
        <f t="shared" si="476"/>
        <v>theater</v>
      </c>
      <c r="R2990" t="str">
        <f t="shared" si="477"/>
        <v>spaces</v>
      </c>
      <c r="S2990" s="21">
        <f t="shared" si="478"/>
        <v>42511.362048611118</v>
      </c>
      <c r="T2990" s="21">
        <f t="shared" si="479"/>
        <v>42541.362048611118</v>
      </c>
    </row>
    <row r="2991" spans="1:20" ht="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75"/>
        <v>177</v>
      </c>
      <c r="P2991" s="20">
        <f t="shared" ref="P2991:P2995" si="486">IF(E2991=0,0,E2991/L2991)</f>
        <v>96.997252747252745</v>
      </c>
      <c r="Q2991" t="str">
        <f t="shared" si="476"/>
        <v>theater</v>
      </c>
      <c r="R2991" t="str">
        <f t="shared" si="477"/>
        <v>spaces</v>
      </c>
      <c r="S2991" s="21">
        <f t="shared" si="478"/>
        <v>42337.02039351852</v>
      </c>
      <c r="T2991" s="21">
        <f t="shared" si="4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75"/>
        <v>100</v>
      </c>
      <c r="P2992" s="20">
        <f t="shared" si="486"/>
        <v>370.37037037037038</v>
      </c>
      <c r="Q2992" t="str">
        <f t="shared" si="476"/>
        <v>theater</v>
      </c>
      <c r="R2992" t="str">
        <f t="shared" si="477"/>
        <v>spaces</v>
      </c>
      <c r="S2992" s="21">
        <f t="shared" si="478"/>
        <v>42341.57430555555</v>
      </c>
      <c r="T2992" s="21">
        <f t="shared" si="4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75"/>
        <v>103</v>
      </c>
      <c r="P2993" s="20">
        <f t="shared" si="486"/>
        <v>94.408602150537632</v>
      </c>
      <c r="Q2993" t="str">
        <f t="shared" si="476"/>
        <v>theater</v>
      </c>
      <c r="R2993" t="str">
        <f t="shared" si="477"/>
        <v>spaces</v>
      </c>
      <c r="S2993" s="21">
        <f t="shared" si="478"/>
        <v>42740.837152777778</v>
      </c>
      <c r="T2993" s="21">
        <f t="shared" si="4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75"/>
        <v>105</v>
      </c>
      <c r="P2994" s="20">
        <f t="shared" si="486"/>
        <v>48.984375</v>
      </c>
      <c r="Q2994" t="str">
        <f t="shared" si="476"/>
        <v>theater</v>
      </c>
      <c r="R2994" t="str">
        <f t="shared" si="477"/>
        <v>spaces</v>
      </c>
      <c r="S2994" s="21">
        <f t="shared" si="478"/>
        <v>42622.767476851848</v>
      </c>
      <c r="T2994" s="21">
        <f t="shared" si="479"/>
        <v>42652.767476851848</v>
      </c>
    </row>
    <row r="2995" spans="1:20" ht="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75"/>
        <v>100</v>
      </c>
      <c r="P2995" s="20">
        <f t="shared" si="486"/>
        <v>45.590909090909093</v>
      </c>
      <c r="Q2995" t="str">
        <f t="shared" si="476"/>
        <v>theater</v>
      </c>
      <c r="R2995" t="str">
        <f t="shared" si="477"/>
        <v>spaces</v>
      </c>
      <c r="S2995" s="21">
        <f t="shared" si="478"/>
        <v>42390.838738425926</v>
      </c>
      <c r="T2995" s="21">
        <f t="shared" si="4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75"/>
        <v>458</v>
      </c>
      <c r="P2996" s="13">
        <f t="shared" si="480"/>
        <v>23.275254237288134</v>
      </c>
      <c r="Q2996" t="str">
        <f t="shared" si="476"/>
        <v>theater</v>
      </c>
      <c r="R2996" t="str">
        <f t="shared" si="477"/>
        <v>spaces</v>
      </c>
      <c r="S2996" s="21">
        <f t="shared" si="478"/>
        <v>41885.478842592594</v>
      </c>
      <c r="T2996" s="21">
        <f t="shared" si="4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75"/>
        <v>105</v>
      </c>
      <c r="P2997" s="20">
        <f t="shared" ref="P2997:P3007" si="487">IF(E2997=0,0,E2997/L2997)</f>
        <v>63.2289156626506</v>
      </c>
      <c r="Q2997" t="str">
        <f t="shared" si="476"/>
        <v>theater</v>
      </c>
      <c r="R2997" t="str">
        <f t="shared" si="477"/>
        <v>spaces</v>
      </c>
      <c r="S2997" s="21">
        <f t="shared" si="478"/>
        <v>42724.665173611109</v>
      </c>
      <c r="T2997" s="21">
        <f t="shared" si="4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75"/>
        <v>172</v>
      </c>
      <c r="P2998" s="20">
        <f t="shared" si="487"/>
        <v>153.5204081632653</v>
      </c>
      <c r="Q2998" t="str">
        <f t="shared" si="476"/>
        <v>theater</v>
      </c>
      <c r="R2998" t="str">
        <f t="shared" si="477"/>
        <v>spaces</v>
      </c>
      <c r="S2998" s="21">
        <f t="shared" si="478"/>
        <v>42090.912500000006</v>
      </c>
      <c r="T2998" s="21">
        <f t="shared" si="47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75"/>
        <v>104</v>
      </c>
      <c r="P2999" s="20">
        <f t="shared" si="487"/>
        <v>90.2</v>
      </c>
      <c r="Q2999" t="str">
        <f t="shared" si="476"/>
        <v>theater</v>
      </c>
      <c r="R2999" t="str">
        <f t="shared" si="477"/>
        <v>spaces</v>
      </c>
      <c r="S2999" s="21">
        <f t="shared" si="478"/>
        <v>42775.733715277776</v>
      </c>
      <c r="T2999" s="21">
        <f t="shared" si="47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75"/>
        <v>103</v>
      </c>
      <c r="P3000" s="20">
        <f t="shared" si="487"/>
        <v>118.97113163972287</v>
      </c>
      <c r="Q3000" t="str">
        <f t="shared" si="476"/>
        <v>theater</v>
      </c>
      <c r="R3000" t="str">
        <f t="shared" si="477"/>
        <v>spaces</v>
      </c>
      <c r="S3000" s="21">
        <f t="shared" si="478"/>
        <v>41778.193622685183</v>
      </c>
      <c r="T3000" s="21">
        <f t="shared" si="47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75"/>
        <v>119</v>
      </c>
      <c r="P3001" s="20">
        <f t="shared" si="487"/>
        <v>80.25</v>
      </c>
      <c r="Q3001" t="str">
        <f t="shared" si="476"/>
        <v>theater</v>
      </c>
      <c r="R3001" t="str">
        <f t="shared" si="477"/>
        <v>spaces</v>
      </c>
      <c r="S3001" s="21">
        <f t="shared" si="478"/>
        <v>42780.740277777775</v>
      </c>
      <c r="T3001" s="21">
        <f t="shared" si="47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75"/>
        <v>100</v>
      </c>
      <c r="P3002" s="20">
        <f t="shared" si="487"/>
        <v>62.5</v>
      </c>
      <c r="Q3002" t="str">
        <f t="shared" si="476"/>
        <v>theater</v>
      </c>
      <c r="R3002" t="str">
        <f t="shared" si="477"/>
        <v>spaces</v>
      </c>
      <c r="S3002" s="21">
        <f t="shared" si="478"/>
        <v>42752.827199074076</v>
      </c>
      <c r="T3002" s="21">
        <f t="shared" si="47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75"/>
        <v>319</v>
      </c>
      <c r="P3003" s="20">
        <f t="shared" si="487"/>
        <v>131.37719999999999</v>
      </c>
      <c r="Q3003" t="str">
        <f t="shared" si="476"/>
        <v>theater</v>
      </c>
      <c r="R3003" t="str">
        <f t="shared" si="477"/>
        <v>spaces</v>
      </c>
      <c r="S3003" s="21">
        <f t="shared" si="478"/>
        <v>42534.895625000005</v>
      </c>
      <c r="T3003" s="21">
        <f t="shared" si="47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75"/>
        <v>109</v>
      </c>
      <c r="P3004" s="20">
        <f t="shared" si="487"/>
        <v>73.032980769230775</v>
      </c>
      <c r="Q3004" t="str">
        <f t="shared" si="476"/>
        <v>theater</v>
      </c>
      <c r="R3004" t="str">
        <f t="shared" si="477"/>
        <v>spaces</v>
      </c>
      <c r="S3004" s="21">
        <f t="shared" si="478"/>
        <v>41239.83625</v>
      </c>
      <c r="T3004" s="21">
        <f t="shared" si="47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75"/>
        <v>101</v>
      </c>
      <c r="P3005" s="20">
        <f t="shared" si="487"/>
        <v>178.52941176470588</v>
      </c>
      <c r="Q3005" t="str">
        <f t="shared" si="476"/>
        <v>theater</v>
      </c>
      <c r="R3005" t="str">
        <f t="shared" si="477"/>
        <v>spaces</v>
      </c>
      <c r="S3005" s="21">
        <f t="shared" si="478"/>
        <v>42398.849259259259</v>
      </c>
      <c r="T3005" s="21">
        <f t="shared" si="47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75"/>
        <v>113</v>
      </c>
      <c r="P3006" s="20">
        <f t="shared" si="487"/>
        <v>162.90974729241879</v>
      </c>
      <c r="Q3006" t="str">
        <f t="shared" si="476"/>
        <v>theater</v>
      </c>
      <c r="R3006" t="str">
        <f t="shared" si="477"/>
        <v>spaces</v>
      </c>
      <c r="S3006" s="21">
        <f t="shared" si="478"/>
        <v>41928.881064814814</v>
      </c>
      <c r="T3006" s="21">
        <f t="shared" si="47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75"/>
        <v>120</v>
      </c>
      <c r="P3007" s="20">
        <f t="shared" si="487"/>
        <v>108.24237288135593</v>
      </c>
      <c r="Q3007" t="str">
        <f t="shared" si="476"/>
        <v>theater</v>
      </c>
      <c r="R3007" t="str">
        <f t="shared" si="477"/>
        <v>spaces</v>
      </c>
      <c r="S3007" s="21">
        <f t="shared" si="478"/>
        <v>41888.674826388888</v>
      </c>
      <c r="T3007" s="21">
        <f t="shared" si="47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75"/>
        <v>108</v>
      </c>
      <c r="P3008" s="9">
        <f t="shared" si="480"/>
        <v>88.865979381443296</v>
      </c>
      <c r="Q3008" t="str">
        <f t="shared" si="476"/>
        <v>theater</v>
      </c>
      <c r="R3008" t="str">
        <f t="shared" si="477"/>
        <v>spaces</v>
      </c>
      <c r="S3008" s="21">
        <f t="shared" si="478"/>
        <v>41957.756840277783</v>
      </c>
      <c r="T3008" s="21">
        <f t="shared" si="47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75"/>
        <v>180</v>
      </c>
      <c r="P3009" s="20">
        <f t="shared" ref="P3009:P3012" si="488">IF(E3009=0,0,E3009/L3009)</f>
        <v>54</v>
      </c>
      <c r="Q3009" t="str">
        <f t="shared" si="476"/>
        <v>theater</v>
      </c>
      <c r="R3009" t="str">
        <f t="shared" si="477"/>
        <v>spaces</v>
      </c>
      <c r="S3009" s="21">
        <f t="shared" si="478"/>
        <v>42098.216238425928</v>
      </c>
      <c r="T3009" s="21">
        <f t="shared" si="47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75"/>
        <v>101</v>
      </c>
      <c r="P3010" s="20">
        <f t="shared" si="488"/>
        <v>116.73076923076923</v>
      </c>
      <c r="Q3010" t="str">
        <f t="shared" si="476"/>
        <v>theater</v>
      </c>
      <c r="R3010" t="str">
        <f t="shared" si="477"/>
        <v>spaces</v>
      </c>
      <c r="S3010" s="21">
        <f t="shared" si="478"/>
        <v>42360.212025462963</v>
      </c>
      <c r="T3010" s="21">
        <f t="shared" si="47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89">ROUND((E3011/D3011)*100,0)</f>
        <v>120</v>
      </c>
      <c r="P3011" s="20">
        <f t="shared" si="488"/>
        <v>233.8984375</v>
      </c>
      <c r="Q3011" t="str">
        <f t="shared" ref="Q3011:Q3074" si="490">LEFT(N3011,SEARCH("/",N3011,1)-1)</f>
        <v>theater</v>
      </c>
      <c r="R3011" t="str">
        <f t="shared" ref="R3011:R3074" si="491">RIGHT(N3011,LEN(N3011)-FIND("/",N3011))</f>
        <v>spaces</v>
      </c>
      <c r="S3011" s="21">
        <f t="shared" ref="S3011:S3074" si="492">(((J3011/60)/60)/24)+DATE(1970,1,1)</f>
        <v>41939.569907407407</v>
      </c>
      <c r="T3011" s="21">
        <f t="shared" ref="T3011:T3074" si="49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89"/>
        <v>158</v>
      </c>
      <c r="P3012" s="20">
        <f t="shared" si="488"/>
        <v>158</v>
      </c>
      <c r="Q3012" t="str">
        <f t="shared" si="490"/>
        <v>theater</v>
      </c>
      <c r="R3012" t="str">
        <f t="shared" si="491"/>
        <v>spaces</v>
      </c>
      <c r="S3012" s="21">
        <f t="shared" si="492"/>
        <v>41996.832395833335</v>
      </c>
      <c r="T3012" s="21">
        <f t="shared" si="49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89"/>
        <v>124</v>
      </c>
      <c r="P3013" s="12">
        <f t="shared" ref="P3013:P3072" si="494">E3013/L3013</f>
        <v>14.84</v>
      </c>
      <c r="Q3013" t="str">
        <f t="shared" si="490"/>
        <v>theater</v>
      </c>
      <c r="R3013" t="str">
        <f t="shared" si="491"/>
        <v>spaces</v>
      </c>
      <c r="S3013" s="21">
        <f t="shared" si="492"/>
        <v>42334.468935185185</v>
      </c>
      <c r="T3013" s="21">
        <f t="shared" si="49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89"/>
        <v>117</v>
      </c>
      <c r="P3014" s="20">
        <f t="shared" ref="P3014:P3019" si="495">IF(E3014=0,0,E3014/L3014)</f>
        <v>85.181818181818187</v>
      </c>
      <c r="Q3014" t="str">
        <f t="shared" si="490"/>
        <v>theater</v>
      </c>
      <c r="R3014" t="str">
        <f t="shared" si="491"/>
        <v>spaces</v>
      </c>
      <c r="S3014" s="21">
        <f t="shared" si="492"/>
        <v>42024.702893518523</v>
      </c>
      <c r="T3014" s="21">
        <f t="shared" si="49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89"/>
        <v>157</v>
      </c>
      <c r="P3015" s="20">
        <f t="shared" si="495"/>
        <v>146.69158878504672</v>
      </c>
      <c r="Q3015" t="str">
        <f t="shared" si="490"/>
        <v>theater</v>
      </c>
      <c r="R3015" t="str">
        <f t="shared" si="491"/>
        <v>spaces</v>
      </c>
      <c r="S3015" s="21">
        <f t="shared" si="492"/>
        <v>42146.836215277777</v>
      </c>
      <c r="T3015" s="21">
        <f t="shared" si="49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89"/>
        <v>113</v>
      </c>
      <c r="P3016" s="20">
        <f t="shared" si="495"/>
        <v>50.764811490125673</v>
      </c>
      <c r="Q3016" t="str">
        <f t="shared" si="490"/>
        <v>theater</v>
      </c>
      <c r="R3016" t="str">
        <f t="shared" si="491"/>
        <v>spaces</v>
      </c>
      <c r="S3016" s="21">
        <f t="shared" si="492"/>
        <v>41920.123611111114</v>
      </c>
      <c r="T3016" s="21">
        <f t="shared" si="49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89"/>
        <v>103</v>
      </c>
      <c r="P3017" s="20">
        <f t="shared" si="495"/>
        <v>87.7</v>
      </c>
      <c r="Q3017" t="str">
        <f t="shared" si="490"/>
        <v>theater</v>
      </c>
      <c r="R3017" t="str">
        <f t="shared" si="491"/>
        <v>spaces</v>
      </c>
      <c r="S3017" s="21">
        <f t="shared" si="492"/>
        <v>41785.72729166667</v>
      </c>
      <c r="T3017" s="21">
        <f t="shared" si="49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89"/>
        <v>103</v>
      </c>
      <c r="P3018" s="20">
        <f t="shared" si="495"/>
        <v>242.27777777777777</v>
      </c>
      <c r="Q3018" t="str">
        <f t="shared" si="490"/>
        <v>theater</v>
      </c>
      <c r="R3018" t="str">
        <f t="shared" si="491"/>
        <v>spaces</v>
      </c>
      <c r="S3018" s="21">
        <f t="shared" si="492"/>
        <v>41778.548055555555</v>
      </c>
      <c r="T3018" s="21">
        <f t="shared" si="49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89"/>
        <v>106</v>
      </c>
      <c r="P3019" s="20">
        <f t="shared" si="495"/>
        <v>146.44654088050314</v>
      </c>
      <c r="Q3019" t="str">
        <f t="shared" si="490"/>
        <v>theater</v>
      </c>
      <c r="R3019" t="str">
        <f t="shared" si="491"/>
        <v>spaces</v>
      </c>
      <c r="S3019" s="21">
        <f t="shared" si="492"/>
        <v>41841.850034722222</v>
      </c>
      <c r="T3019" s="21">
        <f t="shared" si="49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89"/>
        <v>101</v>
      </c>
      <c r="P3020" s="12">
        <f t="shared" si="494"/>
        <v>103.17073170731707</v>
      </c>
      <c r="Q3020" t="str">
        <f t="shared" si="490"/>
        <v>theater</v>
      </c>
      <c r="R3020" t="str">
        <f t="shared" si="491"/>
        <v>spaces</v>
      </c>
      <c r="S3020" s="21">
        <f t="shared" si="492"/>
        <v>42163.29833333334</v>
      </c>
      <c r="T3020" s="21">
        <f t="shared" si="49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89"/>
        <v>121</v>
      </c>
      <c r="P3021" s="20">
        <f t="shared" ref="P3021:P3024" si="496">IF(E3021=0,0,E3021/L3021)</f>
        <v>80.464601769911511</v>
      </c>
      <c r="Q3021" t="str">
        <f t="shared" si="490"/>
        <v>theater</v>
      </c>
      <c r="R3021" t="str">
        <f t="shared" si="491"/>
        <v>spaces</v>
      </c>
      <c r="S3021" s="21">
        <f t="shared" si="492"/>
        <v>41758.833564814813</v>
      </c>
      <c r="T3021" s="21">
        <f t="shared" si="49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89"/>
        <v>101</v>
      </c>
      <c r="P3022" s="20">
        <f t="shared" si="496"/>
        <v>234.66666666666666</v>
      </c>
      <c r="Q3022" t="str">
        <f t="shared" si="490"/>
        <v>theater</v>
      </c>
      <c r="R3022" t="str">
        <f t="shared" si="491"/>
        <v>spaces</v>
      </c>
      <c r="S3022" s="21">
        <f t="shared" si="492"/>
        <v>42170.846446759257</v>
      </c>
      <c r="T3022" s="21">
        <f t="shared" si="49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89"/>
        <v>116</v>
      </c>
      <c r="P3023" s="20">
        <f t="shared" si="496"/>
        <v>50.689320388349515</v>
      </c>
      <c r="Q3023" t="str">
        <f t="shared" si="490"/>
        <v>theater</v>
      </c>
      <c r="R3023" t="str">
        <f t="shared" si="491"/>
        <v>spaces</v>
      </c>
      <c r="S3023" s="21">
        <f t="shared" si="492"/>
        <v>42660.618854166663</v>
      </c>
      <c r="T3023" s="21">
        <f t="shared" si="49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89"/>
        <v>101</v>
      </c>
      <c r="P3024" s="20">
        <f t="shared" si="496"/>
        <v>162.70967741935485</v>
      </c>
      <c r="Q3024" t="str">
        <f t="shared" si="490"/>
        <v>theater</v>
      </c>
      <c r="R3024" t="str">
        <f t="shared" si="491"/>
        <v>spaces</v>
      </c>
      <c r="S3024" s="21">
        <f t="shared" si="492"/>
        <v>42564.95380787037</v>
      </c>
      <c r="T3024" s="21">
        <f t="shared" si="49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89"/>
        <v>103</v>
      </c>
      <c r="P3025" s="13">
        <f t="shared" si="494"/>
        <v>120.16666666666667</v>
      </c>
      <c r="Q3025" t="str">
        <f t="shared" si="490"/>
        <v>theater</v>
      </c>
      <c r="R3025" t="str">
        <f t="shared" si="491"/>
        <v>spaces</v>
      </c>
      <c r="S3025" s="21">
        <f t="shared" si="492"/>
        <v>42121.675763888896</v>
      </c>
      <c r="T3025" s="21">
        <f t="shared" si="49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89"/>
        <v>246</v>
      </c>
      <c r="P3026" s="20">
        <f>IF(E3026=0,0,E3026/L3026)</f>
        <v>67.697802197802204</v>
      </c>
      <c r="Q3026" t="str">
        <f t="shared" si="490"/>
        <v>theater</v>
      </c>
      <c r="R3026" t="str">
        <f t="shared" si="491"/>
        <v>spaces</v>
      </c>
      <c r="S3026" s="21">
        <f t="shared" si="492"/>
        <v>41158.993923611109</v>
      </c>
      <c r="T3026" s="21">
        <f t="shared" si="49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89"/>
        <v>302</v>
      </c>
      <c r="P3027" s="13">
        <f t="shared" si="494"/>
        <v>52.103448275862071</v>
      </c>
      <c r="Q3027" t="str">
        <f t="shared" si="490"/>
        <v>theater</v>
      </c>
      <c r="R3027" t="str">
        <f t="shared" si="491"/>
        <v>spaces</v>
      </c>
      <c r="S3027" s="21">
        <f t="shared" si="492"/>
        <v>41761.509409722225</v>
      </c>
      <c r="T3027" s="21">
        <f t="shared" si="49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89"/>
        <v>143</v>
      </c>
      <c r="P3028" s="13">
        <f t="shared" si="494"/>
        <v>51.6</v>
      </c>
      <c r="Q3028" t="str">
        <f t="shared" si="490"/>
        <v>theater</v>
      </c>
      <c r="R3028" t="str">
        <f t="shared" si="491"/>
        <v>spaces</v>
      </c>
      <c r="S3028" s="21">
        <f t="shared" si="492"/>
        <v>42783.459398148145</v>
      </c>
      <c r="T3028" s="21">
        <f t="shared" si="49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89"/>
        <v>131</v>
      </c>
      <c r="P3029" s="20">
        <f t="shared" ref="P3029:P3043" si="497">IF(E3029=0,0,E3029/L3029)</f>
        <v>164.3</v>
      </c>
      <c r="Q3029" t="str">
        <f t="shared" si="490"/>
        <v>theater</v>
      </c>
      <c r="R3029" t="str">
        <f t="shared" si="491"/>
        <v>spaces</v>
      </c>
      <c r="S3029" s="21">
        <f t="shared" si="492"/>
        <v>42053.704293981486</v>
      </c>
      <c r="T3029" s="21">
        <f t="shared" si="49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89"/>
        <v>168</v>
      </c>
      <c r="P3030" s="20">
        <f t="shared" si="497"/>
        <v>84.858585858585855</v>
      </c>
      <c r="Q3030" t="str">
        <f t="shared" si="490"/>
        <v>theater</v>
      </c>
      <c r="R3030" t="str">
        <f t="shared" si="491"/>
        <v>spaces</v>
      </c>
      <c r="S3030" s="21">
        <f t="shared" si="492"/>
        <v>42567.264178240745</v>
      </c>
      <c r="T3030" s="21">
        <f t="shared" si="49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89"/>
        <v>110</v>
      </c>
      <c r="P3031" s="20">
        <f t="shared" si="497"/>
        <v>94.548850574712645</v>
      </c>
      <c r="Q3031" t="str">
        <f t="shared" si="490"/>
        <v>theater</v>
      </c>
      <c r="R3031" t="str">
        <f t="shared" si="491"/>
        <v>spaces</v>
      </c>
      <c r="S3031" s="21">
        <f t="shared" si="492"/>
        <v>41932.708877314813</v>
      </c>
      <c r="T3031" s="21">
        <f t="shared" si="49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89"/>
        <v>107</v>
      </c>
      <c r="P3032" s="20">
        <f t="shared" si="497"/>
        <v>45.536585365853661</v>
      </c>
      <c r="Q3032" t="str">
        <f t="shared" si="490"/>
        <v>theater</v>
      </c>
      <c r="R3032" t="str">
        <f t="shared" si="491"/>
        <v>spaces</v>
      </c>
      <c r="S3032" s="21">
        <f t="shared" si="492"/>
        <v>42233.747349537036</v>
      </c>
      <c r="T3032" s="21">
        <f t="shared" si="49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89"/>
        <v>100</v>
      </c>
      <c r="P3033" s="20">
        <f t="shared" si="497"/>
        <v>51.724137931034484</v>
      </c>
      <c r="Q3033" t="str">
        <f t="shared" si="490"/>
        <v>theater</v>
      </c>
      <c r="R3033" t="str">
        <f t="shared" si="491"/>
        <v>spaces</v>
      </c>
      <c r="S3033" s="21">
        <f t="shared" si="492"/>
        <v>42597.882488425923</v>
      </c>
      <c r="T3033" s="21">
        <f t="shared" si="49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89"/>
        <v>127</v>
      </c>
      <c r="P3034" s="20">
        <f t="shared" si="497"/>
        <v>50.88</v>
      </c>
      <c r="Q3034" t="str">
        <f t="shared" si="490"/>
        <v>theater</v>
      </c>
      <c r="R3034" t="str">
        <f t="shared" si="491"/>
        <v>spaces</v>
      </c>
      <c r="S3034" s="21">
        <f t="shared" si="492"/>
        <v>42228.044664351852</v>
      </c>
      <c r="T3034" s="21">
        <f t="shared" si="49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89"/>
        <v>147</v>
      </c>
      <c r="P3035" s="20">
        <f t="shared" si="497"/>
        <v>191.13043478260869</v>
      </c>
      <c r="Q3035" t="str">
        <f t="shared" si="490"/>
        <v>theater</v>
      </c>
      <c r="R3035" t="str">
        <f t="shared" si="491"/>
        <v>spaces</v>
      </c>
      <c r="S3035" s="21">
        <f t="shared" si="492"/>
        <v>42570.110243055555</v>
      </c>
      <c r="T3035" s="21">
        <f t="shared" si="49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89"/>
        <v>113</v>
      </c>
      <c r="P3036" s="20">
        <f t="shared" si="497"/>
        <v>89.314285714285717</v>
      </c>
      <c r="Q3036" t="str">
        <f t="shared" si="490"/>
        <v>theater</v>
      </c>
      <c r="R3036" t="str">
        <f t="shared" si="491"/>
        <v>spaces</v>
      </c>
      <c r="S3036" s="21">
        <f t="shared" si="492"/>
        <v>42644.535358796296</v>
      </c>
      <c r="T3036" s="21">
        <f t="shared" si="49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89"/>
        <v>109</v>
      </c>
      <c r="P3037" s="20">
        <f t="shared" si="497"/>
        <v>88.588631921824103</v>
      </c>
      <c r="Q3037" t="str">
        <f t="shared" si="490"/>
        <v>theater</v>
      </c>
      <c r="R3037" t="str">
        <f t="shared" si="491"/>
        <v>spaces</v>
      </c>
      <c r="S3037" s="21">
        <f t="shared" si="492"/>
        <v>41368.560289351852</v>
      </c>
      <c r="T3037" s="21">
        <f t="shared" si="49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89"/>
        <v>127</v>
      </c>
      <c r="P3038" s="20">
        <f t="shared" si="497"/>
        <v>96.300911854103347</v>
      </c>
      <c r="Q3038" t="str">
        <f t="shared" si="490"/>
        <v>theater</v>
      </c>
      <c r="R3038" t="str">
        <f t="shared" si="491"/>
        <v>spaces</v>
      </c>
      <c r="S3038" s="21">
        <f t="shared" si="492"/>
        <v>41466.785231481481</v>
      </c>
      <c r="T3038" s="21">
        <f t="shared" si="49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89"/>
        <v>213</v>
      </c>
      <c r="P3039" s="20">
        <f t="shared" si="497"/>
        <v>33.3125</v>
      </c>
      <c r="Q3039" t="str">
        <f t="shared" si="490"/>
        <v>theater</v>
      </c>
      <c r="R3039" t="str">
        <f t="shared" si="491"/>
        <v>spaces</v>
      </c>
      <c r="S3039" s="21">
        <f t="shared" si="492"/>
        <v>40378.893206018518</v>
      </c>
      <c r="T3039" s="21">
        <f t="shared" si="49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89"/>
        <v>101</v>
      </c>
      <c r="P3040" s="20">
        <f t="shared" si="497"/>
        <v>37.222222222222221</v>
      </c>
      <c r="Q3040" t="str">
        <f t="shared" si="490"/>
        <v>theater</v>
      </c>
      <c r="R3040" t="str">
        <f t="shared" si="491"/>
        <v>spaces</v>
      </c>
      <c r="S3040" s="21">
        <f t="shared" si="492"/>
        <v>42373.252280092594</v>
      </c>
      <c r="T3040" s="21">
        <f t="shared" si="49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89"/>
        <v>109</v>
      </c>
      <c r="P3041" s="20">
        <f t="shared" si="497"/>
        <v>92.130423728813554</v>
      </c>
      <c r="Q3041" t="str">
        <f t="shared" si="490"/>
        <v>theater</v>
      </c>
      <c r="R3041" t="str">
        <f t="shared" si="491"/>
        <v>spaces</v>
      </c>
      <c r="S3041" s="21">
        <f t="shared" si="492"/>
        <v>41610.794421296298</v>
      </c>
      <c r="T3041" s="21">
        <f t="shared" si="4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89"/>
        <v>108</v>
      </c>
      <c r="P3042" s="20">
        <f t="shared" si="497"/>
        <v>76.785714285714292</v>
      </c>
      <c r="Q3042" t="str">
        <f t="shared" si="490"/>
        <v>theater</v>
      </c>
      <c r="R3042" t="str">
        <f t="shared" si="491"/>
        <v>spaces</v>
      </c>
      <c r="S3042" s="21">
        <f t="shared" si="492"/>
        <v>42177.791909722218</v>
      </c>
      <c r="T3042" s="21">
        <f t="shared" si="49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89"/>
        <v>110</v>
      </c>
      <c r="P3043" s="20">
        <f t="shared" si="497"/>
        <v>96.526315789473685</v>
      </c>
      <c r="Q3043" t="str">
        <f t="shared" si="490"/>
        <v>theater</v>
      </c>
      <c r="R3043" t="str">
        <f t="shared" si="491"/>
        <v>spaces</v>
      </c>
      <c r="S3043" s="21">
        <f t="shared" si="492"/>
        <v>42359.868611111116</v>
      </c>
      <c r="T3043" s="21">
        <f t="shared" si="49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89"/>
        <v>128</v>
      </c>
      <c r="P3044" s="13">
        <f t="shared" si="494"/>
        <v>51.891891891891895</v>
      </c>
      <c r="Q3044" t="str">
        <f t="shared" si="490"/>
        <v>theater</v>
      </c>
      <c r="R3044" t="str">
        <f t="shared" si="491"/>
        <v>spaces</v>
      </c>
      <c r="S3044" s="21">
        <f t="shared" si="492"/>
        <v>42253.688043981485</v>
      </c>
      <c r="T3044" s="21">
        <f t="shared" si="49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89"/>
        <v>110</v>
      </c>
      <c r="P3045" s="9">
        <f t="shared" si="494"/>
        <v>128.9140625</v>
      </c>
      <c r="Q3045" t="str">
        <f t="shared" si="490"/>
        <v>theater</v>
      </c>
      <c r="R3045" t="str">
        <f t="shared" si="491"/>
        <v>spaces</v>
      </c>
      <c r="S3045" s="21">
        <f t="shared" si="492"/>
        <v>42083.070590277777</v>
      </c>
      <c r="T3045" s="21">
        <f t="shared" si="49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89"/>
        <v>109</v>
      </c>
      <c r="P3046" s="20">
        <f t="shared" ref="P3046:P3052" si="498">IF(E3046=0,0,E3046/L3046)</f>
        <v>84.108974358974365</v>
      </c>
      <c r="Q3046" t="str">
        <f t="shared" si="490"/>
        <v>theater</v>
      </c>
      <c r="R3046" t="str">
        <f t="shared" si="491"/>
        <v>spaces</v>
      </c>
      <c r="S3046" s="21">
        <f t="shared" si="492"/>
        <v>42387.7268287037</v>
      </c>
      <c r="T3046" s="21">
        <f t="shared" si="49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89"/>
        <v>133</v>
      </c>
      <c r="P3047" s="20">
        <f t="shared" si="498"/>
        <v>82.941562500000003</v>
      </c>
      <c r="Q3047" t="str">
        <f t="shared" si="490"/>
        <v>theater</v>
      </c>
      <c r="R3047" t="str">
        <f t="shared" si="491"/>
        <v>spaces</v>
      </c>
      <c r="S3047" s="21">
        <f t="shared" si="492"/>
        <v>41843.155729166669</v>
      </c>
      <c r="T3047" s="21">
        <f t="shared" si="49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89"/>
        <v>191</v>
      </c>
      <c r="P3048" s="20">
        <f t="shared" si="498"/>
        <v>259.94827586206895</v>
      </c>
      <c r="Q3048" t="str">
        <f t="shared" si="490"/>
        <v>theater</v>
      </c>
      <c r="R3048" t="str">
        <f t="shared" si="491"/>
        <v>spaces</v>
      </c>
      <c r="S3048" s="21">
        <f t="shared" si="492"/>
        <v>41862.803078703706</v>
      </c>
      <c r="T3048" s="21">
        <f t="shared" si="49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89"/>
        <v>149</v>
      </c>
      <c r="P3049" s="20">
        <f t="shared" si="498"/>
        <v>37.25</v>
      </c>
      <c r="Q3049" t="str">
        <f t="shared" si="490"/>
        <v>theater</v>
      </c>
      <c r="R3049" t="str">
        <f t="shared" si="491"/>
        <v>spaces</v>
      </c>
      <c r="S3049" s="21">
        <f t="shared" si="492"/>
        <v>42443.989050925928</v>
      </c>
      <c r="T3049" s="21">
        <f t="shared" si="49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89"/>
        <v>166</v>
      </c>
      <c r="P3050" s="20">
        <f t="shared" si="498"/>
        <v>177.02127659574469</v>
      </c>
      <c r="Q3050" t="str">
        <f t="shared" si="490"/>
        <v>theater</v>
      </c>
      <c r="R3050" t="str">
        <f t="shared" si="491"/>
        <v>spaces</v>
      </c>
      <c r="S3050" s="21">
        <f t="shared" si="492"/>
        <v>41975.901180555549</v>
      </c>
      <c r="T3050" s="21">
        <f t="shared" si="49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89"/>
        <v>107</v>
      </c>
      <c r="P3051" s="20">
        <f t="shared" si="498"/>
        <v>74.074074074074076</v>
      </c>
      <c r="Q3051" t="str">
        <f t="shared" si="490"/>
        <v>theater</v>
      </c>
      <c r="R3051" t="str">
        <f t="shared" si="491"/>
        <v>spaces</v>
      </c>
      <c r="S3051" s="21">
        <f t="shared" si="492"/>
        <v>42139.014525462961</v>
      </c>
      <c r="T3051" s="21">
        <f t="shared" si="4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89"/>
        <v>106</v>
      </c>
      <c r="P3052" s="20">
        <f t="shared" si="498"/>
        <v>70.666666666666671</v>
      </c>
      <c r="Q3052" t="str">
        <f t="shared" si="490"/>
        <v>theater</v>
      </c>
      <c r="R3052" t="str">
        <f t="shared" si="491"/>
        <v>spaces</v>
      </c>
      <c r="S3052" s="21">
        <f t="shared" si="492"/>
        <v>42465.16851851852</v>
      </c>
      <c r="T3052" s="21">
        <f t="shared" si="49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89"/>
        <v>24</v>
      </c>
      <c r="P3053" s="13">
        <f t="shared" si="494"/>
        <v>23.62857142857143</v>
      </c>
      <c r="Q3053" t="str">
        <f t="shared" si="490"/>
        <v>theater</v>
      </c>
      <c r="R3053" t="str">
        <f t="shared" si="491"/>
        <v>spaces</v>
      </c>
      <c r="S3053" s="21">
        <f t="shared" si="492"/>
        <v>42744.416030092587</v>
      </c>
      <c r="T3053" s="21">
        <f t="shared" si="49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89"/>
        <v>0</v>
      </c>
      <c r="P3054" s="20">
        <f t="shared" ref="P3054:P3058" si="499">IF(E3054=0,0,E3054/L3054)</f>
        <v>37.5</v>
      </c>
      <c r="Q3054" t="str">
        <f t="shared" si="490"/>
        <v>theater</v>
      </c>
      <c r="R3054" t="str">
        <f t="shared" si="491"/>
        <v>spaces</v>
      </c>
      <c r="S3054" s="21">
        <f t="shared" si="492"/>
        <v>42122.670069444444</v>
      </c>
      <c r="T3054" s="21">
        <f t="shared" si="49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89"/>
        <v>0</v>
      </c>
      <c r="P3055" s="20">
        <f t="shared" si="499"/>
        <v>13.333333333333334</v>
      </c>
      <c r="Q3055" t="str">
        <f t="shared" si="490"/>
        <v>theater</v>
      </c>
      <c r="R3055" t="str">
        <f t="shared" si="491"/>
        <v>spaces</v>
      </c>
      <c r="S3055" s="21">
        <f t="shared" si="492"/>
        <v>41862.761724537035</v>
      </c>
      <c r="T3055" s="21">
        <f t="shared" si="49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89"/>
        <v>0</v>
      </c>
      <c r="P3056" s="20">
        <f t="shared" si="499"/>
        <v>0</v>
      </c>
      <c r="Q3056" t="str">
        <f t="shared" si="490"/>
        <v>theater</v>
      </c>
      <c r="R3056" t="str">
        <f t="shared" si="491"/>
        <v>spaces</v>
      </c>
      <c r="S3056" s="21">
        <f t="shared" si="492"/>
        <v>42027.832800925928</v>
      </c>
      <c r="T3056" s="21">
        <f t="shared" si="49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89"/>
        <v>0</v>
      </c>
      <c r="P3057" s="20">
        <f t="shared" si="499"/>
        <v>1</v>
      </c>
      <c r="Q3057" t="str">
        <f t="shared" si="490"/>
        <v>theater</v>
      </c>
      <c r="R3057" t="str">
        <f t="shared" si="491"/>
        <v>spaces</v>
      </c>
      <c r="S3057" s="21">
        <f t="shared" si="492"/>
        <v>41953.95821759259</v>
      </c>
      <c r="T3057" s="21">
        <f t="shared" si="49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89"/>
        <v>0</v>
      </c>
      <c r="P3058" s="20">
        <f t="shared" si="499"/>
        <v>0</v>
      </c>
      <c r="Q3058" t="str">
        <f t="shared" si="490"/>
        <v>theater</v>
      </c>
      <c r="R3058" t="str">
        <f t="shared" si="491"/>
        <v>spaces</v>
      </c>
      <c r="S3058" s="21">
        <f t="shared" si="492"/>
        <v>41851.636388888888</v>
      </c>
      <c r="T3058" s="21">
        <f t="shared" si="49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89"/>
        <v>0</v>
      </c>
      <c r="P3059" s="13">
        <v>0</v>
      </c>
      <c r="Q3059" t="str">
        <f t="shared" si="490"/>
        <v>theater</v>
      </c>
      <c r="R3059" t="str">
        <f t="shared" si="491"/>
        <v>spaces</v>
      </c>
      <c r="S3059" s="21">
        <f t="shared" si="492"/>
        <v>42433.650590277779</v>
      </c>
      <c r="T3059" s="21">
        <f t="shared" si="49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89"/>
        <v>0</v>
      </c>
      <c r="P3060" s="12">
        <f t="shared" si="494"/>
        <v>1</v>
      </c>
      <c r="Q3060" t="str">
        <f t="shared" si="490"/>
        <v>theater</v>
      </c>
      <c r="R3060" t="str">
        <f t="shared" si="491"/>
        <v>spaces</v>
      </c>
      <c r="S3060" s="21">
        <f t="shared" si="492"/>
        <v>42460.374305555553</v>
      </c>
      <c r="T3060" s="21">
        <f t="shared" si="49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89"/>
        <v>3</v>
      </c>
      <c r="P3061" s="20">
        <f t="shared" ref="P3061:P3067" si="500">IF(E3061=0,0,E3061/L3061)</f>
        <v>41</v>
      </c>
      <c r="Q3061" t="str">
        <f t="shared" si="490"/>
        <v>theater</v>
      </c>
      <c r="R3061" t="str">
        <f t="shared" si="491"/>
        <v>spaces</v>
      </c>
      <c r="S3061" s="21">
        <f t="shared" si="492"/>
        <v>41829.935717592591</v>
      </c>
      <c r="T3061" s="21">
        <f t="shared" si="49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89"/>
        <v>0</v>
      </c>
      <c r="P3062" s="20">
        <f t="shared" si="500"/>
        <v>55.833333333333336</v>
      </c>
      <c r="Q3062" t="str">
        <f t="shared" si="490"/>
        <v>theater</v>
      </c>
      <c r="R3062" t="str">
        <f t="shared" si="491"/>
        <v>spaces</v>
      </c>
      <c r="S3062" s="21">
        <f t="shared" si="492"/>
        <v>42245.274699074071</v>
      </c>
      <c r="T3062" s="21">
        <f t="shared" si="493"/>
        <v>42275.274699074071</v>
      </c>
    </row>
    <row r="3063" spans="1:20" ht="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89"/>
        <v>0</v>
      </c>
      <c r="P3063" s="20">
        <f t="shared" si="500"/>
        <v>0</v>
      </c>
      <c r="Q3063" t="str">
        <f t="shared" si="490"/>
        <v>theater</v>
      </c>
      <c r="R3063" t="str">
        <f t="shared" si="491"/>
        <v>spaces</v>
      </c>
      <c r="S3063" s="21">
        <f t="shared" si="492"/>
        <v>41834.784120370372</v>
      </c>
      <c r="T3063" s="21">
        <f t="shared" si="49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89"/>
        <v>67</v>
      </c>
      <c r="P3064" s="20">
        <f t="shared" si="500"/>
        <v>99.761194029850742</v>
      </c>
      <c r="Q3064" t="str">
        <f t="shared" si="490"/>
        <v>theater</v>
      </c>
      <c r="R3064" t="str">
        <f t="shared" si="491"/>
        <v>spaces</v>
      </c>
      <c r="S3064" s="21">
        <f t="shared" si="492"/>
        <v>42248.535787037035</v>
      </c>
      <c r="T3064" s="21">
        <f t="shared" si="49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89"/>
        <v>20</v>
      </c>
      <c r="P3065" s="20">
        <f t="shared" si="500"/>
        <v>25.521739130434781</v>
      </c>
      <c r="Q3065" t="str">
        <f t="shared" si="490"/>
        <v>theater</v>
      </c>
      <c r="R3065" t="str">
        <f t="shared" si="491"/>
        <v>spaces</v>
      </c>
      <c r="S3065" s="21">
        <f t="shared" si="492"/>
        <v>42630.922893518517</v>
      </c>
      <c r="T3065" s="21">
        <f t="shared" si="49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89"/>
        <v>11</v>
      </c>
      <c r="P3066" s="20">
        <f t="shared" si="500"/>
        <v>117.65277777777777</v>
      </c>
      <c r="Q3066" t="str">
        <f t="shared" si="490"/>
        <v>theater</v>
      </c>
      <c r="R3066" t="str">
        <f t="shared" si="491"/>
        <v>spaces</v>
      </c>
      <c r="S3066" s="21">
        <f t="shared" si="492"/>
        <v>42299.130162037036</v>
      </c>
      <c r="T3066" s="21">
        <f t="shared" si="49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89"/>
        <v>0</v>
      </c>
      <c r="P3067" s="20">
        <f t="shared" si="500"/>
        <v>5</v>
      </c>
      <c r="Q3067" t="str">
        <f t="shared" si="490"/>
        <v>theater</v>
      </c>
      <c r="R3067" t="str">
        <f t="shared" si="491"/>
        <v>spaces</v>
      </c>
      <c r="S3067" s="21">
        <f t="shared" si="492"/>
        <v>41825.055231481485</v>
      </c>
      <c r="T3067" s="21">
        <f t="shared" si="4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89"/>
        <v>12</v>
      </c>
      <c r="P3068" s="8">
        <f t="shared" si="494"/>
        <v>2796.6666666666665</v>
      </c>
      <c r="Q3068" t="str">
        <f t="shared" si="490"/>
        <v>theater</v>
      </c>
      <c r="R3068" t="str">
        <f t="shared" si="491"/>
        <v>spaces</v>
      </c>
      <c r="S3068" s="21">
        <f t="shared" si="492"/>
        <v>42531.228437500002</v>
      </c>
      <c r="T3068" s="21">
        <f t="shared" si="4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89"/>
        <v>3</v>
      </c>
      <c r="P3069" s="17">
        <f t="shared" si="494"/>
        <v>200</v>
      </c>
      <c r="Q3069" t="str">
        <f t="shared" si="490"/>
        <v>theater</v>
      </c>
      <c r="R3069" t="str">
        <f t="shared" si="491"/>
        <v>spaces</v>
      </c>
      <c r="S3069" s="21">
        <f t="shared" si="492"/>
        <v>42226.938414351855</v>
      </c>
      <c r="T3069" s="21">
        <f t="shared" si="49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89"/>
        <v>0</v>
      </c>
      <c r="P3070" s="20">
        <f t="shared" ref="P3070:P3071" si="501">IF(E3070=0,0,E3070/L3070)</f>
        <v>87.5</v>
      </c>
      <c r="Q3070" t="str">
        <f t="shared" si="490"/>
        <v>theater</v>
      </c>
      <c r="R3070" t="str">
        <f t="shared" si="491"/>
        <v>spaces</v>
      </c>
      <c r="S3070" s="21">
        <f t="shared" si="492"/>
        <v>42263.691574074073</v>
      </c>
      <c r="T3070" s="21">
        <f t="shared" si="4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89"/>
        <v>14</v>
      </c>
      <c r="P3071" s="20">
        <f t="shared" si="501"/>
        <v>20.142857142857142</v>
      </c>
      <c r="Q3071" t="str">
        <f t="shared" si="490"/>
        <v>theater</v>
      </c>
      <c r="R3071" t="str">
        <f t="shared" si="491"/>
        <v>spaces</v>
      </c>
      <c r="S3071" s="21">
        <f t="shared" si="492"/>
        <v>41957.833726851852</v>
      </c>
      <c r="T3071" s="21">
        <f t="shared" si="4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89"/>
        <v>3</v>
      </c>
      <c r="P3072" s="13">
        <f t="shared" si="494"/>
        <v>20.875</v>
      </c>
      <c r="Q3072" t="str">
        <f t="shared" si="490"/>
        <v>theater</v>
      </c>
      <c r="R3072" t="str">
        <f t="shared" si="491"/>
        <v>spaces</v>
      </c>
      <c r="S3072" s="21">
        <f t="shared" si="492"/>
        <v>42690.733437499999</v>
      </c>
      <c r="T3072" s="21">
        <f t="shared" si="4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89"/>
        <v>60</v>
      </c>
      <c r="P3073" s="20">
        <f t="shared" ref="P3073:P3075" si="502">IF(E3073=0,0,E3073/L3073)</f>
        <v>61.307692307692307</v>
      </c>
      <c r="Q3073" t="str">
        <f t="shared" si="490"/>
        <v>theater</v>
      </c>
      <c r="R3073" t="str">
        <f t="shared" si="491"/>
        <v>spaces</v>
      </c>
      <c r="S3073" s="21">
        <f t="shared" si="492"/>
        <v>42097.732418981483</v>
      </c>
      <c r="T3073" s="21">
        <f t="shared" si="4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89"/>
        <v>0</v>
      </c>
      <c r="P3074" s="20">
        <f t="shared" si="502"/>
        <v>1</v>
      </c>
      <c r="Q3074" t="str">
        <f t="shared" si="490"/>
        <v>theater</v>
      </c>
      <c r="R3074" t="str">
        <f t="shared" si="491"/>
        <v>spaces</v>
      </c>
      <c r="S3074" s="21">
        <f t="shared" si="492"/>
        <v>42658.690532407403</v>
      </c>
      <c r="T3074" s="21">
        <f t="shared" si="4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503">ROUND((E3075/D3075)*100,0)</f>
        <v>0</v>
      </c>
      <c r="P3075" s="20">
        <f t="shared" si="502"/>
        <v>92.142857142857139</v>
      </c>
      <c r="Q3075" t="str">
        <f t="shared" ref="Q3075:Q3138" si="504">LEFT(N3075,SEARCH("/",N3075,1)-1)</f>
        <v>theater</v>
      </c>
      <c r="R3075" t="str">
        <f t="shared" ref="R3075:R3138" si="505">RIGHT(N3075,LEN(N3075)-FIND("/",N3075))</f>
        <v>spaces</v>
      </c>
      <c r="S3075" s="21">
        <f t="shared" ref="S3075:S3138" si="506">(((J3075/60)/60)/24)+DATE(1970,1,1)</f>
        <v>42111.684027777781</v>
      </c>
      <c r="T3075" s="21">
        <f t="shared" ref="T3075:T3138" si="50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503"/>
        <v>0</v>
      </c>
      <c r="P3076" s="12">
        <f t="shared" ref="P3076:P3138" si="508">E3076/L3076</f>
        <v>7.333333333333333</v>
      </c>
      <c r="Q3076" t="str">
        <f t="shared" si="504"/>
        <v>theater</v>
      </c>
      <c r="R3076" t="str">
        <f t="shared" si="505"/>
        <v>spaces</v>
      </c>
      <c r="S3076" s="21">
        <f t="shared" si="506"/>
        <v>42409.571284722217</v>
      </c>
      <c r="T3076" s="21">
        <f t="shared" si="50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503"/>
        <v>9</v>
      </c>
      <c r="P3077" s="20">
        <f t="shared" ref="P3077:P3078" si="509">IF(E3077=0,0,E3077/L3077)</f>
        <v>64.8</v>
      </c>
      <c r="Q3077" t="str">
        <f t="shared" si="504"/>
        <v>theater</v>
      </c>
      <c r="R3077" t="str">
        <f t="shared" si="505"/>
        <v>spaces</v>
      </c>
      <c r="S3077" s="21">
        <f t="shared" si="506"/>
        <v>42551.102314814809</v>
      </c>
      <c r="T3077" s="21">
        <f t="shared" si="50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503"/>
        <v>15</v>
      </c>
      <c r="P3078" s="20">
        <f t="shared" si="509"/>
        <v>30.12</v>
      </c>
      <c r="Q3078" t="str">
        <f t="shared" si="504"/>
        <v>theater</v>
      </c>
      <c r="R3078" t="str">
        <f t="shared" si="505"/>
        <v>spaces</v>
      </c>
      <c r="S3078" s="21">
        <f t="shared" si="506"/>
        <v>42226.651886574073</v>
      </c>
      <c r="T3078" s="21">
        <f t="shared" si="50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503"/>
        <v>0</v>
      </c>
      <c r="P3079" s="9">
        <f t="shared" si="508"/>
        <v>52.5</v>
      </c>
      <c r="Q3079" t="str">
        <f t="shared" si="504"/>
        <v>theater</v>
      </c>
      <c r="R3079" t="str">
        <f t="shared" si="505"/>
        <v>spaces</v>
      </c>
      <c r="S3079" s="21">
        <f t="shared" si="506"/>
        <v>42766.956921296296</v>
      </c>
      <c r="T3079" s="21">
        <f t="shared" si="50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503"/>
        <v>0</v>
      </c>
      <c r="P3080" s="20">
        <f t="shared" ref="P3080:P3087" si="510">IF(E3080=0,0,E3080/L3080)</f>
        <v>23.666666666666668</v>
      </c>
      <c r="Q3080" t="str">
        <f t="shared" si="504"/>
        <v>theater</v>
      </c>
      <c r="R3080" t="str">
        <f t="shared" si="505"/>
        <v>spaces</v>
      </c>
      <c r="S3080" s="21">
        <f t="shared" si="506"/>
        <v>42031.138831018514</v>
      </c>
      <c r="T3080" s="21">
        <f t="shared" si="50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503"/>
        <v>1</v>
      </c>
      <c r="P3081" s="20">
        <f t="shared" si="510"/>
        <v>415.77777777777777</v>
      </c>
      <c r="Q3081" t="str">
        <f t="shared" si="504"/>
        <v>theater</v>
      </c>
      <c r="R3081" t="str">
        <f t="shared" si="505"/>
        <v>spaces</v>
      </c>
      <c r="S3081" s="21">
        <f t="shared" si="506"/>
        <v>42055.713368055556</v>
      </c>
      <c r="T3081" s="21">
        <f t="shared" si="50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503"/>
        <v>0</v>
      </c>
      <c r="P3082" s="20">
        <f t="shared" si="510"/>
        <v>53.714285714285715</v>
      </c>
      <c r="Q3082" t="str">
        <f t="shared" si="504"/>
        <v>theater</v>
      </c>
      <c r="R3082" t="str">
        <f t="shared" si="505"/>
        <v>spaces</v>
      </c>
      <c r="S3082" s="21">
        <f t="shared" si="506"/>
        <v>41940.028287037036</v>
      </c>
      <c r="T3082" s="21">
        <f t="shared" si="50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503"/>
        <v>0</v>
      </c>
      <c r="P3083" s="20">
        <f t="shared" si="510"/>
        <v>420.6</v>
      </c>
      <c r="Q3083" t="str">
        <f t="shared" si="504"/>
        <v>theater</v>
      </c>
      <c r="R3083" t="str">
        <f t="shared" si="505"/>
        <v>spaces</v>
      </c>
      <c r="S3083" s="21">
        <f t="shared" si="506"/>
        <v>42237.181608796294</v>
      </c>
      <c r="T3083" s="21">
        <f t="shared" si="50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503"/>
        <v>0</v>
      </c>
      <c r="P3084" s="20">
        <f t="shared" si="510"/>
        <v>0</v>
      </c>
      <c r="Q3084" t="str">
        <f t="shared" si="504"/>
        <v>theater</v>
      </c>
      <c r="R3084" t="str">
        <f t="shared" si="505"/>
        <v>spaces</v>
      </c>
      <c r="S3084" s="21">
        <f t="shared" si="506"/>
        <v>42293.922986111109</v>
      </c>
      <c r="T3084" s="21">
        <f t="shared" si="50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503"/>
        <v>0</v>
      </c>
      <c r="P3085" s="20">
        <f t="shared" si="510"/>
        <v>18.666666666666668</v>
      </c>
      <c r="Q3085" t="str">
        <f t="shared" si="504"/>
        <v>theater</v>
      </c>
      <c r="R3085" t="str">
        <f t="shared" si="505"/>
        <v>spaces</v>
      </c>
      <c r="S3085" s="21">
        <f t="shared" si="506"/>
        <v>41853.563402777778</v>
      </c>
      <c r="T3085" s="21">
        <f t="shared" si="50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503"/>
        <v>12</v>
      </c>
      <c r="P3086" s="20">
        <f t="shared" si="510"/>
        <v>78.333333333333329</v>
      </c>
      <c r="Q3086" t="str">
        <f t="shared" si="504"/>
        <v>theater</v>
      </c>
      <c r="R3086" t="str">
        <f t="shared" si="505"/>
        <v>spaces</v>
      </c>
      <c r="S3086" s="21">
        <f t="shared" si="506"/>
        <v>42100.723738425921</v>
      </c>
      <c r="T3086" s="21">
        <f t="shared" si="50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503"/>
        <v>2</v>
      </c>
      <c r="P3087" s="20">
        <f t="shared" si="510"/>
        <v>67.777777777777771</v>
      </c>
      <c r="Q3087" t="str">
        <f t="shared" si="504"/>
        <v>theater</v>
      </c>
      <c r="R3087" t="str">
        <f t="shared" si="505"/>
        <v>spaces</v>
      </c>
      <c r="S3087" s="21">
        <f t="shared" si="506"/>
        <v>42246.883784722217</v>
      </c>
      <c r="T3087" s="21">
        <f t="shared" si="50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503"/>
        <v>0</v>
      </c>
      <c r="P3088" s="12">
        <f t="shared" si="508"/>
        <v>16.666666666666668</v>
      </c>
      <c r="Q3088" t="str">
        <f t="shared" si="504"/>
        <v>theater</v>
      </c>
      <c r="R3088" t="str">
        <f t="shared" si="505"/>
        <v>spaces</v>
      </c>
      <c r="S3088" s="21">
        <f t="shared" si="506"/>
        <v>42173.67082175926</v>
      </c>
      <c r="T3088" s="21">
        <f t="shared" si="50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503"/>
        <v>1</v>
      </c>
      <c r="P3089" s="20">
        <f t="shared" ref="P3089:P3094" si="511">IF(E3089=0,0,E3089/L3089)</f>
        <v>62.5</v>
      </c>
      <c r="Q3089" t="str">
        <f t="shared" si="504"/>
        <v>theater</v>
      </c>
      <c r="R3089" t="str">
        <f t="shared" si="505"/>
        <v>spaces</v>
      </c>
      <c r="S3089" s="21">
        <f t="shared" si="506"/>
        <v>42665.150347222225</v>
      </c>
      <c r="T3089" s="21">
        <f t="shared" si="50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503"/>
        <v>0</v>
      </c>
      <c r="P3090" s="20">
        <f t="shared" si="511"/>
        <v>42</v>
      </c>
      <c r="Q3090" t="str">
        <f t="shared" si="504"/>
        <v>theater</v>
      </c>
      <c r="R3090" t="str">
        <f t="shared" si="505"/>
        <v>spaces</v>
      </c>
      <c r="S3090" s="21">
        <f t="shared" si="506"/>
        <v>41981.57230324074</v>
      </c>
      <c r="T3090" s="21">
        <f t="shared" si="50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503"/>
        <v>23</v>
      </c>
      <c r="P3091" s="20">
        <f t="shared" si="511"/>
        <v>130.0888888888889</v>
      </c>
      <c r="Q3091" t="str">
        <f t="shared" si="504"/>
        <v>theater</v>
      </c>
      <c r="R3091" t="str">
        <f t="shared" si="505"/>
        <v>spaces</v>
      </c>
      <c r="S3091" s="21">
        <f t="shared" si="506"/>
        <v>42528.542627314819</v>
      </c>
      <c r="T3091" s="21">
        <f t="shared" si="50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503"/>
        <v>5</v>
      </c>
      <c r="P3092" s="20">
        <f t="shared" si="511"/>
        <v>1270.2222222222222</v>
      </c>
      <c r="Q3092" t="str">
        <f t="shared" si="504"/>
        <v>theater</v>
      </c>
      <c r="R3092" t="str">
        <f t="shared" si="505"/>
        <v>spaces</v>
      </c>
      <c r="S3092" s="21">
        <f t="shared" si="506"/>
        <v>42065.818807870368</v>
      </c>
      <c r="T3092" s="21">
        <f t="shared" si="50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503"/>
        <v>16</v>
      </c>
      <c r="P3093" s="20">
        <f t="shared" si="511"/>
        <v>88.444444444444443</v>
      </c>
      <c r="Q3093" t="str">
        <f t="shared" si="504"/>
        <v>theater</v>
      </c>
      <c r="R3093" t="str">
        <f t="shared" si="505"/>
        <v>spaces</v>
      </c>
      <c r="S3093" s="21">
        <f t="shared" si="506"/>
        <v>42566.948414351849</v>
      </c>
      <c r="T3093" s="21">
        <f t="shared" si="50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503"/>
        <v>1</v>
      </c>
      <c r="P3094" s="20">
        <f t="shared" si="511"/>
        <v>56.342380952380957</v>
      </c>
      <c r="Q3094" t="str">
        <f t="shared" si="504"/>
        <v>theater</v>
      </c>
      <c r="R3094" t="str">
        <f t="shared" si="505"/>
        <v>spaces</v>
      </c>
      <c r="S3094" s="21">
        <f t="shared" si="506"/>
        <v>42255.619351851856</v>
      </c>
      <c r="T3094" s="21">
        <f t="shared" si="50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503"/>
        <v>23</v>
      </c>
      <c r="P3095" s="9">
        <f t="shared" si="508"/>
        <v>53.529411764705884</v>
      </c>
      <c r="Q3095" t="str">
        <f t="shared" si="504"/>
        <v>theater</v>
      </c>
      <c r="R3095" t="str">
        <f t="shared" si="505"/>
        <v>spaces</v>
      </c>
      <c r="S3095" s="21">
        <f t="shared" si="506"/>
        <v>41760.909039351849</v>
      </c>
      <c r="T3095" s="21">
        <f t="shared" si="50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503"/>
        <v>0</v>
      </c>
      <c r="P3096" s="20">
        <f t="shared" ref="P3096:P3098" si="512">IF(E3096=0,0,E3096/L3096)</f>
        <v>25</v>
      </c>
      <c r="Q3096" t="str">
        <f t="shared" si="504"/>
        <v>theater</v>
      </c>
      <c r="R3096" t="str">
        <f t="shared" si="505"/>
        <v>spaces</v>
      </c>
      <c r="S3096" s="21">
        <f t="shared" si="506"/>
        <v>42207.795787037037</v>
      </c>
      <c r="T3096" s="21">
        <f t="shared" si="50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503"/>
        <v>0</v>
      </c>
      <c r="P3097" s="20">
        <f t="shared" si="512"/>
        <v>50</v>
      </c>
      <c r="Q3097" t="str">
        <f t="shared" si="504"/>
        <v>theater</v>
      </c>
      <c r="R3097" t="str">
        <f t="shared" si="505"/>
        <v>spaces</v>
      </c>
      <c r="S3097" s="21">
        <f t="shared" si="506"/>
        <v>42523.025231481486</v>
      </c>
      <c r="T3097" s="21">
        <f t="shared" si="50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503"/>
        <v>4</v>
      </c>
      <c r="P3098" s="20">
        <f t="shared" si="512"/>
        <v>56.785714285714285</v>
      </c>
      <c r="Q3098" t="str">
        <f t="shared" si="504"/>
        <v>theater</v>
      </c>
      <c r="R3098" t="str">
        <f t="shared" si="505"/>
        <v>spaces</v>
      </c>
      <c r="S3098" s="21">
        <f t="shared" si="506"/>
        <v>42114.825532407413</v>
      </c>
      <c r="T3098" s="21">
        <f t="shared" si="50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503"/>
        <v>17</v>
      </c>
      <c r="P3099" s="13">
        <f t="shared" si="508"/>
        <v>40.833333333333336</v>
      </c>
      <c r="Q3099" t="str">
        <f t="shared" si="504"/>
        <v>theater</v>
      </c>
      <c r="R3099" t="str">
        <f t="shared" si="505"/>
        <v>spaces</v>
      </c>
      <c r="S3099" s="21">
        <f t="shared" si="506"/>
        <v>42629.503483796296</v>
      </c>
      <c r="T3099" s="21">
        <f t="shared" si="50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503"/>
        <v>4</v>
      </c>
      <c r="P3100" s="20">
        <f t="shared" ref="P3100:P3102" si="513">IF(E3100=0,0,E3100/L3100)</f>
        <v>65.111111111111114</v>
      </c>
      <c r="Q3100" t="str">
        <f t="shared" si="504"/>
        <v>theater</v>
      </c>
      <c r="R3100" t="str">
        <f t="shared" si="505"/>
        <v>spaces</v>
      </c>
      <c r="S3100" s="21">
        <f t="shared" si="506"/>
        <v>42359.792233796295</v>
      </c>
      <c r="T3100" s="21">
        <f t="shared" si="50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503"/>
        <v>14</v>
      </c>
      <c r="P3101" s="20">
        <f t="shared" si="513"/>
        <v>55.6</v>
      </c>
      <c r="Q3101" t="str">
        <f t="shared" si="504"/>
        <v>theater</v>
      </c>
      <c r="R3101" t="str">
        <f t="shared" si="505"/>
        <v>spaces</v>
      </c>
      <c r="S3101" s="21">
        <f t="shared" si="506"/>
        <v>42382.189710648148</v>
      </c>
      <c r="T3101" s="21">
        <f t="shared" si="50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503"/>
        <v>15</v>
      </c>
      <c r="P3102" s="20">
        <f t="shared" si="513"/>
        <v>140.53846153846155</v>
      </c>
      <c r="Q3102" t="str">
        <f t="shared" si="504"/>
        <v>theater</v>
      </c>
      <c r="R3102" t="str">
        <f t="shared" si="505"/>
        <v>spaces</v>
      </c>
      <c r="S3102" s="21">
        <f t="shared" si="506"/>
        <v>41902.622395833336</v>
      </c>
      <c r="T3102" s="21">
        <f t="shared" si="50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503"/>
        <v>12</v>
      </c>
      <c r="P3103" s="12">
        <f t="shared" si="508"/>
        <v>25</v>
      </c>
      <c r="Q3103" t="str">
        <f t="shared" si="504"/>
        <v>theater</v>
      </c>
      <c r="R3103" t="str">
        <f t="shared" si="505"/>
        <v>spaces</v>
      </c>
      <c r="S3103" s="21">
        <f t="shared" si="506"/>
        <v>42171.383530092593</v>
      </c>
      <c r="T3103" s="21">
        <f t="shared" si="50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503"/>
        <v>39</v>
      </c>
      <c r="P3104" s="13">
        <f t="shared" si="508"/>
        <v>69.533333333333331</v>
      </c>
      <c r="Q3104" t="str">
        <f t="shared" si="504"/>
        <v>theater</v>
      </c>
      <c r="R3104" t="str">
        <f t="shared" si="505"/>
        <v>spaces</v>
      </c>
      <c r="S3104" s="21">
        <f t="shared" si="506"/>
        <v>42555.340486111112</v>
      </c>
      <c r="T3104" s="21">
        <f t="shared" si="50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503"/>
        <v>0</v>
      </c>
      <c r="P3105" s="20">
        <f>IF(E3105=0,0,E3105/L3105)</f>
        <v>5.5</v>
      </c>
      <c r="Q3105" t="str">
        <f t="shared" si="504"/>
        <v>theater</v>
      </c>
      <c r="R3105" t="str">
        <f t="shared" si="505"/>
        <v>spaces</v>
      </c>
      <c r="S3105" s="21">
        <f t="shared" si="506"/>
        <v>42107.156319444446</v>
      </c>
      <c r="T3105" s="21">
        <f t="shared" si="50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503"/>
        <v>30</v>
      </c>
      <c r="P3106" s="8">
        <f t="shared" si="508"/>
        <v>237</v>
      </c>
      <c r="Q3106" t="str">
        <f t="shared" si="504"/>
        <v>theater</v>
      </c>
      <c r="R3106" t="str">
        <f t="shared" si="505"/>
        <v>spaces</v>
      </c>
      <c r="S3106" s="21">
        <f t="shared" si="506"/>
        <v>42006.908692129626</v>
      </c>
      <c r="T3106" s="21">
        <f t="shared" si="50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503"/>
        <v>42</v>
      </c>
      <c r="P3107" s="20">
        <f>IF(E3107=0,0,E3107/L3107)</f>
        <v>79.870967741935488</v>
      </c>
      <c r="Q3107" t="str">
        <f t="shared" si="504"/>
        <v>theater</v>
      </c>
      <c r="R3107" t="str">
        <f t="shared" si="505"/>
        <v>spaces</v>
      </c>
      <c r="S3107" s="21">
        <f t="shared" si="506"/>
        <v>41876.718935185185</v>
      </c>
      <c r="T3107" s="21">
        <f t="shared" si="50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503"/>
        <v>4</v>
      </c>
      <c r="P3108" s="13">
        <f t="shared" si="508"/>
        <v>10.25</v>
      </c>
      <c r="Q3108" t="str">
        <f t="shared" si="504"/>
        <v>theater</v>
      </c>
      <c r="R3108" t="str">
        <f t="shared" si="505"/>
        <v>spaces</v>
      </c>
      <c r="S3108" s="21">
        <f t="shared" si="506"/>
        <v>42241.429120370376</v>
      </c>
      <c r="T3108" s="21">
        <f t="shared" si="50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503"/>
        <v>20</v>
      </c>
      <c r="P3109" s="20">
        <f t="shared" ref="P3109:P3116" si="514">IF(E3109=0,0,E3109/L3109)</f>
        <v>272.58620689655174</v>
      </c>
      <c r="Q3109" t="str">
        <f t="shared" si="504"/>
        <v>theater</v>
      </c>
      <c r="R3109" t="str">
        <f t="shared" si="505"/>
        <v>spaces</v>
      </c>
      <c r="S3109" s="21">
        <f t="shared" si="506"/>
        <v>42128.814247685179</v>
      </c>
      <c r="T3109" s="21">
        <f t="shared" si="507"/>
        <v>42135.814247685179</v>
      </c>
    </row>
    <row r="3110" spans="1:20" ht="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503"/>
        <v>0</v>
      </c>
      <c r="P3110" s="20">
        <f t="shared" si="514"/>
        <v>13</v>
      </c>
      <c r="Q3110" t="str">
        <f t="shared" si="504"/>
        <v>theater</v>
      </c>
      <c r="R3110" t="str">
        <f t="shared" si="505"/>
        <v>spaces</v>
      </c>
      <c r="S3110" s="21">
        <f t="shared" si="506"/>
        <v>42062.680486111116</v>
      </c>
      <c r="T3110" s="21">
        <f t="shared" si="50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503"/>
        <v>25</v>
      </c>
      <c r="P3111" s="20">
        <f t="shared" si="514"/>
        <v>58.184210526315788</v>
      </c>
      <c r="Q3111" t="str">
        <f t="shared" si="504"/>
        <v>theater</v>
      </c>
      <c r="R3111" t="str">
        <f t="shared" si="505"/>
        <v>spaces</v>
      </c>
      <c r="S3111" s="21">
        <f t="shared" si="506"/>
        <v>41844.125115740739</v>
      </c>
      <c r="T3111" s="21">
        <f t="shared" si="50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503"/>
        <v>0</v>
      </c>
      <c r="P3112" s="20">
        <f t="shared" si="514"/>
        <v>10</v>
      </c>
      <c r="Q3112" t="str">
        <f t="shared" si="504"/>
        <v>theater</v>
      </c>
      <c r="R3112" t="str">
        <f t="shared" si="505"/>
        <v>spaces</v>
      </c>
      <c r="S3112" s="21">
        <f t="shared" si="506"/>
        <v>42745.031469907408</v>
      </c>
      <c r="T3112" s="21">
        <f t="shared" si="50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503"/>
        <v>27</v>
      </c>
      <c r="P3113" s="20">
        <f t="shared" si="514"/>
        <v>70.10526315789474</v>
      </c>
      <c r="Q3113" t="str">
        <f t="shared" si="504"/>
        <v>theater</v>
      </c>
      <c r="R3113" t="str">
        <f t="shared" si="505"/>
        <v>spaces</v>
      </c>
      <c r="S3113" s="21">
        <f t="shared" si="506"/>
        <v>41885.595138888886</v>
      </c>
      <c r="T3113" s="21">
        <f t="shared" si="50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503"/>
        <v>5</v>
      </c>
      <c r="P3114" s="20">
        <f t="shared" si="514"/>
        <v>57.888888888888886</v>
      </c>
      <c r="Q3114" t="str">
        <f t="shared" si="504"/>
        <v>theater</v>
      </c>
      <c r="R3114" t="str">
        <f t="shared" si="505"/>
        <v>spaces</v>
      </c>
      <c r="S3114" s="21">
        <f t="shared" si="506"/>
        <v>42615.121921296297</v>
      </c>
      <c r="T3114" s="21">
        <f t="shared" si="50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503"/>
        <v>4</v>
      </c>
      <c r="P3115" s="20">
        <f t="shared" si="514"/>
        <v>125.27027027027027</v>
      </c>
      <c r="Q3115" t="str">
        <f t="shared" si="504"/>
        <v>theater</v>
      </c>
      <c r="R3115" t="str">
        <f t="shared" si="505"/>
        <v>spaces</v>
      </c>
      <c r="S3115" s="21">
        <f t="shared" si="506"/>
        <v>42081.731273148151</v>
      </c>
      <c r="T3115" s="21">
        <f t="shared" si="50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503"/>
        <v>0</v>
      </c>
      <c r="P3116" s="20">
        <f t="shared" si="514"/>
        <v>0</v>
      </c>
      <c r="Q3116" t="str">
        <f t="shared" si="504"/>
        <v>theater</v>
      </c>
      <c r="R3116" t="str">
        <f t="shared" si="505"/>
        <v>spaces</v>
      </c>
      <c r="S3116" s="21">
        <f t="shared" si="506"/>
        <v>41843.632523148146</v>
      </c>
      <c r="T3116" s="21">
        <f t="shared" si="50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503"/>
        <v>3</v>
      </c>
      <c r="P3117" s="18">
        <f t="shared" si="508"/>
        <v>300</v>
      </c>
      <c r="Q3117" t="str">
        <f t="shared" si="504"/>
        <v>theater</v>
      </c>
      <c r="R3117" t="str">
        <f t="shared" si="505"/>
        <v>spaces</v>
      </c>
      <c r="S3117" s="21">
        <f t="shared" si="506"/>
        <v>42496.447071759263</v>
      </c>
      <c r="T3117" s="21">
        <f t="shared" si="50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503"/>
        <v>57</v>
      </c>
      <c r="P3118" s="20">
        <f>IF(E3118=0,0,E3118/L3118)</f>
        <v>43</v>
      </c>
      <c r="Q3118" t="str">
        <f t="shared" si="504"/>
        <v>theater</v>
      </c>
      <c r="R3118" t="str">
        <f t="shared" si="505"/>
        <v>spaces</v>
      </c>
      <c r="S3118" s="21">
        <f t="shared" si="506"/>
        <v>42081.515335648146</v>
      </c>
      <c r="T3118" s="21">
        <f t="shared" si="50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503"/>
        <v>0</v>
      </c>
      <c r="P3119" s="13">
        <f t="shared" si="508"/>
        <v>1</v>
      </c>
      <c r="Q3119" t="str">
        <f t="shared" si="504"/>
        <v>theater</v>
      </c>
      <c r="R3119" t="str">
        <f t="shared" si="505"/>
        <v>spaces</v>
      </c>
      <c r="S3119" s="21">
        <f t="shared" si="506"/>
        <v>42509.374537037031</v>
      </c>
      <c r="T3119" s="21">
        <f t="shared" si="50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503"/>
        <v>0</v>
      </c>
      <c r="P3120" s="18">
        <f t="shared" si="508"/>
        <v>775</v>
      </c>
      <c r="Q3120" t="str">
        <f t="shared" si="504"/>
        <v>theater</v>
      </c>
      <c r="R3120" t="str">
        <f t="shared" si="505"/>
        <v>spaces</v>
      </c>
      <c r="S3120" s="21">
        <f t="shared" si="506"/>
        <v>42534.649571759262</v>
      </c>
      <c r="T3120" s="21">
        <f t="shared" si="50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503"/>
        <v>0</v>
      </c>
      <c r="P3121" s="20">
        <f>IF(E3121=0,0,E3121/L3121)</f>
        <v>5</v>
      </c>
      <c r="Q3121" t="str">
        <f t="shared" si="504"/>
        <v>theater</v>
      </c>
      <c r="R3121" t="str">
        <f t="shared" si="505"/>
        <v>spaces</v>
      </c>
      <c r="S3121" s="21">
        <f t="shared" si="506"/>
        <v>42060.04550925926</v>
      </c>
      <c r="T3121" s="21">
        <f t="shared" si="50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503"/>
        <v>0</v>
      </c>
      <c r="P3122" s="12">
        <f t="shared" si="508"/>
        <v>12.8</v>
      </c>
      <c r="Q3122" t="str">
        <f t="shared" si="504"/>
        <v>theater</v>
      </c>
      <c r="R3122" t="str">
        <f t="shared" si="505"/>
        <v>spaces</v>
      </c>
      <c r="S3122" s="21">
        <f t="shared" si="506"/>
        <v>42435.942083333335</v>
      </c>
      <c r="T3122" s="21">
        <f t="shared" si="50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503"/>
        <v>1</v>
      </c>
      <c r="P3123" s="9">
        <f t="shared" si="508"/>
        <v>10</v>
      </c>
      <c r="Q3123" t="str">
        <f t="shared" si="504"/>
        <v>theater</v>
      </c>
      <c r="R3123" t="str">
        <f t="shared" si="505"/>
        <v>spaces</v>
      </c>
      <c r="S3123" s="21">
        <f t="shared" si="506"/>
        <v>41848.679803240739</v>
      </c>
      <c r="T3123" s="21">
        <f t="shared" si="507"/>
        <v>41908.679803240739</v>
      </c>
    </row>
    <row r="3124" spans="1:20" ht="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503"/>
        <v>58</v>
      </c>
      <c r="P3124" s="20">
        <f t="shared" ref="P3124:P3134" si="515">IF(E3124=0,0,E3124/L3124)</f>
        <v>58</v>
      </c>
      <c r="Q3124" t="str">
        <f t="shared" si="504"/>
        <v>theater</v>
      </c>
      <c r="R3124" t="str">
        <f t="shared" si="505"/>
        <v>spaces</v>
      </c>
      <c r="S3124" s="21">
        <f t="shared" si="506"/>
        <v>42678.932083333333</v>
      </c>
      <c r="T3124" s="21">
        <f t="shared" si="50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503"/>
        <v>68</v>
      </c>
      <c r="P3125" s="20">
        <f t="shared" si="515"/>
        <v>244.80459770114942</v>
      </c>
      <c r="Q3125" t="str">
        <f t="shared" si="504"/>
        <v>theater</v>
      </c>
      <c r="R3125" t="str">
        <f t="shared" si="505"/>
        <v>spaces</v>
      </c>
      <c r="S3125" s="21">
        <f t="shared" si="506"/>
        <v>42530.993032407408</v>
      </c>
      <c r="T3125" s="21">
        <f t="shared" si="50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503"/>
        <v>0</v>
      </c>
      <c r="P3126" s="20">
        <f t="shared" si="515"/>
        <v>6.5</v>
      </c>
      <c r="Q3126" t="str">
        <f t="shared" si="504"/>
        <v>theater</v>
      </c>
      <c r="R3126" t="str">
        <f t="shared" si="505"/>
        <v>spaces</v>
      </c>
      <c r="S3126" s="21">
        <f t="shared" si="506"/>
        <v>41977.780104166668</v>
      </c>
      <c r="T3126" s="21">
        <f t="shared" si="507"/>
        <v>42037.780104166668</v>
      </c>
    </row>
    <row r="3127" spans="1:20" ht="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503"/>
        <v>0</v>
      </c>
      <c r="P3127" s="20">
        <f t="shared" si="515"/>
        <v>0</v>
      </c>
      <c r="Q3127" t="str">
        <f t="shared" si="504"/>
        <v>theater</v>
      </c>
      <c r="R3127" t="str">
        <f t="shared" si="505"/>
        <v>spaces</v>
      </c>
      <c r="S3127" s="21">
        <f t="shared" si="506"/>
        <v>42346.20685185185</v>
      </c>
      <c r="T3127" s="21">
        <f t="shared" si="50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503"/>
        <v>4</v>
      </c>
      <c r="P3128" s="20">
        <f t="shared" si="515"/>
        <v>61.176470588235297</v>
      </c>
      <c r="Q3128" t="str">
        <f t="shared" si="504"/>
        <v>theater</v>
      </c>
      <c r="R3128" t="str">
        <f t="shared" si="505"/>
        <v>spaces</v>
      </c>
      <c r="S3128" s="21">
        <f t="shared" si="506"/>
        <v>42427.01807870371</v>
      </c>
      <c r="T3128" s="21">
        <f t="shared" si="50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503"/>
        <v>0</v>
      </c>
      <c r="P3129" s="20">
        <f t="shared" si="515"/>
        <v>0</v>
      </c>
      <c r="Q3129" t="str">
        <f t="shared" si="504"/>
        <v>theater</v>
      </c>
      <c r="R3129" t="str">
        <f t="shared" si="505"/>
        <v>spaces</v>
      </c>
      <c r="S3129" s="21">
        <f t="shared" si="506"/>
        <v>42034.856817129628</v>
      </c>
      <c r="T3129" s="21">
        <f t="shared" si="50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503"/>
        <v>109</v>
      </c>
      <c r="P3130" s="20">
        <f t="shared" si="515"/>
        <v>139.23931623931625</v>
      </c>
      <c r="Q3130" t="str">
        <f t="shared" si="504"/>
        <v>theater</v>
      </c>
      <c r="R3130" t="str">
        <f t="shared" si="505"/>
        <v>plays</v>
      </c>
      <c r="S3130" s="21">
        <f t="shared" si="506"/>
        <v>42780.825706018513</v>
      </c>
      <c r="T3130" s="21">
        <f t="shared" si="50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503"/>
        <v>1</v>
      </c>
      <c r="P3131" s="20">
        <f t="shared" si="515"/>
        <v>10</v>
      </c>
      <c r="Q3131" t="str">
        <f t="shared" si="504"/>
        <v>theater</v>
      </c>
      <c r="R3131" t="str">
        <f t="shared" si="505"/>
        <v>plays</v>
      </c>
      <c r="S3131" s="21">
        <f t="shared" si="506"/>
        <v>42803.842812499999</v>
      </c>
      <c r="T3131" s="21">
        <f t="shared" si="50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503"/>
        <v>4</v>
      </c>
      <c r="P3132" s="20">
        <f t="shared" si="515"/>
        <v>93.75</v>
      </c>
      <c r="Q3132" t="str">
        <f t="shared" si="504"/>
        <v>theater</v>
      </c>
      <c r="R3132" t="str">
        <f t="shared" si="505"/>
        <v>plays</v>
      </c>
      <c r="S3132" s="21">
        <f t="shared" si="506"/>
        <v>42808.640231481477</v>
      </c>
      <c r="T3132" s="21">
        <f t="shared" si="50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503"/>
        <v>16</v>
      </c>
      <c r="P3133" s="20">
        <f t="shared" si="515"/>
        <v>53.75</v>
      </c>
      <c r="Q3133" t="str">
        <f t="shared" si="504"/>
        <v>theater</v>
      </c>
      <c r="R3133" t="str">
        <f t="shared" si="505"/>
        <v>plays</v>
      </c>
      <c r="S3133" s="21">
        <f t="shared" si="506"/>
        <v>42803.579224537039</v>
      </c>
      <c r="T3133" s="21">
        <f t="shared" si="50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503"/>
        <v>0</v>
      </c>
      <c r="P3134" s="20">
        <f t="shared" si="515"/>
        <v>10</v>
      </c>
      <c r="Q3134" t="str">
        <f t="shared" si="504"/>
        <v>theater</v>
      </c>
      <c r="R3134" t="str">
        <f t="shared" si="505"/>
        <v>plays</v>
      </c>
      <c r="S3134" s="21">
        <f t="shared" si="506"/>
        <v>42786.350231481483</v>
      </c>
      <c r="T3134" s="21">
        <f t="shared" si="50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503"/>
        <v>108</v>
      </c>
      <c r="P3135" s="13">
        <f t="shared" si="508"/>
        <v>33.75</v>
      </c>
      <c r="Q3135" t="str">
        <f t="shared" si="504"/>
        <v>theater</v>
      </c>
      <c r="R3135" t="str">
        <f t="shared" si="505"/>
        <v>plays</v>
      </c>
      <c r="S3135" s="21">
        <f t="shared" si="506"/>
        <v>42788.565208333333</v>
      </c>
      <c r="T3135" s="21">
        <f t="shared" si="50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503"/>
        <v>23</v>
      </c>
      <c r="P3136" s="13">
        <f t="shared" si="508"/>
        <v>18.75</v>
      </c>
      <c r="Q3136" t="str">
        <f t="shared" si="504"/>
        <v>theater</v>
      </c>
      <c r="R3136" t="str">
        <f t="shared" si="505"/>
        <v>plays</v>
      </c>
      <c r="S3136" s="21">
        <f t="shared" si="506"/>
        <v>42800.720127314817</v>
      </c>
      <c r="T3136" s="21">
        <f t="shared" si="50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503"/>
        <v>21</v>
      </c>
      <c r="P3137" s="20">
        <f>IF(E3137=0,0,E3137/L3137)</f>
        <v>23.142857142857142</v>
      </c>
      <c r="Q3137" t="str">
        <f t="shared" si="504"/>
        <v>theater</v>
      </c>
      <c r="R3137" t="str">
        <f t="shared" si="505"/>
        <v>plays</v>
      </c>
      <c r="S3137" s="21">
        <f t="shared" si="506"/>
        <v>42807.151863425926</v>
      </c>
      <c r="T3137" s="21">
        <f t="shared" si="50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503"/>
        <v>128</v>
      </c>
      <c r="P3138" s="13">
        <f t="shared" si="508"/>
        <v>29.045454545454547</v>
      </c>
      <c r="Q3138" t="str">
        <f t="shared" si="504"/>
        <v>theater</v>
      </c>
      <c r="R3138" t="str">
        <f t="shared" si="505"/>
        <v>plays</v>
      </c>
      <c r="S3138" s="21">
        <f t="shared" si="506"/>
        <v>42789.462430555555</v>
      </c>
      <c r="T3138" s="21">
        <f t="shared" si="50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516">ROUND((E3139/D3139)*100,0)</f>
        <v>3</v>
      </c>
      <c r="P3139" s="20">
        <f>IF(E3139=0,0,E3139/L3139)</f>
        <v>50</v>
      </c>
      <c r="Q3139" t="str">
        <f t="shared" ref="Q3139:Q3202" si="517">LEFT(N3139,SEARCH("/",N3139,1)-1)</f>
        <v>theater</v>
      </c>
      <c r="R3139" t="str">
        <f t="shared" ref="R3139:R3202" si="518">RIGHT(N3139,LEN(N3139)-FIND("/",N3139))</f>
        <v>plays</v>
      </c>
      <c r="S3139" s="21">
        <f t="shared" ref="S3139:S3202" si="519">(((J3139/60)/60)/24)+DATE(1970,1,1)</f>
        <v>42807.885057870371</v>
      </c>
      <c r="T3139" s="21">
        <f t="shared" ref="T3139:T3202" si="52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516"/>
        <v>0</v>
      </c>
      <c r="P3140" s="13">
        <v>0</v>
      </c>
      <c r="Q3140" t="str">
        <f t="shared" si="517"/>
        <v>theater</v>
      </c>
      <c r="R3140" t="str">
        <f t="shared" si="518"/>
        <v>plays</v>
      </c>
      <c r="S3140" s="21">
        <f t="shared" si="519"/>
        <v>42809.645914351851</v>
      </c>
      <c r="T3140" s="21">
        <f t="shared" si="52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516"/>
        <v>5</v>
      </c>
      <c r="P3141" s="15">
        <f t="shared" ref="P3141:P3200" si="521">E3141/L3141</f>
        <v>450</v>
      </c>
      <c r="Q3141" t="str">
        <f t="shared" si="517"/>
        <v>theater</v>
      </c>
      <c r="R3141" t="str">
        <f t="shared" si="518"/>
        <v>plays</v>
      </c>
      <c r="S3141" s="21">
        <f t="shared" si="519"/>
        <v>42785.270370370374</v>
      </c>
      <c r="T3141" s="21">
        <f t="shared" si="52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516"/>
        <v>1</v>
      </c>
      <c r="P3142" s="12">
        <f t="shared" si="521"/>
        <v>24</v>
      </c>
      <c r="Q3142" t="str">
        <f t="shared" si="517"/>
        <v>theater</v>
      </c>
      <c r="R3142" t="str">
        <f t="shared" si="518"/>
        <v>plays</v>
      </c>
      <c r="S3142" s="21">
        <f t="shared" si="519"/>
        <v>42802.718784722223</v>
      </c>
      <c r="T3142" s="21">
        <f t="shared" si="52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516"/>
        <v>52</v>
      </c>
      <c r="P3143" s="12">
        <f t="shared" si="521"/>
        <v>32.25</v>
      </c>
      <c r="Q3143" t="str">
        <f t="shared" si="517"/>
        <v>theater</v>
      </c>
      <c r="R3143" t="str">
        <f t="shared" si="518"/>
        <v>plays</v>
      </c>
      <c r="S3143" s="21">
        <f t="shared" si="519"/>
        <v>42800.753333333334</v>
      </c>
      <c r="T3143" s="21">
        <f t="shared" si="52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516"/>
        <v>2</v>
      </c>
      <c r="P3144" s="13">
        <f t="shared" si="521"/>
        <v>15</v>
      </c>
      <c r="Q3144" t="str">
        <f t="shared" si="517"/>
        <v>theater</v>
      </c>
      <c r="R3144" t="str">
        <f t="shared" si="518"/>
        <v>plays</v>
      </c>
      <c r="S3144" s="21">
        <f t="shared" si="519"/>
        <v>42783.513182870374</v>
      </c>
      <c r="T3144" s="21">
        <f t="shared" si="52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516"/>
        <v>0</v>
      </c>
      <c r="P3145" s="13">
        <v>0</v>
      </c>
      <c r="Q3145" t="str">
        <f t="shared" si="517"/>
        <v>theater</v>
      </c>
      <c r="R3145" t="str">
        <f t="shared" si="518"/>
        <v>plays</v>
      </c>
      <c r="S3145" s="21">
        <f t="shared" si="519"/>
        <v>42808.358287037037</v>
      </c>
      <c r="T3145" s="21">
        <f t="shared" si="52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516"/>
        <v>75</v>
      </c>
      <c r="P3146" s="20">
        <f t="shared" ref="P3146:P3147" si="522">IF(E3146=0,0,E3146/L3146)</f>
        <v>251.33333333333334</v>
      </c>
      <c r="Q3146" t="str">
        <f t="shared" si="517"/>
        <v>theater</v>
      </c>
      <c r="R3146" t="str">
        <f t="shared" si="518"/>
        <v>plays</v>
      </c>
      <c r="S3146" s="21">
        <f t="shared" si="519"/>
        <v>42796.538275462968</v>
      </c>
      <c r="T3146" s="21">
        <f t="shared" si="52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516"/>
        <v>0</v>
      </c>
      <c r="P3147" s="20">
        <f t="shared" si="522"/>
        <v>0</v>
      </c>
      <c r="Q3147" t="str">
        <f t="shared" si="517"/>
        <v>theater</v>
      </c>
      <c r="R3147" t="str">
        <f t="shared" si="518"/>
        <v>plays</v>
      </c>
      <c r="S3147" s="21">
        <f t="shared" si="519"/>
        <v>42762.040902777779</v>
      </c>
      <c r="T3147" s="21">
        <f t="shared" si="52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516"/>
        <v>11</v>
      </c>
      <c r="P3148" s="15">
        <f t="shared" si="521"/>
        <v>437.5</v>
      </c>
      <c r="Q3148" t="str">
        <f t="shared" si="517"/>
        <v>theater</v>
      </c>
      <c r="R3148" t="str">
        <f t="shared" si="518"/>
        <v>plays</v>
      </c>
      <c r="S3148" s="21">
        <f t="shared" si="519"/>
        <v>42796.682476851856</v>
      </c>
      <c r="T3148" s="21">
        <f t="shared" si="52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516"/>
        <v>118</v>
      </c>
      <c r="P3149" s="20">
        <f t="shared" ref="P3149:P3153" si="523">IF(E3149=0,0,E3149/L3149)</f>
        <v>110.35211267605634</v>
      </c>
      <c r="Q3149" t="str">
        <f t="shared" si="517"/>
        <v>theater</v>
      </c>
      <c r="R3149" t="str">
        <f t="shared" si="518"/>
        <v>plays</v>
      </c>
      <c r="S3149" s="21">
        <f t="shared" si="519"/>
        <v>41909.969386574077</v>
      </c>
      <c r="T3149" s="21">
        <f t="shared" si="52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516"/>
        <v>131</v>
      </c>
      <c r="P3150" s="20">
        <f t="shared" si="523"/>
        <v>41.421052631578945</v>
      </c>
      <c r="Q3150" t="str">
        <f t="shared" si="517"/>
        <v>theater</v>
      </c>
      <c r="R3150" t="str">
        <f t="shared" si="518"/>
        <v>plays</v>
      </c>
      <c r="S3150" s="21">
        <f t="shared" si="519"/>
        <v>41891.665324074071</v>
      </c>
      <c r="T3150" s="21">
        <f t="shared" si="52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516"/>
        <v>104</v>
      </c>
      <c r="P3151" s="20">
        <f t="shared" si="523"/>
        <v>52</v>
      </c>
      <c r="Q3151" t="str">
        <f t="shared" si="517"/>
        <v>theater</v>
      </c>
      <c r="R3151" t="str">
        <f t="shared" si="518"/>
        <v>plays</v>
      </c>
      <c r="S3151" s="21">
        <f t="shared" si="519"/>
        <v>41226.017361111109</v>
      </c>
      <c r="T3151" s="21">
        <f t="shared" si="52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516"/>
        <v>101</v>
      </c>
      <c r="P3152" s="20">
        <f t="shared" si="523"/>
        <v>33.990384615384613</v>
      </c>
      <c r="Q3152" t="str">
        <f t="shared" si="517"/>
        <v>theater</v>
      </c>
      <c r="R3152" t="str">
        <f t="shared" si="518"/>
        <v>plays</v>
      </c>
      <c r="S3152" s="21">
        <f t="shared" si="519"/>
        <v>40478.263923611114</v>
      </c>
      <c r="T3152" s="21">
        <f t="shared" si="52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516"/>
        <v>100</v>
      </c>
      <c r="P3153" s="20">
        <f t="shared" si="523"/>
        <v>103.35294117647059</v>
      </c>
      <c r="Q3153" t="str">
        <f t="shared" si="517"/>
        <v>theater</v>
      </c>
      <c r="R3153" t="str">
        <f t="shared" si="518"/>
        <v>plays</v>
      </c>
      <c r="S3153" s="21">
        <f t="shared" si="519"/>
        <v>41862.83997685185</v>
      </c>
      <c r="T3153" s="21">
        <f t="shared" si="52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516"/>
        <v>106</v>
      </c>
      <c r="P3154" s="13">
        <f t="shared" si="521"/>
        <v>34.791044776119406</v>
      </c>
      <c r="Q3154" t="str">
        <f t="shared" si="517"/>
        <v>theater</v>
      </c>
      <c r="R3154" t="str">
        <f t="shared" si="518"/>
        <v>plays</v>
      </c>
      <c r="S3154" s="21">
        <f t="shared" si="519"/>
        <v>41550.867673611108</v>
      </c>
      <c r="T3154" s="21">
        <f t="shared" si="52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516"/>
        <v>336</v>
      </c>
      <c r="P3155" s="20">
        <f t="shared" ref="P3155:P3156" si="524">IF(E3155=0,0,E3155/L3155)</f>
        <v>41.773858921161825</v>
      </c>
      <c r="Q3155" t="str">
        <f t="shared" si="517"/>
        <v>theater</v>
      </c>
      <c r="R3155" t="str">
        <f t="shared" si="518"/>
        <v>plays</v>
      </c>
      <c r="S3155" s="21">
        <f t="shared" si="519"/>
        <v>40633.154363425929</v>
      </c>
      <c r="T3155" s="21">
        <f t="shared" si="52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516"/>
        <v>113</v>
      </c>
      <c r="P3156" s="20">
        <f t="shared" si="524"/>
        <v>64.268292682926827</v>
      </c>
      <c r="Q3156" t="str">
        <f t="shared" si="517"/>
        <v>theater</v>
      </c>
      <c r="R3156" t="str">
        <f t="shared" si="518"/>
        <v>plays</v>
      </c>
      <c r="S3156" s="21">
        <f t="shared" si="519"/>
        <v>40970.875671296293</v>
      </c>
      <c r="T3156" s="21">
        <f t="shared" si="52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516"/>
        <v>189</v>
      </c>
      <c r="P3157" s="13">
        <f t="shared" si="521"/>
        <v>31.209370860927152</v>
      </c>
      <c r="Q3157" t="str">
        <f t="shared" si="517"/>
        <v>theater</v>
      </c>
      <c r="R3157" t="str">
        <f t="shared" si="518"/>
        <v>plays</v>
      </c>
      <c r="S3157" s="21">
        <f t="shared" si="519"/>
        <v>41233.499131944445</v>
      </c>
      <c r="T3157" s="21">
        <f t="shared" si="52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516"/>
        <v>102</v>
      </c>
      <c r="P3158" s="20">
        <f t="shared" ref="P3158:P3162" si="525">IF(E3158=0,0,E3158/L3158)</f>
        <v>62.921348314606739</v>
      </c>
      <c r="Q3158" t="str">
        <f t="shared" si="517"/>
        <v>theater</v>
      </c>
      <c r="R3158" t="str">
        <f t="shared" si="518"/>
        <v>plays</v>
      </c>
      <c r="S3158" s="21">
        <f t="shared" si="519"/>
        <v>41026.953055555554</v>
      </c>
      <c r="T3158" s="21">
        <f t="shared" si="52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516"/>
        <v>101</v>
      </c>
      <c r="P3159" s="20">
        <f t="shared" si="525"/>
        <v>98.536585365853654</v>
      </c>
      <c r="Q3159" t="str">
        <f t="shared" si="517"/>
        <v>theater</v>
      </c>
      <c r="R3159" t="str">
        <f t="shared" si="518"/>
        <v>plays</v>
      </c>
      <c r="S3159" s="21">
        <f t="shared" si="519"/>
        <v>41829.788252314815</v>
      </c>
      <c r="T3159" s="21">
        <f t="shared" si="52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516"/>
        <v>114</v>
      </c>
      <c r="P3160" s="20">
        <f t="shared" si="525"/>
        <v>82.608695652173907</v>
      </c>
      <c r="Q3160" t="str">
        <f t="shared" si="517"/>
        <v>theater</v>
      </c>
      <c r="R3160" t="str">
        <f t="shared" si="518"/>
        <v>plays</v>
      </c>
      <c r="S3160" s="21">
        <f t="shared" si="519"/>
        <v>41447.839722222219</v>
      </c>
      <c r="T3160" s="21">
        <f t="shared" si="52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516"/>
        <v>133</v>
      </c>
      <c r="P3161" s="20">
        <f t="shared" si="525"/>
        <v>38.504230769230773</v>
      </c>
      <c r="Q3161" t="str">
        <f t="shared" si="517"/>
        <v>theater</v>
      </c>
      <c r="R3161" t="str">
        <f t="shared" si="518"/>
        <v>plays</v>
      </c>
      <c r="S3161" s="21">
        <f t="shared" si="519"/>
        <v>40884.066678240742</v>
      </c>
      <c r="T3161" s="21">
        <f t="shared" si="52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516"/>
        <v>102</v>
      </c>
      <c r="P3162" s="20">
        <f t="shared" si="525"/>
        <v>80.15789473684211</v>
      </c>
      <c r="Q3162" t="str">
        <f t="shared" si="517"/>
        <v>theater</v>
      </c>
      <c r="R3162" t="str">
        <f t="shared" si="518"/>
        <v>plays</v>
      </c>
      <c r="S3162" s="21">
        <f t="shared" si="519"/>
        <v>41841.26489583333</v>
      </c>
      <c r="T3162" s="21">
        <f t="shared" si="52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516"/>
        <v>105</v>
      </c>
      <c r="P3163" s="13">
        <f t="shared" si="521"/>
        <v>28.405405405405407</v>
      </c>
      <c r="Q3163" t="str">
        <f t="shared" si="517"/>
        <v>theater</v>
      </c>
      <c r="R3163" t="str">
        <f t="shared" si="518"/>
        <v>plays</v>
      </c>
      <c r="S3163" s="21">
        <f t="shared" si="519"/>
        <v>41897.536134259259</v>
      </c>
      <c r="T3163" s="21">
        <f t="shared" si="52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516"/>
        <v>127</v>
      </c>
      <c r="P3164" s="20">
        <f t="shared" ref="P3164:P3172" si="526">IF(E3164=0,0,E3164/L3164)</f>
        <v>80.730158730158735</v>
      </c>
      <c r="Q3164" t="str">
        <f t="shared" si="517"/>
        <v>theater</v>
      </c>
      <c r="R3164" t="str">
        <f t="shared" si="518"/>
        <v>plays</v>
      </c>
      <c r="S3164" s="21">
        <f t="shared" si="519"/>
        <v>41799.685902777775</v>
      </c>
      <c r="T3164" s="21">
        <f t="shared" si="52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516"/>
        <v>111</v>
      </c>
      <c r="P3165" s="20">
        <f t="shared" si="526"/>
        <v>200.69444444444446</v>
      </c>
      <c r="Q3165" t="str">
        <f t="shared" si="517"/>
        <v>theater</v>
      </c>
      <c r="R3165" t="str">
        <f t="shared" si="518"/>
        <v>plays</v>
      </c>
      <c r="S3165" s="21">
        <f t="shared" si="519"/>
        <v>41775.753761574073</v>
      </c>
      <c r="T3165" s="21">
        <f t="shared" si="52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516"/>
        <v>107</v>
      </c>
      <c r="P3166" s="20">
        <f t="shared" si="526"/>
        <v>37.591549295774648</v>
      </c>
      <c r="Q3166" t="str">
        <f t="shared" si="517"/>
        <v>theater</v>
      </c>
      <c r="R3166" t="str">
        <f t="shared" si="518"/>
        <v>plays</v>
      </c>
      <c r="S3166" s="21">
        <f t="shared" si="519"/>
        <v>41766.80572916667</v>
      </c>
      <c r="T3166" s="21">
        <f t="shared" si="52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516"/>
        <v>163</v>
      </c>
      <c r="P3167" s="20">
        <f t="shared" si="526"/>
        <v>58.095238095238095</v>
      </c>
      <c r="Q3167" t="str">
        <f t="shared" si="517"/>
        <v>theater</v>
      </c>
      <c r="R3167" t="str">
        <f t="shared" si="518"/>
        <v>plays</v>
      </c>
      <c r="S3167" s="21">
        <f t="shared" si="519"/>
        <v>40644.159259259257</v>
      </c>
      <c r="T3167" s="21">
        <f t="shared" si="52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516"/>
        <v>160</v>
      </c>
      <c r="P3168" s="20">
        <f t="shared" si="526"/>
        <v>60.300892473118282</v>
      </c>
      <c r="Q3168" t="str">
        <f t="shared" si="517"/>
        <v>theater</v>
      </c>
      <c r="R3168" t="str">
        <f t="shared" si="518"/>
        <v>plays</v>
      </c>
      <c r="S3168" s="21">
        <f t="shared" si="519"/>
        <v>41940.69158564815</v>
      </c>
      <c r="T3168" s="21">
        <f t="shared" si="52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516"/>
        <v>116</v>
      </c>
      <c r="P3169" s="20">
        <f t="shared" si="526"/>
        <v>63.363636363636367</v>
      </c>
      <c r="Q3169" t="str">
        <f t="shared" si="517"/>
        <v>theater</v>
      </c>
      <c r="R3169" t="str">
        <f t="shared" si="518"/>
        <v>plays</v>
      </c>
      <c r="S3169" s="21">
        <f t="shared" si="519"/>
        <v>41839.175706018519</v>
      </c>
      <c r="T3169" s="21">
        <f t="shared" si="52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516"/>
        <v>124</v>
      </c>
      <c r="P3170" s="20">
        <f t="shared" si="526"/>
        <v>50.901639344262293</v>
      </c>
      <c r="Q3170" t="str">
        <f t="shared" si="517"/>
        <v>theater</v>
      </c>
      <c r="R3170" t="str">
        <f t="shared" si="518"/>
        <v>plays</v>
      </c>
      <c r="S3170" s="21">
        <f t="shared" si="519"/>
        <v>41772.105937500004</v>
      </c>
      <c r="T3170" s="21">
        <f t="shared" si="52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516"/>
        <v>103</v>
      </c>
      <c r="P3171" s="20">
        <f t="shared" si="526"/>
        <v>100.5</v>
      </c>
      <c r="Q3171" t="str">
        <f t="shared" si="517"/>
        <v>theater</v>
      </c>
      <c r="R3171" t="str">
        <f t="shared" si="518"/>
        <v>plays</v>
      </c>
      <c r="S3171" s="21">
        <f t="shared" si="519"/>
        <v>41591.737974537034</v>
      </c>
      <c r="T3171" s="21">
        <f t="shared" si="52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516"/>
        <v>112</v>
      </c>
      <c r="P3172" s="20">
        <f t="shared" si="526"/>
        <v>31.619718309859156</v>
      </c>
      <c r="Q3172" t="str">
        <f t="shared" si="517"/>
        <v>theater</v>
      </c>
      <c r="R3172" t="str">
        <f t="shared" si="518"/>
        <v>plays</v>
      </c>
      <c r="S3172" s="21">
        <f t="shared" si="519"/>
        <v>41789.080370370371</v>
      </c>
      <c r="T3172" s="21">
        <f t="shared" si="52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516"/>
        <v>109</v>
      </c>
      <c r="P3173" s="13">
        <f t="shared" si="521"/>
        <v>65.102564102564102</v>
      </c>
      <c r="Q3173" t="str">
        <f t="shared" si="517"/>
        <v>theater</v>
      </c>
      <c r="R3173" t="str">
        <f t="shared" si="518"/>
        <v>plays</v>
      </c>
      <c r="S3173" s="21">
        <f t="shared" si="519"/>
        <v>42466.608310185184</v>
      </c>
      <c r="T3173" s="21">
        <f t="shared" si="52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516"/>
        <v>115</v>
      </c>
      <c r="P3174" s="20">
        <f t="shared" ref="P3174:P3179" si="527">IF(E3174=0,0,E3174/L3174)</f>
        <v>79.310344827586206</v>
      </c>
      <c r="Q3174" t="str">
        <f t="shared" si="517"/>
        <v>theater</v>
      </c>
      <c r="R3174" t="str">
        <f t="shared" si="518"/>
        <v>plays</v>
      </c>
      <c r="S3174" s="21">
        <f t="shared" si="519"/>
        <v>40923.729953703703</v>
      </c>
      <c r="T3174" s="21">
        <f t="shared" si="52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516"/>
        <v>103</v>
      </c>
      <c r="P3175" s="20">
        <f t="shared" si="527"/>
        <v>139.18918918918919</v>
      </c>
      <c r="Q3175" t="str">
        <f t="shared" si="517"/>
        <v>theater</v>
      </c>
      <c r="R3175" t="str">
        <f t="shared" si="518"/>
        <v>plays</v>
      </c>
      <c r="S3175" s="21">
        <f t="shared" si="519"/>
        <v>41878.878379629627</v>
      </c>
      <c r="T3175" s="21">
        <f t="shared" si="52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516"/>
        <v>101</v>
      </c>
      <c r="P3176" s="20">
        <f t="shared" si="527"/>
        <v>131.91304347826087</v>
      </c>
      <c r="Q3176" t="str">
        <f t="shared" si="517"/>
        <v>theater</v>
      </c>
      <c r="R3176" t="str">
        <f t="shared" si="518"/>
        <v>plays</v>
      </c>
      <c r="S3176" s="21">
        <f t="shared" si="519"/>
        <v>41862.864675925928</v>
      </c>
      <c r="T3176" s="21">
        <f t="shared" si="52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516"/>
        <v>110</v>
      </c>
      <c r="P3177" s="20">
        <f t="shared" si="527"/>
        <v>91.3</v>
      </c>
      <c r="Q3177" t="str">
        <f t="shared" si="517"/>
        <v>theater</v>
      </c>
      <c r="R3177" t="str">
        <f t="shared" si="518"/>
        <v>plays</v>
      </c>
      <c r="S3177" s="21">
        <f t="shared" si="519"/>
        <v>40531.886886574073</v>
      </c>
      <c r="T3177" s="21">
        <f t="shared" si="52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516"/>
        <v>115</v>
      </c>
      <c r="P3178" s="20">
        <f t="shared" si="527"/>
        <v>39.672727272727272</v>
      </c>
      <c r="Q3178" t="str">
        <f t="shared" si="517"/>
        <v>theater</v>
      </c>
      <c r="R3178" t="str">
        <f t="shared" si="518"/>
        <v>plays</v>
      </c>
      <c r="S3178" s="21">
        <f t="shared" si="519"/>
        <v>41477.930914351848</v>
      </c>
      <c r="T3178" s="21">
        <f t="shared" si="52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516"/>
        <v>117</v>
      </c>
      <c r="P3179" s="20">
        <f t="shared" si="527"/>
        <v>57.549019607843135</v>
      </c>
      <c r="Q3179" t="str">
        <f t="shared" si="517"/>
        <v>theater</v>
      </c>
      <c r="R3179" t="str">
        <f t="shared" si="518"/>
        <v>plays</v>
      </c>
      <c r="S3179" s="21">
        <f t="shared" si="519"/>
        <v>41781.666770833333</v>
      </c>
      <c r="T3179" s="21">
        <f t="shared" si="52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516"/>
        <v>172</v>
      </c>
      <c r="P3180" s="13">
        <f t="shared" si="521"/>
        <v>33.025641025641029</v>
      </c>
      <c r="Q3180" t="str">
        <f t="shared" si="517"/>
        <v>theater</v>
      </c>
      <c r="R3180" t="str">
        <f t="shared" si="518"/>
        <v>plays</v>
      </c>
      <c r="S3180" s="21">
        <f t="shared" si="519"/>
        <v>41806.605034722219</v>
      </c>
      <c r="T3180" s="21">
        <f t="shared" si="52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516"/>
        <v>114</v>
      </c>
      <c r="P3181" s="20">
        <f>IF(E3181=0,0,E3181/L3181)</f>
        <v>77.335806451612896</v>
      </c>
      <c r="Q3181" t="str">
        <f t="shared" si="517"/>
        <v>theater</v>
      </c>
      <c r="R3181" t="str">
        <f t="shared" si="518"/>
        <v>plays</v>
      </c>
      <c r="S3181" s="21">
        <f t="shared" si="519"/>
        <v>41375.702210648145</v>
      </c>
      <c r="T3181" s="21">
        <f t="shared" si="52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516"/>
        <v>120</v>
      </c>
      <c r="P3182" s="13">
        <f t="shared" si="521"/>
        <v>31.933333333333334</v>
      </c>
      <c r="Q3182" t="str">
        <f t="shared" si="517"/>
        <v>theater</v>
      </c>
      <c r="R3182" t="str">
        <f t="shared" si="518"/>
        <v>plays</v>
      </c>
      <c r="S3182" s="21">
        <f t="shared" si="519"/>
        <v>41780.412604166668</v>
      </c>
      <c r="T3182" s="21">
        <f t="shared" si="52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516"/>
        <v>109</v>
      </c>
      <c r="P3183" s="13">
        <f t="shared" si="521"/>
        <v>36.333333333333336</v>
      </c>
      <c r="Q3183" t="str">
        <f t="shared" si="517"/>
        <v>theater</v>
      </c>
      <c r="R3183" t="str">
        <f t="shared" si="518"/>
        <v>plays</v>
      </c>
      <c r="S3183" s="21">
        <f t="shared" si="519"/>
        <v>41779.310034722221</v>
      </c>
      <c r="T3183" s="21">
        <f t="shared" si="52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516"/>
        <v>101</v>
      </c>
      <c r="P3184" s="20">
        <f t="shared" ref="P3184:P3186" si="528">IF(E3184=0,0,E3184/L3184)</f>
        <v>46.768211920529801</v>
      </c>
      <c r="Q3184" t="str">
        <f t="shared" si="517"/>
        <v>theater</v>
      </c>
      <c r="R3184" t="str">
        <f t="shared" si="518"/>
        <v>plays</v>
      </c>
      <c r="S3184" s="21">
        <f t="shared" si="519"/>
        <v>40883.949317129627</v>
      </c>
      <c r="T3184" s="21">
        <f t="shared" si="52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516"/>
        <v>109</v>
      </c>
      <c r="P3185" s="20">
        <f t="shared" si="528"/>
        <v>40.073529411764703</v>
      </c>
      <c r="Q3185" t="str">
        <f t="shared" si="517"/>
        <v>theater</v>
      </c>
      <c r="R3185" t="str">
        <f t="shared" si="518"/>
        <v>plays</v>
      </c>
      <c r="S3185" s="21">
        <f t="shared" si="519"/>
        <v>41491.79478009259</v>
      </c>
      <c r="T3185" s="21">
        <f t="shared" si="52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516"/>
        <v>107</v>
      </c>
      <c r="P3186" s="20">
        <f t="shared" si="528"/>
        <v>100.21739130434783</v>
      </c>
      <c r="Q3186" t="str">
        <f t="shared" si="517"/>
        <v>theater</v>
      </c>
      <c r="R3186" t="str">
        <f t="shared" si="518"/>
        <v>plays</v>
      </c>
      <c r="S3186" s="21">
        <f t="shared" si="519"/>
        <v>41791.993414351848</v>
      </c>
      <c r="T3186" s="21">
        <f t="shared" si="52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516"/>
        <v>100</v>
      </c>
      <c r="P3187" s="13">
        <f t="shared" si="521"/>
        <v>41.666666666666664</v>
      </c>
      <c r="Q3187" t="str">
        <f t="shared" si="517"/>
        <v>theater</v>
      </c>
      <c r="R3187" t="str">
        <f t="shared" si="518"/>
        <v>plays</v>
      </c>
      <c r="S3187" s="21">
        <f t="shared" si="519"/>
        <v>41829.977326388893</v>
      </c>
      <c r="T3187" s="21">
        <f t="shared" si="52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516"/>
        <v>102</v>
      </c>
      <c r="P3188" s="13">
        <f t="shared" si="521"/>
        <v>46.714285714285715</v>
      </c>
      <c r="Q3188" t="str">
        <f t="shared" si="517"/>
        <v>theater</v>
      </c>
      <c r="R3188" t="str">
        <f t="shared" si="518"/>
        <v>plays</v>
      </c>
      <c r="S3188" s="21">
        <f t="shared" si="519"/>
        <v>41868.924050925925</v>
      </c>
      <c r="T3188" s="21">
        <f t="shared" si="52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516"/>
        <v>116</v>
      </c>
      <c r="P3189" s="20">
        <f>IF(E3189=0,0,E3189/L3189)</f>
        <v>71.491803278688522</v>
      </c>
      <c r="Q3189" t="str">
        <f t="shared" si="517"/>
        <v>theater</v>
      </c>
      <c r="R3189" t="str">
        <f t="shared" si="518"/>
        <v>plays</v>
      </c>
      <c r="S3189" s="21">
        <f t="shared" si="519"/>
        <v>41835.666354166664</v>
      </c>
      <c r="T3189" s="21">
        <f t="shared" si="52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516"/>
        <v>65</v>
      </c>
      <c r="P3190" s="13">
        <f t="shared" si="521"/>
        <v>14.444444444444445</v>
      </c>
      <c r="Q3190" t="str">
        <f t="shared" si="517"/>
        <v>theater</v>
      </c>
      <c r="R3190" t="str">
        <f t="shared" si="518"/>
        <v>musical</v>
      </c>
      <c r="S3190" s="21">
        <f t="shared" si="519"/>
        <v>42144.415532407409</v>
      </c>
      <c r="T3190" s="21">
        <f t="shared" si="52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516"/>
        <v>12</v>
      </c>
      <c r="P3191" s="18">
        <f t="shared" si="521"/>
        <v>356.84210526315792</v>
      </c>
      <c r="Q3191" t="str">
        <f t="shared" si="517"/>
        <v>theater</v>
      </c>
      <c r="R3191" t="str">
        <f t="shared" si="518"/>
        <v>musical</v>
      </c>
      <c r="S3191" s="21">
        <f t="shared" si="519"/>
        <v>42118.346435185187</v>
      </c>
      <c r="T3191" s="21">
        <f t="shared" si="52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516"/>
        <v>0</v>
      </c>
      <c r="P3192" s="9">
        <v>0</v>
      </c>
      <c r="Q3192" t="str">
        <f t="shared" si="517"/>
        <v>theater</v>
      </c>
      <c r="R3192" t="str">
        <f t="shared" si="518"/>
        <v>musical</v>
      </c>
      <c r="S3192" s="21">
        <f t="shared" si="519"/>
        <v>42683.151331018518</v>
      </c>
      <c r="T3192" s="21">
        <f t="shared" si="52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516"/>
        <v>4</v>
      </c>
      <c r="P3193" s="20">
        <f>IF(E3193=0,0,E3193/L3193)</f>
        <v>37.75</v>
      </c>
      <c r="Q3193" t="str">
        <f t="shared" si="517"/>
        <v>theater</v>
      </c>
      <c r="R3193" t="str">
        <f t="shared" si="518"/>
        <v>musical</v>
      </c>
      <c r="S3193" s="21">
        <f t="shared" si="519"/>
        <v>42538.755428240736</v>
      </c>
      <c r="T3193" s="21">
        <f t="shared" si="52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516"/>
        <v>1</v>
      </c>
      <c r="P3194" s="13">
        <f t="shared" si="521"/>
        <v>12.75</v>
      </c>
      <c r="Q3194" t="str">
        <f t="shared" si="517"/>
        <v>theater</v>
      </c>
      <c r="R3194" t="str">
        <f t="shared" si="518"/>
        <v>musical</v>
      </c>
      <c r="S3194" s="21">
        <f t="shared" si="519"/>
        <v>42018.94049768518</v>
      </c>
      <c r="T3194" s="21">
        <f t="shared" si="52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516"/>
        <v>12</v>
      </c>
      <c r="P3195" s="13">
        <f t="shared" si="521"/>
        <v>24.458333333333332</v>
      </c>
      <c r="Q3195" t="str">
        <f t="shared" si="517"/>
        <v>theater</v>
      </c>
      <c r="R3195" t="str">
        <f t="shared" si="518"/>
        <v>musical</v>
      </c>
      <c r="S3195" s="21">
        <f t="shared" si="519"/>
        <v>42010.968240740738</v>
      </c>
      <c r="T3195" s="21">
        <f t="shared" si="52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516"/>
        <v>0</v>
      </c>
      <c r="P3196" s="20">
        <f t="shared" ref="P3196:P3198" si="529">IF(E3196=0,0,E3196/L3196)</f>
        <v>0</v>
      </c>
      <c r="Q3196" t="str">
        <f t="shared" si="517"/>
        <v>theater</v>
      </c>
      <c r="R3196" t="str">
        <f t="shared" si="518"/>
        <v>musical</v>
      </c>
      <c r="S3196" s="21">
        <f t="shared" si="519"/>
        <v>42182.062476851846</v>
      </c>
      <c r="T3196" s="21">
        <f t="shared" si="52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516"/>
        <v>59</v>
      </c>
      <c r="P3197" s="20">
        <f t="shared" si="529"/>
        <v>53.07692307692308</v>
      </c>
      <c r="Q3197" t="str">
        <f t="shared" si="517"/>
        <v>theater</v>
      </c>
      <c r="R3197" t="str">
        <f t="shared" si="518"/>
        <v>musical</v>
      </c>
      <c r="S3197" s="21">
        <f t="shared" si="519"/>
        <v>42017.594236111108</v>
      </c>
      <c r="T3197" s="21">
        <f t="shared" si="52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516"/>
        <v>0</v>
      </c>
      <c r="P3198" s="20">
        <f t="shared" si="529"/>
        <v>300</v>
      </c>
      <c r="Q3198" t="str">
        <f t="shared" si="517"/>
        <v>theater</v>
      </c>
      <c r="R3198" t="str">
        <f t="shared" si="518"/>
        <v>musical</v>
      </c>
      <c r="S3198" s="21">
        <f t="shared" si="519"/>
        <v>42157.598090277781</v>
      </c>
      <c r="T3198" s="21">
        <f t="shared" si="52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516"/>
        <v>11</v>
      </c>
      <c r="P3199" s="16">
        <f t="shared" si="521"/>
        <v>286.25</v>
      </c>
      <c r="Q3199" t="str">
        <f t="shared" si="517"/>
        <v>theater</v>
      </c>
      <c r="R3199" t="str">
        <f t="shared" si="518"/>
        <v>musical</v>
      </c>
      <c r="S3199" s="21">
        <f t="shared" si="519"/>
        <v>42009.493263888886</v>
      </c>
      <c r="T3199" s="21">
        <f t="shared" si="52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516"/>
        <v>0</v>
      </c>
      <c r="P3200" s="11">
        <f t="shared" si="521"/>
        <v>36.666666666666664</v>
      </c>
      <c r="Q3200" t="str">
        <f t="shared" si="517"/>
        <v>theater</v>
      </c>
      <c r="R3200" t="str">
        <f t="shared" si="518"/>
        <v>musical</v>
      </c>
      <c r="S3200" s="21">
        <f t="shared" si="519"/>
        <v>42013.424502314811</v>
      </c>
      <c r="T3200" s="21">
        <f t="shared" si="52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516"/>
        <v>52</v>
      </c>
      <c r="P3201" s="20">
        <f t="shared" ref="P3201:P3202" si="530">IF(E3201=0,0,E3201/L3201)</f>
        <v>49.20754716981132</v>
      </c>
      <c r="Q3201" t="str">
        <f t="shared" si="517"/>
        <v>theater</v>
      </c>
      <c r="R3201" t="str">
        <f t="shared" si="518"/>
        <v>musical</v>
      </c>
      <c r="S3201" s="21">
        <f t="shared" si="519"/>
        <v>41858.761782407404</v>
      </c>
      <c r="T3201" s="21">
        <f t="shared" si="52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516"/>
        <v>0</v>
      </c>
      <c r="P3202" s="20">
        <f t="shared" si="530"/>
        <v>1</v>
      </c>
      <c r="Q3202" t="str">
        <f t="shared" si="517"/>
        <v>theater</v>
      </c>
      <c r="R3202" t="str">
        <f t="shared" si="518"/>
        <v>musical</v>
      </c>
      <c r="S3202" s="21">
        <f t="shared" si="519"/>
        <v>42460.320613425924</v>
      </c>
      <c r="T3202" s="21">
        <f t="shared" si="52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31">ROUND((E3203/D3203)*100,0)</f>
        <v>1</v>
      </c>
      <c r="P3203" s="13">
        <f t="shared" ref="P3203:P3259" si="532">E3203/L3203</f>
        <v>12.5</v>
      </c>
      <c r="Q3203" t="str">
        <f t="shared" ref="Q3203:Q3266" si="533">LEFT(N3203,SEARCH("/",N3203,1)-1)</f>
        <v>theater</v>
      </c>
      <c r="R3203" t="str">
        <f t="shared" ref="R3203:R3266" si="534">RIGHT(N3203,LEN(N3203)-FIND("/",N3203))</f>
        <v>musical</v>
      </c>
      <c r="S3203" s="21">
        <f t="shared" ref="S3203:S3266" si="535">(((J3203/60)/60)/24)+DATE(1970,1,1)</f>
        <v>41861.767094907409</v>
      </c>
      <c r="T3203" s="21">
        <f t="shared" ref="T3203:T3266" si="53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31"/>
        <v>55</v>
      </c>
      <c r="P3204" s="20">
        <f t="shared" ref="P3204:P3206" si="537">IF(E3204=0,0,E3204/L3204)</f>
        <v>109.04</v>
      </c>
      <c r="Q3204" t="str">
        <f t="shared" si="533"/>
        <v>theater</v>
      </c>
      <c r="R3204" t="str">
        <f t="shared" si="534"/>
        <v>musical</v>
      </c>
      <c r="S3204" s="21">
        <f t="shared" si="535"/>
        <v>42293.853541666671</v>
      </c>
      <c r="T3204" s="21">
        <f t="shared" si="53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31"/>
        <v>25</v>
      </c>
      <c r="P3205" s="20">
        <f t="shared" si="537"/>
        <v>41.666666666666664</v>
      </c>
      <c r="Q3205" t="str">
        <f t="shared" si="533"/>
        <v>theater</v>
      </c>
      <c r="R3205" t="str">
        <f t="shared" si="534"/>
        <v>musical</v>
      </c>
      <c r="S3205" s="21">
        <f t="shared" si="535"/>
        <v>42242.988680555558</v>
      </c>
      <c r="T3205" s="21">
        <f t="shared" si="53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31"/>
        <v>0</v>
      </c>
      <c r="P3206" s="20">
        <f t="shared" si="537"/>
        <v>0</v>
      </c>
      <c r="Q3206" t="str">
        <f t="shared" si="533"/>
        <v>theater</v>
      </c>
      <c r="R3206" t="str">
        <f t="shared" si="534"/>
        <v>musical</v>
      </c>
      <c r="S3206" s="21">
        <f t="shared" si="535"/>
        <v>42172.686099537037</v>
      </c>
      <c r="T3206" s="21">
        <f t="shared" si="53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31"/>
        <v>3</v>
      </c>
      <c r="P3207" s="13">
        <f t="shared" si="532"/>
        <v>22.75</v>
      </c>
      <c r="Q3207" t="str">
        <f t="shared" si="533"/>
        <v>theater</v>
      </c>
      <c r="R3207" t="str">
        <f t="shared" si="534"/>
        <v>musical</v>
      </c>
      <c r="S3207" s="21">
        <f t="shared" si="535"/>
        <v>42095.374675925923</v>
      </c>
      <c r="T3207" s="21">
        <f t="shared" si="53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31"/>
        <v>0</v>
      </c>
      <c r="P3208" s="20">
        <f t="shared" ref="P3208:P3214" si="538">IF(E3208=0,0,E3208/L3208)</f>
        <v>0</v>
      </c>
      <c r="Q3208" t="str">
        <f t="shared" si="533"/>
        <v>theater</v>
      </c>
      <c r="R3208" t="str">
        <f t="shared" si="534"/>
        <v>musical</v>
      </c>
      <c r="S3208" s="21">
        <f t="shared" si="535"/>
        <v>42236.276053240741</v>
      </c>
      <c r="T3208" s="21">
        <f t="shared" si="53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31"/>
        <v>46</v>
      </c>
      <c r="P3209" s="20">
        <f t="shared" si="538"/>
        <v>70.833333333333329</v>
      </c>
      <c r="Q3209" t="str">
        <f t="shared" si="533"/>
        <v>theater</v>
      </c>
      <c r="R3209" t="str">
        <f t="shared" si="534"/>
        <v>musical</v>
      </c>
      <c r="S3209" s="21">
        <f t="shared" si="535"/>
        <v>42057.277858796297</v>
      </c>
      <c r="T3209" s="21">
        <f t="shared" si="53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31"/>
        <v>104</v>
      </c>
      <c r="P3210" s="20">
        <f t="shared" si="538"/>
        <v>63.109756097560975</v>
      </c>
      <c r="Q3210" t="str">
        <f t="shared" si="533"/>
        <v>theater</v>
      </c>
      <c r="R3210" t="str">
        <f t="shared" si="534"/>
        <v>plays</v>
      </c>
      <c r="S3210" s="21">
        <f t="shared" si="535"/>
        <v>41827.605057870373</v>
      </c>
      <c r="T3210" s="21">
        <f t="shared" si="53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31"/>
        <v>119</v>
      </c>
      <c r="P3211" s="20">
        <f t="shared" si="538"/>
        <v>50.157964601769912</v>
      </c>
      <c r="Q3211" t="str">
        <f t="shared" si="533"/>
        <v>theater</v>
      </c>
      <c r="R3211" t="str">
        <f t="shared" si="534"/>
        <v>plays</v>
      </c>
      <c r="S3211" s="21">
        <f t="shared" si="535"/>
        <v>41778.637245370373</v>
      </c>
      <c r="T3211" s="21">
        <f t="shared" si="53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31"/>
        <v>126</v>
      </c>
      <c r="P3212" s="20">
        <f t="shared" si="538"/>
        <v>62.883333333333333</v>
      </c>
      <c r="Q3212" t="str">
        <f t="shared" si="533"/>
        <v>theater</v>
      </c>
      <c r="R3212" t="str">
        <f t="shared" si="534"/>
        <v>plays</v>
      </c>
      <c r="S3212" s="21">
        <f t="shared" si="535"/>
        <v>41013.936562499999</v>
      </c>
      <c r="T3212" s="21">
        <f t="shared" si="53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31"/>
        <v>120</v>
      </c>
      <c r="P3213" s="20">
        <f t="shared" si="538"/>
        <v>85.531055900621112</v>
      </c>
      <c r="Q3213" t="str">
        <f t="shared" si="533"/>
        <v>theater</v>
      </c>
      <c r="R3213" t="str">
        <f t="shared" si="534"/>
        <v>plays</v>
      </c>
      <c r="S3213" s="21">
        <f t="shared" si="535"/>
        <v>41834.586574074077</v>
      </c>
      <c r="T3213" s="21">
        <f t="shared" si="53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31"/>
        <v>126</v>
      </c>
      <c r="P3214" s="20">
        <f t="shared" si="538"/>
        <v>53.723404255319146</v>
      </c>
      <c r="Q3214" t="str">
        <f t="shared" si="533"/>
        <v>theater</v>
      </c>
      <c r="R3214" t="str">
        <f t="shared" si="534"/>
        <v>plays</v>
      </c>
      <c r="S3214" s="21">
        <f t="shared" si="535"/>
        <v>41829.795729166668</v>
      </c>
      <c r="T3214" s="21">
        <f t="shared" si="53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31"/>
        <v>100</v>
      </c>
      <c r="P3215" s="13">
        <f t="shared" si="532"/>
        <v>127.80851063829788</v>
      </c>
      <c r="Q3215" t="str">
        <f t="shared" si="533"/>
        <v>theater</v>
      </c>
      <c r="R3215" t="str">
        <f t="shared" si="534"/>
        <v>plays</v>
      </c>
      <c r="S3215" s="21">
        <f t="shared" si="535"/>
        <v>42171.763414351852</v>
      </c>
      <c r="T3215" s="21">
        <f t="shared" si="53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31"/>
        <v>102</v>
      </c>
      <c r="P3216" s="13">
        <f t="shared" si="532"/>
        <v>106.57391304347826</v>
      </c>
      <c r="Q3216" t="str">
        <f t="shared" si="533"/>
        <v>theater</v>
      </c>
      <c r="R3216" t="str">
        <f t="shared" si="534"/>
        <v>plays</v>
      </c>
      <c r="S3216" s="21">
        <f t="shared" si="535"/>
        <v>42337.792511574073</v>
      </c>
      <c r="T3216" s="21">
        <f t="shared" si="53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31"/>
        <v>100</v>
      </c>
      <c r="P3217" s="20">
        <f>IF(E3217=0,0,E3217/L3217)</f>
        <v>262.11194029850748</v>
      </c>
      <c r="Q3217" t="str">
        <f t="shared" si="533"/>
        <v>theater</v>
      </c>
      <c r="R3217" t="str">
        <f t="shared" si="534"/>
        <v>plays</v>
      </c>
      <c r="S3217" s="21">
        <f t="shared" si="535"/>
        <v>42219.665173611109</v>
      </c>
      <c r="T3217" s="21">
        <f t="shared" si="53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31"/>
        <v>100</v>
      </c>
      <c r="P3218" s="13">
        <f t="shared" si="532"/>
        <v>57.171428571428571</v>
      </c>
      <c r="Q3218" t="str">
        <f t="shared" si="533"/>
        <v>theater</v>
      </c>
      <c r="R3218" t="str">
        <f t="shared" si="534"/>
        <v>plays</v>
      </c>
      <c r="S3218" s="21">
        <f t="shared" si="535"/>
        <v>42165.462627314817</v>
      </c>
      <c r="T3218" s="21">
        <f t="shared" si="53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31"/>
        <v>116</v>
      </c>
      <c r="P3219" s="20">
        <f>IF(E3219=0,0,E3219/L3219)</f>
        <v>50.20192307692308</v>
      </c>
      <c r="Q3219" t="str">
        <f t="shared" si="533"/>
        <v>theater</v>
      </c>
      <c r="R3219" t="str">
        <f t="shared" si="534"/>
        <v>plays</v>
      </c>
      <c r="S3219" s="21">
        <f t="shared" si="535"/>
        <v>42648.546111111107</v>
      </c>
      <c r="T3219" s="21">
        <f t="shared" si="53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31"/>
        <v>102</v>
      </c>
      <c r="P3220" s="13">
        <f t="shared" si="532"/>
        <v>66.586956521739125</v>
      </c>
      <c r="Q3220" t="str">
        <f t="shared" si="533"/>
        <v>theater</v>
      </c>
      <c r="R3220" t="str">
        <f t="shared" si="534"/>
        <v>plays</v>
      </c>
      <c r="S3220" s="21">
        <f t="shared" si="535"/>
        <v>41971.002152777779</v>
      </c>
      <c r="T3220" s="21">
        <f t="shared" si="53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31"/>
        <v>100</v>
      </c>
      <c r="P3221" s="20">
        <f t="shared" ref="P3221:P3222" si="539">IF(E3221=0,0,E3221/L3221)</f>
        <v>168.25210084033614</v>
      </c>
      <c r="Q3221" t="str">
        <f t="shared" si="533"/>
        <v>theater</v>
      </c>
      <c r="R3221" t="str">
        <f t="shared" si="534"/>
        <v>plays</v>
      </c>
      <c r="S3221" s="21">
        <f t="shared" si="535"/>
        <v>42050.983182870375</v>
      </c>
      <c r="T3221" s="21">
        <f t="shared" si="53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31"/>
        <v>101</v>
      </c>
      <c r="P3222" s="20">
        <f t="shared" si="539"/>
        <v>256.37288135593218</v>
      </c>
      <c r="Q3222" t="str">
        <f t="shared" si="533"/>
        <v>theater</v>
      </c>
      <c r="R3222" t="str">
        <f t="shared" si="534"/>
        <v>plays</v>
      </c>
      <c r="S3222" s="21">
        <f t="shared" si="535"/>
        <v>42772.833379629628</v>
      </c>
      <c r="T3222" s="21">
        <f t="shared" si="53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31"/>
        <v>103</v>
      </c>
      <c r="P3223" s="13">
        <f t="shared" si="532"/>
        <v>36.610619469026545</v>
      </c>
      <c r="Q3223" t="str">
        <f t="shared" si="533"/>
        <v>theater</v>
      </c>
      <c r="R3223" t="str">
        <f t="shared" si="534"/>
        <v>plays</v>
      </c>
      <c r="S3223" s="21">
        <f t="shared" si="535"/>
        <v>42155.696793981479</v>
      </c>
      <c r="T3223" s="21">
        <f t="shared" si="53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31"/>
        <v>125</v>
      </c>
      <c r="P3224" s="20">
        <f t="shared" ref="P3224:P3227" si="540">IF(E3224=0,0,E3224/L3224)</f>
        <v>37.142857142857146</v>
      </c>
      <c r="Q3224" t="str">
        <f t="shared" si="533"/>
        <v>theater</v>
      </c>
      <c r="R3224" t="str">
        <f t="shared" si="534"/>
        <v>plays</v>
      </c>
      <c r="S3224" s="21">
        <f t="shared" si="535"/>
        <v>42270.582141203704</v>
      </c>
      <c r="T3224" s="21">
        <f t="shared" si="53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31"/>
        <v>110</v>
      </c>
      <c r="P3225" s="20">
        <f t="shared" si="540"/>
        <v>45.878378378378379</v>
      </c>
      <c r="Q3225" t="str">
        <f t="shared" si="533"/>
        <v>theater</v>
      </c>
      <c r="R3225" t="str">
        <f t="shared" si="534"/>
        <v>plays</v>
      </c>
      <c r="S3225" s="21">
        <f t="shared" si="535"/>
        <v>42206.835370370376</v>
      </c>
      <c r="T3225" s="21">
        <f t="shared" si="53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31"/>
        <v>102</v>
      </c>
      <c r="P3226" s="20">
        <f t="shared" si="540"/>
        <v>141.71296296296296</v>
      </c>
      <c r="Q3226" t="str">
        <f t="shared" si="533"/>
        <v>theater</v>
      </c>
      <c r="R3226" t="str">
        <f t="shared" si="534"/>
        <v>plays</v>
      </c>
      <c r="S3226" s="21">
        <f t="shared" si="535"/>
        <v>42697.850844907407</v>
      </c>
      <c r="T3226" s="21">
        <f t="shared" si="53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31"/>
        <v>102</v>
      </c>
      <c r="P3227" s="20">
        <f t="shared" si="540"/>
        <v>52.487179487179489</v>
      </c>
      <c r="Q3227" t="str">
        <f t="shared" si="533"/>
        <v>theater</v>
      </c>
      <c r="R3227" t="str">
        <f t="shared" si="534"/>
        <v>plays</v>
      </c>
      <c r="S3227" s="21">
        <f t="shared" si="535"/>
        <v>42503.559467592597</v>
      </c>
      <c r="T3227" s="21">
        <f t="shared" si="53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31"/>
        <v>104</v>
      </c>
      <c r="P3228" s="13">
        <f t="shared" si="532"/>
        <v>59.523809523809526</v>
      </c>
      <c r="Q3228" t="str">
        <f t="shared" si="533"/>
        <v>theater</v>
      </c>
      <c r="R3228" t="str">
        <f t="shared" si="534"/>
        <v>plays</v>
      </c>
      <c r="S3228" s="21">
        <f t="shared" si="535"/>
        <v>42277.583472222221</v>
      </c>
      <c r="T3228" s="21">
        <f t="shared" si="53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31"/>
        <v>125</v>
      </c>
      <c r="P3229" s="13">
        <f t="shared" si="532"/>
        <v>50</v>
      </c>
      <c r="Q3229" t="str">
        <f t="shared" si="533"/>
        <v>theater</v>
      </c>
      <c r="R3229" t="str">
        <f t="shared" si="534"/>
        <v>plays</v>
      </c>
      <c r="S3229" s="21">
        <f t="shared" si="535"/>
        <v>42722.882361111115</v>
      </c>
      <c r="T3229" s="21">
        <f t="shared" si="536"/>
        <v>42752.882361111115</v>
      </c>
    </row>
    <row r="3230" spans="1:20" ht="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31"/>
        <v>102</v>
      </c>
      <c r="P3230" s="20">
        <f t="shared" ref="P3230:P3235" si="541">IF(E3230=0,0,E3230/L3230)</f>
        <v>193.62162162162161</v>
      </c>
      <c r="Q3230" t="str">
        <f t="shared" si="533"/>
        <v>theater</v>
      </c>
      <c r="R3230" t="str">
        <f t="shared" si="534"/>
        <v>plays</v>
      </c>
      <c r="S3230" s="21">
        <f t="shared" si="535"/>
        <v>42323.70930555556</v>
      </c>
      <c r="T3230" s="21">
        <f t="shared" si="53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31"/>
        <v>108</v>
      </c>
      <c r="P3231" s="20">
        <f t="shared" si="541"/>
        <v>106.79702970297029</v>
      </c>
      <c r="Q3231" t="str">
        <f t="shared" si="533"/>
        <v>theater</v>
      </c>
      <c r="R3231" t="str">
        <f t="shared" si="534"/>
        <v>plays</v>
      </c>
      <c r="S3231" s="21">
        <f t="shared" si="535"/>
        <v>41933.291643518518</v>
      </c>
      <c r="T3231" s="21">
        <f t="shared" si="53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31"/>
        <v>110</v>
      </c>
      <c r="P3232" s="20">
        <f t="shared" si="541"/>
        <v>77.21621621621621</v>
      </c>
      <c r="Q3232" t="str">
        <f t="shared" si="533"/>
        <v>theater</v>
      </c>
      <c r="R3232" t="str">
        <f t="shared" si="534"/>
        <v>plays</v>
      </c>
      <c r="S3232" s="21">
        <f t="shared" si="535"/>
        <v>41898.168125000004</v>
      </c>
      <c r="T3232" s="21">
        <f t="shared" si="53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31"/>
        <v>161</v>
      </c>
      <c r="P3233" s="20">
        <f t="shared" si="541"/>
        <v>57.5</v>
      </c>
      <c r="Q3233" t="str">
        <f t="shared" si="533"/>
        <v>theater</v>
      </c>
      <c r="R3233" t="str">
        <f t="shared" si="534"/>
        <v>plays</v>
      </c>
      <c r="S3233" s="21">
        <f t="shared" si="535"/>
        <v>42446.943831018521</v>
      </c>
      <c r="T3233" s="21">
        <f t="shared" si="53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31"/>
        <v>131</v>
      </c>
      <c r="P3234" s="20">
        <f t="shared" si="541"/>
        <v>50.46153846153846</v>
      </c>
      <c r="Q3234" t="str">
        <f t="shared" si="533"/>
        <v>theater</v>
      </c>
      <c r="R3234" t="str">
        <f t="shared" si="534"/>
        <v>plays</v>
      </c>
      <c r="S3234" s="21">
        <f t="shared" si="535"/>
        <v>42463.81385416667</v>
      </c>
      <c r="T3234" s="21">
        <f t="shared" si="53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31"/>
        <v>119</v>
      </c>
      <c r="P3235" s="20">
        <f t="shared" si="541"/>
        <v>97.377049180327873</v>
      </c>
      <c r="Q3235" t="str">
        <f t="shared" si="533"/>
        <v>theater</v>
      </c>
      <c r="R3235" t="str">
        <f t="shared" si="534"/>
        <v>plays</v>
      </c>
      <c r="S3235" s="21">
        <f t="shared" si="535"/>
        <v>42766.805034722223</v>
      </c>
      <c r="T3235" s="21">
        <f t="shared" si="53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31"/>
        <v>100</v>
      </c>
      <c r="P3236" s="13">
        <f t="shared" si="532"/>
        <v>34.91921739130435</v>
      </c>
      <c r="Q3236" t="str">
        <f t="shared" si="533"/>
        <v>theater</v>
      </c>
      <c r="R3236" t="str">
        <f t="shared" si="534"/>
        <v>plays</v>
      </c>
      <c r="S3236" s="21">
        <f t="shared" si="535"/>
        <v>42734.789444444439</v>
      </c>
      <c r="T3236" s="21">
        <f t="shared" si="53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31"/>
        <v>103</v>
      </c>
      <c r="P3237" s="20">
        <f t="shared" ref="P3237:P3239" si="542">IF(E3237=0,0,E3237/L3237)</f>
        <v>85.530386740331494</v>
      </c>
      <c r="Q3237" t="str">
        <f t="shared" si="533"/>
        <v>theater</v>
      </c>
      <c r="R3237" t="str">
        <f t="shared" si="534"/>
        <v>plays</v>
      </c>
      <c r="S3237" s="21">
        <f t="shared" si="535"/>
        <v>42522.347812499997</v>
      </c>
      <c r="T3237" s="21">
        <f t="shared" si="53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31"/>
        <v>101</v>
      </c>
      <c r="P3238" s="20">
        <f t="shared" si="542"/>
        <v>182.90909090909091</v>
      </c>
      <c r="Q3238" t="str">
        <f t="shared" si="533"/>
        <v>theater</v>
      </c>
      <c r="R3238" t="str">
        <f t="shared" si="534"/>
        <v>plays</v>
      </c>
      <c r="S3238" s="21">
        <f t="shared" si="535"/>
        <v>42702.917048611111</v>
      </c>
      <c r="T3238" s="21">
        <f t="shared" si="53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31"/>
        <v>101</v>
      </c>
      <c r="P3239" s="20">
        <f t="shared" si="542"/>
        <v>131.13620817843866</v>
      </c>
      <c r="Q3239" t="str">
        <f t="shared" si="533"/>
        <v>theater</v>
      </c>
      <c r="R3239" t="str">
        <f t="shared" si="534"/>
        <v>plays</v>
      </c>
      <c r="S3239" s="21">
        <f t="shared" si="535"/>
        <v>42252.474351851852</v>
      </c>
      <c r="T3239" s="21">
        <f t="shared" si="53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31"/>
        <v>112</v>
      </c>
      <c r="P3240" s="13">
        <f t="shared" si="532"/>
        <v>39.810126582278478</v>
      </c>
      <c r="Q3240" t="str">
        <f t="shared" si="533"/>
        <v>theater</v>
      </c>
      <c r="R3240" t="str">
        <f t="shared" si="534"/>
        <v>plays</v>
      </c>
      <c r="S3240" s="21">
        <f t="shared" si="535"/>
        <v>42156.510393518518</v>
      </c>
      <c r="T3240" s="21">
        <f t="shared" si="53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31"/>
        <v>106</v>
      </c>
      <c r="P3241" s="13">
        <f t="shared" si="532"/>
        <v>59.701730769230764</v>
      </c>
      <c r="Q3241" t="str">
        <f t="shared" si="533"/>
        <v>theater</v>
      </c>
      <c r="R3241" t="str">
        <f t="shared" si="534"/>
        <v>plays</v>
      </c>
      <c r="S3241" s="21">
        <f t="shared" si="535"/>
        <v>42278.089039351849</v>
      </c>
      <c r="T3241" s="21">
        <f t="shared" si="53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31"/>
        <v>101</v>
      </c>
      <c r="P3242" s="13">
        <f t="shared" si="532"/>
        <v>88.735294117647058</v>
      </c>
      <c r="Q3242" t="str">
        <f t="shared" si="533"/>
        <v>theater</v>
      </c>
      <c r="R3242" t="str">
        <f t="shared" si="534"/>
        <v>plays</v>
      </c>
      <c r="S3242" s="21">
        <f t="shared" si="535"/>
        <v>42754.693842592591</v>
      </c>
      <c r="T3242" s="21">
        <f t="shared" si="53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31"/>
        <v>115</v>
      </c>
      <c r="P3243" s="20">
        <f t="shared" ref="P3243:P3245" si="543">IF(E3243=0,0,E3243/L3243)</f>
        <v>58.688622754491021</v>
      </c>
      <c r="Q3243" t="str">
        <f t="shared" si="533"/>
        <v>theater</v>
      </c>
      <c r="R3243" t="str">
        <f t="shared" si="534"/>
        <v>plays</v>
      </c>
      <c r="S3243" s="21">
        <f t="shared" si="535"/>
        <v>41893.324884259258</v>
      </c>
      <c r="T3243" s="21">
        <f t="shared" si="53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31"/>
        <v>127</v>
      </c>
      <c r="P3244" s="20">
        <f t="shared" si="543"/>
        <v>69.56513661202186</v>
      </c>
      <c r="Q3244" t="str">
        <f t="shared" si="533"/>
        <v>theater</v>
      </c>
      <c r="R3244" t="str">
        <f t="shared" si="534"/>
        <v>plays</v>
      </c>
      <c r="S3244" s="21">
        <f t="shared" si="535"/>
        <v>41871.755694444444</v>
      </c>
      <c r="T3244" s="21">
        <f t="shared" si="53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31"/>
        <v>103</v>
      </c>
      <c r="P3245" s="20">
        <f t="shared" si="543"/>
        <v>115.87323943661971</v>
      </c>
      <c r="Q3245" t="str">
        <f t="shared" si="533"/>
        <v>theater</v>
      </c>
      <c r="R3245" t="str">
        <f t="shared" si="534"/>
        <v>plays</v>
      </c>
      <c r="S3245" s="21">
        <f t="shared" si="535"/>
        <v>42262.096782407403</v>
      </c>
      <c r="T3245" s="21">
        <f t="shared" si="53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31"/>
        <v>103</v>
      </c>
      <c r="P3246" s="13">
        <f t="shared" si="532"/>
        <v>23.869565217391305</v>
      </c>
      <c r="Q3246" t="str">
        <f t="shared" si="533"/>
        <v>theater</v>
      </c>
      <c r="R3246" t="str">
        <f t="shared" si="534"/>
        <v>plays</v>
      </c>
      <c r="S3246" s="21">
        <f t="shared" si="535"/>
        <v>42675.694236111114</v>
      </c>
      <c r="T3246" s="21">
        <f t="shared" si="53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31"/>
        <v>104</v>
      </c>
      <c r="P3247" s="20">
        <f t="shared" ref="P3247:P3248" si="544">IF(E3247=0,0,E3247/L3247)</f>
        <v>81.125925925925927</v>
      </c>
      <c r="Q3247" t="str">
        <f t="shared" si="533"/>
        <v>theater</v>
      </c>
      <c r="R3247" t="str">
        <f t="shared" si="534"/>
        <v>plays</v>
      </c>
      <c r="S3247" s="21">
        <f t="shared" si="535"/>
        <v>42135.60020833333</v>
      </c>
      <c r="T3247" s="21">
        <f t="shared" si="53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31"/>
        <v>111</v>
      </c>
      <c r="P3248" s="20">
        <f t="shared" si="544"/>
        <v>57.626943005181346</v>
      </c>
      <c r="Q3248" t="str">
        <f t="shared" si="533"/>
        <v>theater</v>
      </c>
      <c r="R3248" t="str">
        <f t="shared" si="534"/>
        <v>plays</v>
      </c>
      <c r="S3248" s="21">
        <f t="shared" si="535"/>
        <v>42230.472222222219</v>
      </c>
      <c r="T3248" s="21">
        <f t="shared" si="53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31"/>
        <v>106</v>
      </c>
      <c r="P3249" s="13">
        <f t="shared" si="532"/>
        <v>46.429824561403507</v>
      </c>
      <c r="Q3249" t="str">
        <f t="shared" si="533"/>
        <v>theater</v>
      </c>
      <c r="R3249" t="str">
        <f t="shared" si="534"/>
        <v>plays</v>
      </c>
      <c r="S3249" s="21">
        <f t="shared" si="535"/>
        <v>42167.434166666666</v>
      </c>
      <c r="T3249" s="21">
        <f t="shared" si="53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31"/>
        <v>101</v>
      </c>
      <c r="P3250" s="20">
        <f t="shared" ref="P3250:P3253" si="545">IF(E3250=0,0,E3250/L3250)</f>
        <v>60.475000000000001</v>
      </c>
      <c r="Q3250" t="str">
        <f t="shared" si="533"/>
        <v>theater</v>
      </c>
      <c r="R3250" t="str">
        <f t="shared" si="534"/>
        <v>plays</v>
      </c>
      <c r="S3250" s="21">
        <f t="shared" si="535"/>
        <v>42068.888391203705</v>
      </c>
      <c r="T3250" s="21">
        <f t="shared" si="53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31"/>
        <v>105</v>
      </c>
      <c r="P3251" s="20">
        <f t="shared" si="545"/>
        <v>65.579545454545453</v>
      </c>
      <c r="Q3251" t="str">
        <f t="shared" si="533"/>
        <v>theater</v>
      </c>
      <c r="R3251" t="str">
        <f t="shared" si="534"/>
        <v>plays</v>
      </c>
      <c r="S3251" s="21">
        <f t="shared" si="535"/>
        <v>42145.746689814812</v>
      </c>
      <c r="T3251" s="21">
        <f t="shared" si="53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31"/>
        <v>102</v>
      </c>
      <c r="P3252" s="20">
        <f t="shared" si="545"/>
        <v>119.1924882629108</v>
      </c>
      <c r="Q3252" t="str">
        <f t="shared" si="533"/>
        <v>theater</v>
      </c>
      <c r="R3252" t="str">
        <f t="shared" si="534"/>
        <v>plays</v>
      </c>
      <c r="S3252" s="21">
        <f t="shared" si="535"/>
        <v>41918.742175925923</v>
      </c>
      <c r="T3252" s="21">
        <f t="shared" si="53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31"/>
        <v>111</v>
      </c>
      <c r="P3253" s="20">
        <f t="shared" si="545"/>
        <v>83.05</v>
      </c>
      <c r="Q3253" t="str">
        <f t="shared" si="533"/>
        <v>theater</v>
      </c>
      <c r="R3253" t="str">
        <f t="shared" si="534"/>
        <v>plays</v>
      </c>
      <c r="S3253" s="21">
        <f t="shared" si="535"/>
        <v>42146.731087962966</v>
      </c>
      <c r="T3253" s="21">
        <f t="shared" si="53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31"/>
        <v>128</v>
      </c>
      <c r="P3254" s="13">
        <f t="shared" si="532"/>
        <v>57.52</v>
      </c>
      <c r="Q3254" t="str">
        <f t="shared" si="533"/>
        <v>theater</v>
      </c>
      <c r="R3254" t="str">
        <f t="shared" si="534"/>
        <v>plays</v>
      </c>
      <c r="S3254" s="21">
        <f t="shared" si="535"/>
        <v>42590.472685185188</v>
      </c>
      <c r="T3254" s="21">
        <f t="shared" si="53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31"/>
        <v>102</v>
      </c>
      <c r="P3255" s="20">
        <f>IF(E3255=0,0,E3255/L3255)</f>
        <v>177.08695652173913</v>
      </c>
      <c r="Q3255" t="str">
        <f t="shared" si="533"/>
        <v>theater</v>
      </c>
      <c r="R3255" t="str">
        <f t="shared" si="534"/>
        <v>plays</v>
      </c>
      <c r="S3255" s="21">
        <f t="shared" si="535"/>
        <v>42602.576712962968</v>
      </c>
      <c r="T3255" s="21">
        <f t="shared" si="53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31"/>
        <v>101</v>
      </c>
      <c r="P3256" s="13">
        <f t="shared" si="532"/>
        <v>70.771505376344081</v>
      </c>
      <c r="Q3256" t="str">
        <f t="shared" si="533"/>
        <v>theater</v>
      </c>
      <c r="R3256" t="str">
        <f t="shared" si="534"/>
        <v>plays</v>
      </c>
      <c r="S3256" s="21">
        <f t="shared" si="535"/>
        <v>42059.085752314815</v>
      </c>
      <c r="T3256" s="21">
        <f t="shared" si="53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31"/>
        <v>175</v>
      </c>
      <c r="P3257" s="13">
        <f t="shared" si="532"/>
        <v>29.166666666666668</v>
      </c>
      <c r="Q3257" t="str">
        <f t="shared" si="533"/>
        <v>theater</v>
      </c>
      <c r="R3257" t="str">
        <f t="shared" si="534"/>
        <v>plays</v>
      </c>
      <c r="S3257" s="21">
        <f t="shared" si="535"/>
        <v>41889.768229166664</v>
      </c>
      <c r="T3257" s="21">
        <f t="shared" si="53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31"/>
        <v>128</v>
      </c>
      <c r="P3258" s="20">
        <f>IF(E3258=0,0,E3258/L3258)</f>
        <v>72.76136363636364</v>
      </c>
      <c r="Q3258" t="str">
        <f t="shared" si="533"/>
        <v>theater</v>
      </c>
      <c r="R3258" t="str">
        <f t="shared" si="534"/>
        <v>plays</v>
      </c>
      <c r="S3258" s="21">
        <f t="shared" si="535"/>
        <v>42144.573807870373</v>
      </c>
      <c r="T3258" s="21">
        <f t="shared" si="53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31"/>
        <v>106</v>
      </c>
      <c r="P3259" s="13">
        <f t="shared" si="532"/>
        <v>51.853414634146333</v>
      </c>
      <c r="Q3259" t="str">
        <f t="shared" si="533"/>
        <v>theater</v>
      </c>
      <c r="R3259" t="str">
        <f t="shared" si="534"/>
        <v>plays</v>
      </c>
      <c r="S3259" s="21">
        <f t="shared" si="535"/>
        <v>42758.559629629628</v>
      </c>
      <c r="T3259" s="21">
        <f t="shared" si="53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31"/>
        <v>105</v>
      </c>
      <c r="P3260" s="20">
        <f t="shared" ref="P3260:P3266" si="546">IF(E3260=0,0,E3260/L3260)</f>
        <v>98.2</v>
      </c>
      <c r="Q3260" t="str">
        <f t="shared" si="533"/>
        <v>theater</v>
      </c>
      <c r="R3260" t="str">
        <f t="shared" si="534"/>
        <v>plays</v>
      </c>
      <c r="S3260" s="21">
        <f t="shared" si="535"/>
        <v>41982.887280092589</v>
      </c>
      <c r="T3260" s="21">
        <f t="shared" si="53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31"/>
        <v>106</v>
      </c>
      <c r="P3261" s="20">
        <f t="shared" si="546"/>
        <v>251.7381443298969</v>
      </c>
      <c r="Q3261" t="str">
        <f t="shared" si="533"/>
        <v>theater</v>
      </c>
      <c r="R3261" t="str">
        <f t="shared" si="534"/>
        <v>plays</v>
      </c>
      <c r="S3261" s="21">
        <f t="shared" si="535"/>
        <v>42614.760937500003</v>
      </c>
      <c r="T3261" s="21">
        <f t="shared" si="53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31"/>
        <v>109</v>
      </c>
      <c r="P3262" s="20">
        <f t="shared" si="546"/>
        <v>74.821917808219183</v>
      </c>
      <c r="Q3262" t="str">
        <f t="shared" si="533"/>
        <v>theater</v>
      </c>
      <c r="R3262" t="str">
        <f t="shared" si="534"/>
        <v>plays</v>
      </c>
      <c r="S3262" s="21">
        <f t="shared" si="535"/>
        <v>42303.672662037032</v>
      </c>
      <c r="T3262" s="21">
        <f t="shared" si="53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31"/>
        <v>100</v>
      </c>
      <c r="P3263" s="20">
        <f t="shared" si="546"/>
        <v>67.65306122448979</v>
      </c>
      <c r="Q3263" t="str">
        <f t="shared" si="533"/>
        <v>theater</v>
      </c>
      <c r="R3263" t="str">
        <f t="shared" si="534"/>
        <v>plays</v>
      </c>
      <c r="S3263" s="21">
        <f t="shared" si="535"/>
        <v>42171.725416666668</v>
      </c>
      <c r="T3263" s="21">
        <f t="shared" si="53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31"/>
        <v>103</v>
      </c>
      <c r="P3264" s="20">
        <f t="shared" si="546"/>
        <v>93.81343283582089</v>
      </c>
      <c r="Q3264" t="str">
        <f t="shared" si="533"/>
        <v>theater</v>
      </c>
      <c r="R3264" t="str">
        <f t="shared" si="534"/>
        <v>plays</v>
      </c>
      <c r="S3264" s="21">
        <f t="shared" si="535"/>
        <v>41964.315532407403</v>
      </c>
      <c r="T3264" s="21">
        <f t="shared" si="53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31"/>
        <v>112</v>
      </c>
      <c r="P3265" s="20">
        <f t="shared" si="546"/>
        <v>41.237647058823526</v>
      </c>
      <c r="Q3265" t="str">
        <f t="shared" si="533"/>
        <v>theater</v>
      </c>
      <c r="R3265" t="str">
        <f t="shared" si="534"/>
        <v>plays</v>
      </c>
      <c r="S3265" s="21">
        <f t="shared" si="535"/>
        <v>42284.516064814816</v>
      </c>
      <c r="T3265" s="21">
        <f t="shared" si="53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31"/>
        <v>103</v>
      </c>
      <c r="P3266" s="20">
        <f t="shared" si="546"/>
        <v>52.551020408163268</v>
      </c>
      <c r="Q3266" t="str">
        <f t="shared" si="533"/>
        <v>theater</v>
      </c>
      <c r="R3266" t="str">
        <f t="shared" si="534"/>
        <v>plays</v>
      </c>
      <c r="S3266" s="21">
        <f t="shared" si="535"/>
        <v>42016.800208333334</v>
      </c>
      <c r="T3266" s="21">
        <f t="shared" si="53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47">ROUND((E3267/D3267)*100,0)</f>
        <v>164</v>
      </c>
      <c r="P3267" s="12">
        <f t="shared" ref="P3267:P3329" si="548">E3267/L3267</f>
        <v>70.285714285714292</v>
      </c>
      <c r="Q3267" t="str">
        <f t="shared" ref="Q3267:Q3330" si="549">LEFT(N3267,SEARCH("/",N3267,1)-1)</f>
        <v>theater</v>
      </c>
      <c r="R3267" t="str">
        <f t="shared" ref="R3267:R3330" si="550">RIGHT(N3267,LEN(N3267)-FIND("/",N3267))</f>
        <v>plays</v>
      </c>
      <c r="S3267" s="21">
        <f t="shared" ref="S3267:S3330" si="551">(((J3267/60)/60)/24)+DATE(1970,1,1)</f>
        <v>42311.711979166663</v>
      </c>
      <c r="T3267" s="21">
        <f t="shared" ref="T3267:T3330" si="55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47"/>
        <v>131</v>
      </c>
      <c r="P3268" s="20">
        <f t="shared" ref="P3268:P3270" si="553">IF(E3268=0,0,E3268/L3268)</f>
        <v>48.325153374233132</v>
      </c>
      <c r="Q3268" t="str">
        <f t="shared" si="549"/>
        <v>theater</v>
      </c>
      <c r="R3268" t="str">
        <f t="shared" si="550"/>
        <v>plays</v>
      </c>
      <c r="S3268" s="21">
        <f t="shared" si="551"/>
        <v>42136.536134259266</v>
      </c>
      <c r="T3268" s="21">
        <f t="shared" si="55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47"/>
        <v>102</v>
      </c>
      <c r="P3269" s="20">
        <f t="shared" si="553"/>
        <v>53.177083333333336</v>
      </c>
      <c r="Q3269" t="str">
        <f t="shared" si="549"/>
        <v>theater</v>
      </c>
      <c r="R3269" t="str">
        <f t="shared" si="550"/>
        <v>plays</v>
      </c>
      <c r="S3269" s="21">
        <f t="shared" si="551"/>
        <v>42172.757638888885</v>
      </c>
      <c r="T3269" s="21">
        <f t="shared" si="55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47"/>
        <v>128</v>
      </c>
      <c r="P3270" s="20">
        <f t="shared" si="553"/>
        <v>60.952380952380949</v>
      </c>
      <c r="Q3270" t="str">
        <f t="shared" si="549"/>
        <v>theater</v>
      </c>
      <c r="R3270" t="str">
        <f t="shared" si="550"/>
        <v>plays</v>
      </c>
      <c r="S3270" s="21">
        <f t="shared" si="551"/>
        <v>42590.90425925926</v>
      </c>
      <c r="T3270" s="21">
        <f t="shared" si="55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47"/>
        <v>102</v>
      </c>
      <c r="P3271" s="13">
        <f t="shared" si="548"/>
        <v>116</v>
      </c>
      <c r="Q3271" t="str">
        <f t="shared" si="549"/>
        <v>theater</v>
      </c>
      <c r="R3271" t="str">
        <f t="shared" si="550"/>
        <v>plays</v>
      </c>
      <c r="S3271" s="21">
        <f t="shared" si="551"/>
        <v>42137.395798611105</v>
      </c>
      <c r="T3271" s="21">
        <f t="shared" si="55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47"/>
        <v>102</v>
      </c>
      <c r="P3272" s="13">
        <f t="shared" si="548"/>
        <v>61</v>
      </c>
      <c r="Q3272" t="str">
        <f t="shared" si="549"/>
        <v>theater</v>
      </c>
      <c r="R3272" t="str">
        <f t="shared" si="550"/>
        <v>plays</v>
      </c>
      <c r="S3272" s="21">
        <f t="shared" si="551"/>
        <v>42167.533159722225</v>
      </c>
      <c r="T3272" s="21">
        <f t="shared" si="552"/>
        <v>42197.533159722225</v>
      </c>
    </row>
    <row r="3273" spans="1:20" ht="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47"/>
        <v>130</v>
      </c>
      <c r="P3273" s="13">
        <f t="shared" si="548"/>
        <v>38.235294117647058</v>
      </c>
      <c r="Q3273" t="str">
        <f t="shared" si="549"/>
        <v>theater</v>
      </c>
      <c r="R3273" t="str">
        <f t="shared" si="550"/>
        <v>plays</v>
      </c>
      <c r="S3273" s="21">
        <f t="shared" si="551"/>
        <v>41915.437210648146</v>
      </c>
      <c r="T3273" s="21">
        <f t="shared" si="55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47"/>
        <v>154</v>
      </c>
      <c r="P3274" s="20">
        <f t="shared" ref="P3274:P3277" si="554">IF(E3274=0,0,E3274/L3274)</f>
        <v>106.50344827586207</v>
      </c>
      <c r="Q3274" t="str">
        <f t="shared" si="549"/>
        <v>theater</v>
      </c>
      <c r="R3274" t="str">
        <f t="shared" si="550"/>
        <v>plays</v>
      </c>
      <c r="S3274" s="21">
        <f t="shared" si="551"/>
        <v>42284.500104166669</v>
      </c>
      <c r="T3274" s="21">
        <f t="shared" si="55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47"/>
        <v>107</v>
      </c>
      <c r="P3275" s="20">
        <f t="shared" si="554"/>
        <v>204.57142857142858</v>
      </c>
      <c r="Q3275" t="str">
        <f t="shared" si="549"/>
        <v>theater</v>
      </c>
      <c r="R3275" t="str">
        <f t="shared" si="550"/>
        <v>plays</v>
      </c>
      <c r="S3275" s="21">
        <f t="shared" si="551"/>
        <v>42611.801412037035</v>
      </c>
      <c r="T3275" s="21">
        <f t="shared" si="55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47"/>
        <v>101</v>
      </c>
      <c r="P3276" s="20">
        <f t="shared" si="554"/>
        <v>54.912587412587413</v>
      </c>
      <c r="Q3276" t="str">
        <f t="shared" si="549"/>
        <v>theater</v>
      </c>
      <c r="R3276" t="str">
        <f t="shared" si="550"/>
        <v>plays</v>
      </c>
      <c r="S3276" s="21">
        <f t="shared" si="551"/>
        <v>42400.704537037032</v>
      </c>
      <c r="T3276" s="21">
        <f t="shared" si="55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47"/>
        <v>100</v>
      </c>
      <c r="P3277" s="20">
        <f t="shared" si="554"/>
        <v>150.41666666666666</v>
      </c>
      <c r="Q3277" t="str">
        <f t="shared" si="549"/>
        <v>theater</v>
      </c>
      <c r="R3277" t="str">
        <f t="shared" si="550"/>
        <v>plays</v>
      </c>
      <c r="S3277" s="21">
        <f t="shared" si="551"/>
        <v>42017.88045138889</v>
      </c>
      <c r="T3277" s="21">
        <f t="shared" si="55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47"/>
        <v>117</v>
      </c>
      <c r="P3278" s="9">
        <f t="shared" si="548"/>
        <v>52.58</v>
      </c>
      <c r="Q3278" t="str">
        <f t="shared" si="549"/>
        <v>theater</v>
      </c>
      <c r="R3278" t="str">
        <f t="shared" si="550"/>
        <v>plays</v>
      </c>
      <c r="S3278" s="21">
        <f t="shared" si="551"/>
        <v>42426.949988425928</v>
      </c>
      <c r="T3278" s="21">
        <f t="shared" si="55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47"/>
        <v>109</v>
      </c>
      <c r="P3279" s="13">
        <f t="shared" si="548"/>
        <v>54.3</v>
      </c>
      <c r="Q3279" t="str">
        <f t="shared" si="549"/>
        <v>theater</v>
      </c>
      <c r="R3279" t="str">
        <f t="shared" si="550"/>
        <v>plays</v>
      </c>
      <c r="S3279" s="21">
        <f t="shared" si="551"/>
        <v>41931.682939814818</v>
      </c>
      <c r="T3279" s="21">
        <f t="shared" si="55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47"/>
        <v>103</v>
      </c>
      <c r="P3280" s="13">
        <f t="shared" si="548"/>
        <v>76.029411764705884</v>
      </c>
      <c r="Q3280" t="str">
        <f t="shared" si="549"/>
        <v>theater</v>
      </c>
      <c r="R3280" t="str">
        <f t="shared" si="550"/>
        <v>plays</v>
      </c>
      <c r="S3280" s="21">
        <f t="shared" si="551"/>
        <v>42124.848414351851</v>
      </c>
      <c r="T3280" s="21">
        <f t="shared" si="55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47"/>
        <v>114</v>
      </c>
      <c r="P3281" s="20">
        <f t="shared" ref="P3281:P3284" si="555">IF(E3281=0,0,E3281/L3281)</f>
        <v>105.2063492063492</v>
      </c>
      <c r="Q3281" t="str">
        <f t="shared" si="549"/>
        <v>theater</v>
      </c>
      <c r="R3281" t="str">
        <f t="shared" si="550"/>
        <v>plays</v>
      </c>
      <c r="S3281" s="21">
        <f t="shared" si="551"/>
        <v>42431.102534722217</v>
      </c>
      <c r="T3281" s="21">
        <f t="shared" si="55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47"/>
        <v>103</v>
      </c>
      <c r="P3282" s="20">
        <f t="shared" si="555"/>
        <v>68.666666666666671</v>
      </c>
      <c r="Q3282" t="str">
        <f t="shared" si="549"/>
        <v>theater</v>
      </c>
      <c r="R3282" t="str">
        <f t="shared" si="550"/>
        <v>plays</v>
      </c>
      <c r="S3282" s="21">
        <f t="shared" si="551"/>
        <v>42121.756921296299</v>
      </c>
      <c r="T3282" s="21">
        <f t="shared" si="55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47"/>
        <v>122</v>
      </c>
      <c r="P3283" s="20">
        <f t="shared" si="555"/>
        <v>129.36170212765958</v>
      </c>
      <c r="Q3283" t="str">
        <f t="shared" si="549"/>
        <v>theater</v>
      </c>
      <c r="R3283" t="str">
        <f t="shared" si="550"/>
        <v>plays</v>
      </c>
      <c r="S3283" s="21">
        <f t="shared" si="551"/>
        <v>42219.019733796296</v>
      </c>
      <c r="T3283" s="21">
        <f t="shared" si="55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47"/>
        <v>103</v>
      </c>
      <c r="P3284" s="20">
        <f t="shared" si="555"/>
        <v>134.26371308016877</v>
      </c>
      <c r="Q3284" t="str">
        <f t="shared" si="549"/>
        <v>theater</v>
      </c>
      <c r="R3284" t="str">
        <f t="shared" si="550"/>
        <v>plays</v>
      </c>
      <c r="S3284" s="21">
        <f t="shared" si="551"/>
        <v>42445.19430555556</v>
      </c>
      <c r="T3284" s="21">
        <f t="shared" si="55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47"/>
        <v>105</v>
      </c>
      <c r="P3285" s="13">
        <f t="shared" si="548"/>
        <v>17.829787234042552</v>
      </c>
      <c r="Q3285" t="str">
        <f t="shared" si="549"/>
        <v>theater</v>
      </c>
      <c r="R3285" t="str">
        <f t="shared" si="550"/>
        <v>plays</v>
      </c>
      <c r="S3285" s="21">
        <f t="shared" si="551"/>
        <v>42379.74418981481</v>
      </c>
      <c r="T3285" s="21">
        <f t="shared" si="55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47"/>
        <v>102</v>
      </c>
      <c r="P3286" s="20">
        <f t="shared" ref="P3286:P3288" si="556">IF(E3286=0,0,E3286/L3286)</f>
        <v>203.2</v>
      </c>
      <c r="Q3286" t="str">
        <f t="shared" si="549"/>
        <v>theater</v>
      </c>
      <c r="R3286" t="str">
        <f t="shared" si="550"/>
        <v>plays</v>
      </c>
      <c r="S3286" s="21">
        <f t="shared" si="551"/>
        <v>42380.884872685187</v>
      </c>
      <c r="T3286" s="21">
        <f t="shared" si="552"/>
        <v>42398.249305555553</v>
      </c>
    </row>
    <row r="3287" spans="1:20" ht="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47"/>
        <v>112</v>
      </c>
      <c r="P3287" s="20">
        <f t="shared" si="556"/>
        <v>69.18518518518519</v>
      </c>
      <c r="Q3287" t="str">
        <f t="shared" si="549"/>
        <v>theater</v>
      </c>
      <c r="R3287" t="str">
        <f t="shared" si="550"/>
        <v>plays</v>
      </c>
      <c r="S3287" s="21">
        <f t="shared" si="551"/>
        <v>42762.942430555559</v>
      </c>
      <c r="T3287" s="21">
        <f t="shared" si="55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47"/>
        <v>102</v>
      </c>
      <c r="P3288" s="20">
        <f t="shared" si="556"/>
        <v>125.12295081967213</v>
      </c>
      <c r="Q3288" t="str">
        <f t="shared" si="549"/>
        <v>theater</v>
      </c>
      <c r="R3288" t="str">
        <f t="shared" si="550"/>
        <v>plays</v>
      </c>
      <c r="S3288" s="21">
        <f t="shared" si="551"/>
        <v>42567.840069444443</v>
      </c>
      <c r="T3288" s="21">
        <f t="shared" si="55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47"/>
        <v>100</v>
      </c>
      <c r="P3289" s="9">
        <f t="shared" si="548"/>
        <v>73.529411764705884</v>
      </c>
      <c r="Q3289" t="str">
        <f t="shared" si="549"/>
        <v>theater</v>
      </c>
      <c r="R3289" t="str">
        <f t="shared" si="550"/>
        <v>plays</v>
      </c>
      <c r="S3289" s="21">
        <f t="shared" si="551"/>
        <v>42311.750324074077</v>
      </c>
      <c r="T3289" s="21">
        <f t="shared" si="55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47"/>
        <v>100</v>
      </c>
      <c r="P3290" s="13">
        <f t="shared" si="548"/>
        <v>48.437149758454105</v>
      </c>
      <c r="Q3290" t="str">
        <f t="shared" si="549"/>
        <v>theater</v>
      </c>
      <c r="R3290" t="str">
        <f t="shared" si="550"/>
        <v>plays</v>
      </c>
      <c r="S3290" s="21">
        <f t="shared" si="551"/>
        <v>42505.774479166663</v>
      </c>
      <c r="T3290" s="21">
        <f t="shared" si="55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47"/>
        <v>133</v>
      </c>
      <c r="P3291" s="13">
        <f t="shared" si="548"/>
        <v>26.608400000000003</v>
      </c>
      <c r="Q3291" t="str">
        <f t="shared" si="549"/>
        <v>theater</v>
      </c>
      <c r="R3291" t="str">
        <f t="shared" si="550"/>
        <v>plays</v>
      </c>
      <c r="S3291" s="21">
        <f t="shared" si="551"/>
        <v>42758.368078703701</v>
      </c>
      <c r="T3291" s="21">
        <f t="shared" si="55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47"/>
        <v>121</v>
      </c>
      <c r="P3292" s="13">
        <f t="shared" si="548"/>
        <v>33.666666666666664</v>
      </c>
      <c r="Q3292" t="str">
        <f t="shared" si="549"/>
        <v>theater</v>
      </c>
      <c r="R3292" t="str">
        <f t="shared" si="550"/>
        <v>plays</v>
      </c>
      <c r="S3292" s="21">
        <f t="shared" si="551"/>
        <v>42775.51494212963</v>
      </c>
      <c r="T3292" s="21">
        <f t="shared" si="55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47"/>
        <v>114</v>
      </c>
      <c r="P3293" s="20">
        <f>IF(E3293=0,0,E3293/L3293)</f>
        <v>40.714285714285715</v>
      </c>
      <c r="Q3293" t="str">
        <f t="shared" si="549"/>
        <v>theater</v>
      </c>
      <c r="R3293" t="str">
        <f t="shared" si="550"/>
        <v>plays</v>
      </c>
      <c r="S3293" s="21">
        <f t="shared" si="551"/>
        <v>42232.702546296292</v>
      </c>
      <c r="T3293" s="21">
        <f t="shared" si="55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47"/>
        <v>286</v>
      </c>
      <c r="P3294" s="13">
        <f t="shared" si="548"/>
        <v>19.266666666666666</v>
      </c>
      <c r="Q3294" t="str">
        <f t="shared" si="549"/>
        <v>theater</v>
      </c>
      <c r="R3294" t="str">
        <f t="shared" si="550"/>
        <v>plays</v>
      </c>
      <c r="S3294" s="21">
        <f t="shared" si="551"/>
        <v>42282.770231481481</v>
      </c>
      <c r="T3294" s="21">
        <f t="shared" si="55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47"/>
        <v>170</v>
      </c>
      <c r="P3295" s="17">
        <f t="shared" si="548"/>
        <v>84.285714285714292</v>
      </c>
      <c r="Q3295" t="str">
        <f t="shared" si="549"/>
        <v>theater</v>
      </c>
      <c r="R3295" t="str">
        <f t="shared" si="550"/>
        <v>plays</v>
      </c>
      <c r="S3295" s="21">
        <f t="shared" si="551"/>
        <v>42768.425370370373</v>
      </c>
      <c r="T3295" s="21">
        <f t="shared" si="55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47"/>
        <v>118</v>
      </c>
      <c r="P3296" s="13">
        <f t="shared" si="548"/>
        <v>29.583333333333332</v>
      </c>
      <c r="Q3296" t="str">
        <f t="shared" si="549"/>
        <v>theater</v>
      </c>
      <c r="R3296" t="str">
        <f t="shared" si="550"/>
        <v>plays</v>
      </c>
      <c r="S3296" s="21">
        <f t="shared" si="551"/>
        <v>42141.541134259256</v>
      </c>
      <c r="T3296" s="21">
        <f t="shared" si="55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47"/>
        <v>103</v>
      </c>
      <c r="P3297" s="13">
        <f t="shared" si="548"/>
        <v>26.667037037037037</v>
      </c>
      <c r="Q3297" t="str">
        <f t="shared" si="549"/>
        <v>theater</v>
      </c>
      <c r="R3297" t="str">
        <f t="shared" si="550"/>
        <v>plays</v>
      </c>
      <c r="S3297" s="21">
        <f t="shared" si="551"/>
        <v>42609.442465277782</v>
      </c>
      <c r="T3297" s="21">
        <f t="shared" si="55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47"/>
        <v>144</v>
      </c>
      <c r="P3298" s="13">
        <f t="shared" si="548"/>
        <v>45.978723404255319</v>
      </c>
      <c r="Q3298" t="str">
        <f t="shared" si="549"/>
        <v>theater</v>
      </c>
      <c r="R3298" t="str">
        <f t="shared" si="550"/>
        <v>plays</v>
      </c>
      <c r="S3298" s="21">
        <f t="shared" si="551"/>
        <v>42309.756620370375</v>
      </c>
      <c r="T3298" s="21">
        <f t="shared" si="55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47"/>
        <v>100</v>
      </c>
      <c r="P3299" s="13">
        <f t="shared" si="548"/>
        <v>125.09090909090909</v>
      </c>
      <c r="Q3299" t="str">
        <f t="shared" si="549"/>
        <v>theater</v>
      </c>
      <c r="R3299" t="str">
        <f t="shared" si="550"/>
        <v>plays</v>
      </c>
      <c r="S3299" s="21">
        <f t="shared" si="551"/>
        <v>42193.771481481483</v>
      </c>
      <c r="T3299" s="21">
        <f t="shared" si="55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47"/>
        <v>102</v>
      </c>
      <c r="P3300" s="20">
        <f t="shared" ref="P3300:P3303" si="557">IF(E3300=0,0,E3300/L3300)</f>
        <v>141.29166666666666</v>
      </c>
      <c r="Q3300" t="str">
        <f t="shared" si="549"/>
        <v>theater</v>
      </c>
      <c r="R3300" t="str">
        <f t="shared" si="550"/>
        <v>plays</v>
      </c>
      <c r="S3300" s="21">
        <f t="shared" si="551"/>
        <v>42239.957962962959</v>
      </c>
      <c r="T3300" s="21">
        <f t="shared" si="55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47"/>
        <v>116</v>
      </c>
      <c r="P3301" s="20">
        <f t="shared" si="557"/>
        <v>55.333333333333336</v>
      </c>
      <c r="Q3301" t="str">
        <f t="shared" si="549"/>
        <v>theater</v>
      </c>
      <c r="R3301" t="str">
        <f t="shared" si="550"/>
        <v>plays</v>
      </c>
      <c r="S3301" s="21">
        <f t="shared" si="551"/>
        <v>42261.917395833334</v>
      </c>
      <c r="T3301" s="21">
        <f t="shared" si="55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47"/>
        <v>136</v>
      </c>
      <c r="P3302" s="20">
        <f t="shared" si="557"/>
        <v>46.420454545454547</v>
      </c>
      <c r="Q3302" t="str">
        <f t="shared" si="549"/>
        <v>theater</v>
      </c>
      <c r="R3302" t="str">
        <f t="shared" si="550"/>
        <v>plays</v>
      </c>
      <c r="S3302" s="21">
        <f t="shared" si="551"/>
        <v>42102.743773148148</v>
      </c>
      <c r="T3302" s="21">
        <f t="shared" si="55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47"/>
        <v>133</v>
      </c>
      <c r="P3303" s="20">
        <f t="shared" si="557"/>
        <v>57.2</v>
      </c>
      <c r="Q3303" t="str">
        <f t="shared" si="549"/>
        <v>theater</v>
      </c>
      <c r="R3303" t="str">
        <f t="shared" si="550"/>
        <v>plays</v>
      </c>
      <c r="S3303" s="21">
        <f t="shared" si="551"/>
        <v>42538.73583333334</v>
      </c>
      <c r="T3303" s="21">
        <f t="shared" si="552"/>
        <v>42583.290972222225</v>
      </c>
    </row>
    <row r="3304" spans="1:20" ht="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47"/>
        <v>103</v>
      </c>
      <c r="P3304" s="12">
        <f t="shared" si="548"/>
        <v>173.7</v>
      </c>
      <c r="Q3304" t="str">
        <f t="shared" si="549"/>
        <v>theater</v>
      </c>
      <c r="R3304" t="str">
        <f t="shared" si="550"/>
        <v>plays</v>
      </c>
      <c r="S3304" s="21">
        <f t="shared" si="551"/>
        <v>42681.35157407407</v>
      </c>
      <c r="T3304" s="21">
        <f t="shared" si="55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47"/>
        <v>116</v>
      </c>
      <c r="P3305" s="20">
        <f t="shared" ref="P3305:P3310" si="558">IF(E3305=0,0,E3305/L3305)</f>
        <v>59.6</v>
      </c>
      <c r="Q3305" t="str">
        <f t="shared" si="549"/>
        <v>theater</v>
      </c>
      <c r="R3305" t="str">
        <f t="shared" si="550"/>
        <v>plays</v>
      </c>
      <c r="S3305" s="21">
        <f t="shared" si="551"/>
        <v>42056.65143518518</v>
      </c>
      <c r="T3305" s="21">
        <f t="shared" si="55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47"/>
        <v>105</v>
      </c>
      <c r="P3306" s="20">
        <f t="shared" si="558"/>
        <v>89.585714285714289</v>
      </c>
      <c r="Q3306" t="str">
        <f t="shared" si="549"/>
        <v>theater</v>
      </c>
      <c r="R3306" t="str">
        <f t="shared" si="550"/>
        <v>plays</v>
      </c>
      <c r="S3306" s="21">
        <f t="shared" si="551"/>
        <v>42696.624444444446</v>
      </c>
      <c r="T3306" s="21">
        <f t="shared" si="55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47"/>
        <v>102</v>
      </c>
      <c r="P3307" s="20">
        <f t="shared" si="558"/>
        <v>204.05</v>
      </c>
      <c r="Q3307" t="str">
        <f t="shared" si="549"/>
        <v>theater</v>
      </c>
      <c r="R3307" t="str">
        <f t="shared" si="550"/>
        <v>plays</v>
      </c>
      <c r="S3307" s="21">
        <f t="shared" si="551"/>
        <v>42186.855879629627</v>
      </c>
      <c r="T3307" s="21">
        <f t="shared" si="55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47"/>
        <v>175</v>
      </c>
      <c r="P3308" s="20">
        <f t="shared" si="558"/>
        <v>48.703703703703702</v>
      </c>
      <c r="Q3308" t="str">
        <f t="shared" si="549"/>
        <v>theater</v>
      </c>
      <c r="R3308" t="str">
        <f t="shared" si="550"/>
        <v>plays</v>
      </c>
      <c r="S3308" s="21">
        <f t="shared" si="551"/>
        <v>42493.219236111108</v>
      </c>
      <c r="T3308" s="21">
        <f t="shared" si="55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47"/>
        <v>107</v>
      </c>
      <c r="P3309" s="20">
        <f t="shared" si="558"/>
        <v>53.339999999999996</v>
      </c>
      <c r="Q3309" t="str">
        <f t="shared" si="549"/>
        <v>theater</v>
      </c>
      <c r="R3309" t="str">
        <f t="shared" si="550"/>
        <v>plays</v>
      </c>
      <c r="S3309" s="21">
        <f t="shared" si="551"/>
        <v>42475.057164351849</v>
      </c>
      <c r="T3309" s="21">
        <f t="shared" si="55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47"/>
        <v>122</v>
      </c>
      <c r="P3310" s="20">
        <f t="shared" si="558"/>
        <v>75.087719298245617</v>
      </c>
      <c r="Q3310" t="str">
        <f t="shared" si="549"/>
        <v>theater</v>
      </c>
      <c r="R3310" t="str">
        <f t="shared" si="550"/>
        <v>plays</v>
      </c>
      <c r="S3310" s="21">
        <f t="shared" si="551"/>
        <v>42452.876909722225</v>
      </c>
      <c r="T3310" s="21">
        <f t="shared" si="55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47"/>
        <v>159</v>
      </c>
      <c r="P3311" s="13">
        <f t="shared" si="548"/>
        <v>18</v>
      </c>
      <c r="Q3311" t="str">
        <f t="shared" si="549"/>
        <v>theater</v>
      </c>
      <c r="R3311" t="str">
        <f t="shared" si="550"/>
        <v>plays</v>
      </c>
      <c r="S3311" s="21">
        <f t="shared" si="551"/>
        <v>42628.650208333333</v>
      </c>
      <c r="T3311" s="21">
        <f t="shared" si="55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47"/>
        <v>100</v>
      </c>
      <c r="P3312" s="20">
        <f t="shared" ref="P3312:P3315" si="559">IF(E3312=0,0,E3312/L3312)</f>
        <v>209.83870967741936</v>
      </c>
      <c r="Q3312" t="str">
        <f t="shared" si="549"/>
        <v>theater</v>
      </c>
      <c r="R3312" t="str">
        <f t="shared" si="550"/>
        <v>plays</v>
      </c>
      <c r="S3312" s="21">
        <f t="shared" si="551"/>
        <v>42253.928530092591</v>
      </c>
      <c r="T3312" s="21">
        <f t="shared" si="55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47"/>
        <v>110</v>
      </c>
      <c r="P3313" s="20">
        <f t="shared" si="559"/>
        <v>61.022222222222226</v>
      </c>
      <c r="Q3313" t="str">
        <f t="shared" si="549"/>
        <v>theater</v>
      </c>
      <c r="R3313" t="str">
        <f t="shared" si="550"/>
        <v>plays</v>
      </c>
      <c r="S3313" s="21">
        <f t="shared" si="551"/>
        <v>42264.29178240741</v>
      </c>
      <c r="T3313" s="21">
        <f t="shared" si="55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47"/>
        <v>100</v>
      </c>
      <c r="P3314" s="20">
        <f t="shared" si="559"/>
        <v>61</v>
      </c>
      <c r="Q3314" t="str">
        <f t="shared" si="549"/>
        <v>theater</v>
      </c>
      <c r="R3314" t="str">
        <f t="shared" si="550"/>
        <v>plays</v>
      </c>
      <c r="S3314" s="21">
        <f t="shared" si="551"/>
        <v>42664.809560185182</v>
      </c>
      <c r="T3314" s="21">
        <f t="shared" si="55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47"/>
        <v>116</v>
      </c>
      <c r="P3315" s="20">
        <f t="shared" si="559"/>
        <v>80.034482758620683</v>
      </c>
      <c r="Q3315" t="str">
        <f t="shared" si="549"/>
        <v>theater</v>
      </c>
      <c r="R3315" t="str">
        <f t="shared" si="550"/>
        <v>plays</v>
      </c>
      <c r="S3315" s="21">
        <f t="shared" si="551"/>
        <v>42382.244409722218</v>
      </c>
      <c r="T3315" s="21">
        <f t="shared" si="55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47"/>
        <v>211</v>
      </c>
      <c r="P3316" s="13">
        <f t="shared" si="548"/>
        <v>29.068965517241381</v>
      </c>
      <c r="Q3316" t="str">
        <f t="shared" si="549"/>
        <v>theater</v>
      </c>
      <c r="R3316" t="str">
        <f t="shared" si="550"/>
        <v>plays</v>
      </c>
      <c r="S3316" s="21">
        <f t="shared" si="551"/>
        <v>42105.267488425925</v>
      </c>
      <c r="T3316" s="21">
        <f t="shared" si="55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47"/>
        <v>110</v>
      </c>
      <c r="P3317" s="13">
        <f t="shared" si="548"/>
        <v>49.438202247191015</v>
      </c>
      <c r="Q3317" t="str">
        <f t="shared" si="549"/>
        <v>theater</v>
      </c>
      <c r="R3317" t="str">
        <f t="shared" si="550"/>
        <v>plays</v>
      </c>
      <c r="S3317" s="21">
        <f t="shared" si="551"/>
        <v>42466.303715277783</v>
      </c>
      <c r="T3317" s="21">
        <f t="shared" si="55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47"/>
        <v>100</v>
      </c>
      <c r="P3318" s="20">
        <f t="shared" ref="P3318:P3319" si="560">IF(E3318=0,0,E3318/L3318)</f>
        <v>93.977440000000001</v>
      </c>
      <c r="Q3318" t="str">
        <f t="shared" si="549"/>
        <v>theater</v>
      </c>
      <c r="R3318" t="str">
        <f t="shared" si="550"/>
        <v>plays</v>
      </c>
      <c r="S3318" s="21">
        <f t="shared" si="551"/>
        <v>41826.871238425927</v>
      </c>
      <c r="T3318" s="21">
        <f t="shared" si="55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47"/>
        <v>106</v>
      </c>
      <c r="P3319" s="20">
        <f t="shared" si="560"/>
        <v>61.944444444444443</v>
      </c>
      <c r="Q3319" t="str">
        <f t="shared" si="549"/>
        <v>theater</v>
      </c>
      <c r="R3319" t="str">
        <f t="shared" si="550"/>
        <v>plays</v>
      </c>
      <c r="S3319" s="21">
        <f t="shared" si="551"/>
        <v>42499.039629629624</v>
      </c>
      <c r="T3319" s="21">
        <f t="shared" si="55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47"/>
        <v>126</v>
      </c>
      <c r="P3320" s="9">
        <f t="shared" si="548"/>
        <v>78.5</v>
      </c>
      <c r="Q3320" t="str">
        <f t="shared" si="549"/>
        <v>theater</v>
      </c>
      <c r="R3320" t="str">
        <f t="shared" si="550"/>
        <v>plays</v>
      </c>
      <c r="S3320" s="21">
        <f t="shared" si="551"/>
        <v>42431.302002314813</v>
      </c>
      <c r="T3320" s="21">
        <f t="shared" si="55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47"/>
        <v>108</v>
      </c>
      <c r="P3321" s="13">
        <f t="shared" si="548"/>
        <v>33.75</v>
      </c>
      <c r="Q3321" t="str">
        <f t="shared" si="549"/>
        <v>theater</v>
      </c>
      <c r="R3321" t="str">
        <f t="shared" si="550"/>
        <v>plays</v>
      </c>
      <c r="S3321" s="21">
        <f t="shared" si="551"/>
        <v>41990.585486111115</v>
      </c>
      <c r="T3321" s="21">
        <f t="shared" si="55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47"/>
        <v>101</v>
      </c>
      <c r="P3322" s="20">
        <f t="shared" ref="P3322:P3324" si="561">IF(E3322=0,0,E3322/L3322)</f>
        <v>66.44736842105263</v>
      </c>
      <c r="Q3322" t="str">
        <f t="shared" si="549"/>
        <v>theater</v>
      </c>
      <c r="R3322" t="str">
        <f t="shared" si="550"/>
        <v>plays</v>
      </c>
      <c r="S3322" s="21">
        <f t="shared" si="551"/>
        <v>42513.045798611114</v>
      </c>
      <c r="T3322" s="21">
        <f t="shared" si="55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47"/>
        <v>107</v>
      </c>
      <c r="P3323" s="20">
        <f t="shared" si="561"/>
        <v>35.799999999999997</v>
      </c>
      <c r="Q3323" t="str">
        <f t="shared" si="549"/>
        <v>theater</v>
      </c>
      <c r="R3323" t="str">
        <f t="shared" si="550"/>
        <v>plays</v>
      </c>
      <c r="S3323" s="21">
        <f t="shared" si="551"/>
        <v>41914.100289351853</v>
      </c>
      <c r="T3323" s="21">
        <f t="shared" si="55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47"/>
        <v>102</v>
      </c>
      <c r="P3324" s="20">
        <f t="shared" si="561"/>
        <v>145.65217391304347</v>
      </c>
      <c r="Q3324" t="str">
        <f t="shared" si="549"/>
        <v>theater</v>
      </c>
      <c r="R3324" t="str">
        <f t="shared" si="550"/>
        <v>plays</v>
      </c>
      <c r="S3324" s="21">
        <f t="shared" si="551"/>
        <v>42521.010370370372</v>
      </c>
      <c r="T3324" s="21">
        <f t="shared" si="55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47"/>
        <v>126</v>
      </c>
      <c r="P3325" s="13">
        <f t="shared" si="548"/>
        <v>25.693877551020407</v>
      </c>
      <c r="Q3325" t="str">
        <f t="shared" si="549"/>
        <v>theater</v>
      </c>
      <c r="R3325" t="str">
        <f t="shared" si="550"/>
        <v>plays</v>
      </c>
      <c r="S3325" s="21">
        <f t="shared" si="551"/>
        <v>42608.36583333333</v>
      </c>
      <c r="T3325" s="21">
        <f t="shared" si="55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47"/>
        <v>102</v>
      </c>
      <c r="P3326" s="12">
        <f t="shared" si="548"/>
        <v>152.5</v>
      </c>
      <c r="Q3326" t="str">
        <f t="shared" si="549"/>
        <v>theater</v>
      </c>
      <c r="R3326" t="str">
        <f t="shared" si="550"/>
        <v>plays</v>
      </c>
      <c r="S3326" s="21">
        <f t="shared" si="551"/>
        <v>42512.58321759259</v>
      </c>
      <c r="T3326" s="21">
        <f t="shared" si="55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47"/>
        <v>113</v>
      </c>
      <c r="P3327" s="13">
        <f t="shared" si="548"/>
        <v>30</v>
      </c>
      <c r="Q3327" t="str">
        <f t="shared" si="549"/>
        <v>theater</v>
      </c>
      <c r="R3327" t="str">
        <f t="shared" si="550"/>
        <v>plays</v>
      </c>
      <c r="S3327" s="21">
        <f t="shared" si="551"/>
        <v>42064.785613425927</v>
      </c>
      <c r="T3327" s="21">
        <f t="shared" si="55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47"/>
        <v>101</v>
      </c>
      <c r="P3328" s="20">
        <f>IF(E3328=0,0,E3328/L3328)</f>
        <v>142.28070175438597</v>
      </c>
      <c r="Q3328" t="str">
        <f t="shared" si="549"/>
        <v>theater</v>
      </c>
      <c r="R3328" t="str">
        <f t="shared" si="550"/>
        <v>plays</v>
      </c>
      <c r="S3328" s="21">
        <f t="shared" si="551"/>
        <v>42041.714178240742</v>
      </c>
      <c r="T3328" s="21">
        <f t="shared" si="55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47"/>
        <v>101</v>
      </c>
      <c r="P3329" s="13">
        <f t="shared" si="548"/>
        <v>24.545454545454547</v>
      </c>
      <c r="Q3329" t="str">
        <f t="shared" si="549"/>
        <v>theater</v>
      </c>
      <c r="R3329" t="str">
        <f t="shared" si="550"/>
        <v>plays</v>
      </c>
      <c r="S3329" s="21">
        <f t="shared" si="551"/>
        <v>42468.374606481477</v>
      </c>
      <c r="T3329" s="21">
        <f t="shared" si="55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47"/>
        <v>146</v>
      </c>
      <c r="P3330" s="20">
        <f>IF(E3330=0,0,E3330/L3330)</f>
        <v>292.77777777777777</v>
      </c>
      <c r="Q3330" t="str">
        <f t="shared" si="549"/>
        <v>theater</v>
      </c>
      <c r="R3330" t="str">
        <f t="shared" si="550"/>
        <v>plays</v>
      </c>
      <c r="S3330" s="21">
        <f t="shared" si="551"/>
        <v>41822.57503472222</v>
      </c>
      <c r="T3330" s="21">
        <f t="shared" si="55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62">ROUND((E3331/D3331)*100,0)</f>
        <v>117</v>
      </c>
      <c r="P3331" s="13">
        <f t="shared" ref="P3331:P3394" si="563">E3331/L3331</f>
        <v>44.92307692307692</v>
      </c>
      <c r="Q3331" t="str">
        <f t="shared" ref="Q3331:Q3394" si="564">LEFT(N3331,SEARCH("/",N3331,1)-1)</f>
        <v>theater</v>
      </c>
      <c r="R3331" t="str">
        <f t="shared" ref="R3331:R3394" si="565">RIGHT(N3331,LEN(N3331)-FIND("/",N3331))</f>
        <v>plays</v>
      </c>
      <c r="S3331" s="21">
        <f t="shared" ref="S3331:S3394" si="566">(((J3331/60)/60)/24)+DATE(1970,1,1)</f>
        <v>41837.323009259257</v>
      </c>
      <c r="T3331" s="21">
        <f t="shared" ref="T3331:T3394" si="56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62"/>
        <v>106</v>
      </c>
      <c r="P3332" s="13">
        <f t="shared" si="563"/>
        <v>23.10144927536232</v>
      </c>
      <c r="Q3332" t="str">
        <f t="shared" si="564"/>
        <v>theater</v>
      </c>
      <c r="R3332" t="str">
        <f t="shared" si="565"/>
        <v>plays</v>
      </c>
      <c r="S3332" s="21">
        <f t="shared" si="566"/>
        <v>42065.887361111112</v>
      </c>
      <c r="T3332" s="21">
        <f t="shared" si="56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62"/>
        <v>105</v>
      </c>
      <c r="P3333" s="20">
        <f t="shared" ref="P3333:P3336" si="568">IF(E3333=0,0,E3333/L3333)</f>
        <v>80.400000000000006</v>
      </c>
      <c r="Q3333" t="str">
        <f t="shared" si="564"/>
        <v>theater</v>
      </c>
      <c r="R3333" t="str">
        <f t="shared" si="565"/>
        <v>plays</v>
      </c>
      <c r="S3333" s="21">
        <f t="shared" si="566"/>
        <v>42248.697754629626</v>
      </c>
      <c r="T3333" s="21">
        <f t="shared" si="56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62"/>
        <v>100</v>
      </c>
      <c r="P3334" s="20">
        <f t="shared" si="568"/>
        <v>72.289156626506028</v>
      </c>
      <c r="Q3334" t="str">
        <f t="shared" si="564"/>
        <v>theater</v>
      </c>
      <c r="R3334" t="str">
        <f t="shared" si="565"/>
        <v>plays</v>
      </c>
      <c r="S3334" s="21">
        <f t="shared" si="566"/>
        <v>41809.860300925924</v>
      </c>
      <c r="T3334" s="21">
        <f t="shared" si="56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62"/>
        <v>105</v>
      </c>
      <c r="P3335" s="20">
        <f t="shared" si="568"/>
        <v>32.972972972972975</v>
      </c>
      <c r="Q3335" t="str">
        <f t="shared" si="564"/>
        <v>theater</v>
      </c>
      <c r="R3335" t="str">
        <f t="shared" si="565"/>
        <v>plays</v>
      </c>
      <c r="S3335" s="21">
        <f t="shared" si="566"/>
        <v>42148.676851851851</v>
      </c>
      <c r="T3335" s="21">
        <f t="shared" si="56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62"/>
        <v>139</v>
      </c>
      <c r="P3336" s="20">
        <f t="shared" si="568"/>
        <v>116.65217391304348</v>
      </c>
      <c r="Q3336" t="str">
        <f t="shared" si="564"/>
        <v>theater</v>
      </c>
      <c r="R3336" t="str">
        <f t="shared" si="565"/>
        <v>plays</v>
      </c>
      <c r="S3336" s="21">
        <f t="shared" si="566"/>
        <v>42185.521087962959</v>
      </c>
      <c r="T3336" s="21">
        <f t="shared" si="56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62"/>
        <v>100</v>
      </c>
      <c r="P3337" s="13">
        <f t="shared" si="563"/>
        <v>79.61904761904762</v>
      </c>
      <c r="Q3337" t="str">
        <f t="shared" si="564"/>
        <v>theater</v>
      </c>
      <c r="R3337" t="str">
        <f t="shared" si="565"/>
        <v>plays</v>
      </c>
      <c r="S3337" s="21">
        <f t="shared" si="566"/>
        <v>41827.674143518518</v>
      </c>
      <c r="T3337" s="21">
        <f t="shared" si="56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62"/>
        <v>100</v>
      </c>
      <c r="P3338" s="13">
        <f t="shared" si="563"/>
        <v>27.777777777777779</v>
      </c>
      <c r="Q3338" t="str">
        <f t="shared" si="564"/>
        <v>theater</v>
      </c>
      <c r="R3338" t="str">
        <f t="shared" si="565"/>
        <v>plays</v>
      </c>
      <c r="S3338" s="21">
        <f t="shared" si="566"/>
        <v>42437.398680555561</v>
      </c>
      <c r="T3338" s="21">
        <f t="shared" si="56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62"/>
        <v>110</v>
      </c>
      <c r="P3339" s="13">
        <f t="shared" si="563"/>
        <v>81.029411764705884</v>
      </c>
      <c r="Q3339" t="str">
        <f t="shared" si="564"/>
        <v>theater</v>
      </c>
      <c r="R3339" t="str">
        <f t="shared" si="565"/>
        <v>plays</v>
      </c>
      <c r="S3339" s="21">
        <f t="shared" si="566"/>
        <v>41901.282025462962</v>
      </c>
      <c r="T3339" s="21">
        <f t="shared" si="56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62"/>
        <v>102</v>
      </c>
      <c r="P3340" s="20">
        <f t="shared" ref="P3340:P3342" si="569">IF(E3340=0,0,E3340/L3340)</f>
        <v>136.84821428571428</v>
      </c>
      <c r="Q3340" t="str">
        <f t="shared" si="564"/>
        <v>theater</v>
      </c>
      <c r="R3340" t="str">
        <f t="shared" si="565"/>
        <v>plays</v>
      </c>
      <c r="S3340" s="21">
        <f t="shared" si="566"/>
        <v>42769.574999999997</v>
      </c>
      <c r="T3340" s="21">
        <f t="shared" si="56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62"/>
        <v>104</v>
      </c>
      <c r="P3341" s="20">
        <f t="shared" si="569"/>
        <v>177.61702127659575</v>
      </c>
      <c r="Q3341" t="str">
        <f t="shared" si="564"/>
        <v>theater</v>
      </c>
      <c r="R3341" t="str">
        <f t="shared" si="565"/>
        <v>plays</v>
      </c>
      <c r="S3341" s="21">
        <f t="shared" si="566"/>
        <v>42549.665717592594</v>
      </c>
      <c r="T3341" s="21">
        <f t="shared" si="56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62"/>
        <v>138</v>
      </c>
      <c r="P3342" s="20">
        <f t="shared" si="569"/>
        <v>109.07894736842105</v>
      </c>
      <c r="Q3342" t="str">
        <f t="shared" si="564"/>
        <v>theater</v>
      </c>
      <c r="R3342" t="str">
        <f t="shared" si="565"/>
        <v>plays</v>
      </c>
      <c r="S3342" s="21">
        <f t="shared" si="566"/>
        <v>42685.974004629628</v>
      </c>
      <c r="T3342" s="21">
        <f t="shared" si="56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62"/>
        <v>100</v>
      </c>
      <c r="P3343" s="13">
        <f t="shared" si="563"/>
        <v>119.64285714285714</v>
      </c>
      <c r="Q3343" t="str">
        <f t="shared" si="564"/>
        <v>theater</v>
      </c>
      <c r="R3343" t="str">
        <f t="shared" si="565"/>
        <v>plays</v>
      </c>
      <c r="S3343" s="21">
        <f t="shared" si="566"/>
        <v>42510.798854166671</v>
      </c>
      <c r="T3343" s="21">
        <f t="shared" si="56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62"/>
        <v>102</v>
      </c>
      <c r="P3344" s="20">
        <f>IF(E3344=0,0,E3344/L3344)</f>
        <v>78.205128205128204</v>
      </c>
      <c r="Q3344" t="str">
        <f t="shared" si="564"/>
        <v>theater</v>
      </c>
      <c r="R3344" t="str">
        <f t="shared" si="565"/>
        <v>plays</v>
      </c>
      <c r="S3344" s="21">
        <f t="shared" si="566"/>
        <v>42062.296412037031</v>
      </c>
      <c r="T3344" s="21">
        <f t="shared" si="56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62"/>
        <v>171</v>
      </c>
      <c r="P3345" s="13">
        <f t="shared" si="563"/>
        <v>52.173913043478258</v>
      </c>
      <c r="Q3345" t="str">
        <f t="shared" si="564"/>
        <v>theater</v>
      </c>
      <c r="R3345" t="str">
        <f t="shared" si="565"/>
        <v>plays</v>
      </c>
      <c r="S3345" s="21">
        <f t="shared" si="566"/>
        <v>42452.916481481487</v>
      </c>
      <c r="T3345" s="21">
        <f t="shared" si="56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62"/>
        <v>101</v>
      </c>
      <c r="P3346" s="20">
        <f t="shared" ref="P3346:P3348" si="570">IF(E3346=0,0,E3346/L3346)</f>
        <v>114.125</v>
      </c>
      <c r="Q3346" t="str">
        <f t="shared" si="564"/>
        <v>theater</v>
      </c>
      <c r="R3346" t="str">
        <f t="shared" si="565"/>
        <v>plays</v>
      </c>
      <c r="S3346" s="21">
        <f t="shared" si="566"/>
        <v>41851.200150462959</v>
      </c>
      <c r="T3346" s="21">
        <f t="shared" si="56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62"/>
        <v>130</v>
      </c>
      <c r="P3347" s="20">
        <f t="shared" si="570"/>
        <v>50</v>
      </c>
      <c r="Q3347" t="str">
        <f t="shared" si="564"/>
        <v>theater</v>
      </c>
      <c r="R3347" t="str">
        <f t="shared" si="565"/>
        <v>plays</v>
      </c>
      <c r="S3347" s="21">
        <f t="shared" si="566"/>
        <v>42053.106111111112</v>
      </c>
      <c r="T3347" s="21">
        <f t="shared" si="56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62"/>
        <v>110</v>
      </c>
      <c r="P3348" s="20">
        <f t="shared" si="570"/>
        <v>91.666666666666671</v>
      </c>
      <c r="Q3348" t="str">
        <f t="shared" si="564"/>
        <v>theater</v>
      </c>
      <c r="R3348" t="str">
        <f t="shared" si="565"/>
        <v>plays</v>
      </c>
      <c r="S3348" s="21">
        <f t="shared" si="566"/>
        <v>42054.024421296301</v>
      </c>
      <c r="T3348" s="21">
        <f t="shared" si="56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62"/>
        <v>119</v>
      </c>
      <c r="P3349" s="13">
        <f t="shared" si="563"/>
        <v>108.59090909090909</v>
      </c>
      <c r="Q3349" t="str">
        <f t="shared" si="564"/>
        <v>theater</v>
      </c>
      <c r="R3349" t="str">
        <f t="shared" si="565"/>
        <v>plays</v>
      </c>
      <c r="S3349" s="21">
        <f t="shared" si="566"/>
        <v>42484.551550925928</v>
      </c>
      <c r="T3349" s="21">
        <f t="shared" si="56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62"/>
        <v>100</v>
      </c>
      <c r="P3350" s="20">
        <f t="shared" ref="P3350:P3351" si="571">IF(E3350=0,0,E3350/L3350)</f>
        <v>69.822784810126578</v>
      </c>
      <c r="Q3350" t="str">
        <f t="shared" si="564"/>
        <v>theater</v>
      </c>
      <c r="R3350" t="str">
        <f t="shared" si="565"/>
        <v>plays</v>
      </c>
      <c r="S3350" s="21">
        <f t="shared" si="566"/>
        <v>42466.558796296296</v>
      </c>
      <c r="T3350" s="21">
        <f t="shared" si="56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62"/>
        <v>153</v>
      </c>
      <c r="P3351" s="20">
        <f t="shared" si="571"/>
        <v>109.57142857142857</v>
      </c>
      <c r="Q3351" t="str">
        <f t="shared" si="564"/>
        <v>theater</v>
      </c>
      <c r="R3351" t="str">
        <f t="shared" si="565"/>
        <v>plays</v>
      </c>
      <c r="S3351" s="21">
        <f t="shared" si="566"/>
        <v>42513.110787037032</v>
      </c>
      <c r="T3351" s="21">
        <f t="shared" si="56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62"/>
        <v>104</v>
      </c>
      <c r="P3352" s="12">
        <f t="shared" si="563"/>
        <v>71.666666666666671</v>
      </c>
      <c r="Q3352" t="str">
        <f t="shared" si="564"/>
        <v>theater</v>
      </c>
      <c r="R3352" t="str">
        <f t="shared" si="565"/>
        <v>plays</v>
      </c>
      <c r="S3352" s="21">
        <f t="shared" si="566"/>
        <v>42302.701516203699</v>
      </c>
      <c r="T3352" s="21">
        <f t="shared" si="56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62"/>
        <v>101</v>
      </c>
      <c r="P3353" s="13">
        <f t="shared" si="563"/>
        <v>93.611111111111114</v>
      </c>
      <c r="Q3353" t="str">
        <f t="shared" si="564"/>
        <v>theater</v>
      </c>
      <c r="R3353" t="str">
        <f t="shared" si="565"/>
        <v>plays</v>
      </c>
      <c r="S3353" s="21">
        <f t="shared" si="566"/>
        <v>41806.395428240743</v>
      </c>
      <c r="T3353" s="21">
        <f t="shared" si="56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62"/>
        <v>108</v>
      </c>
      <c r="P3354" s="13">
        <f t="shared" si="563"/>
        <v>76.8</v>
      </c>
      <c r="Q3354" t="str">
        <f t="shared" si="564"/>
        <v>theater</v>
      </c>
      <c r="R3354" t="str">
        <f t="shared" si="565"/>
        <v>plays</v>
      </c>
      <c r="S3354" s="21">
        <f t="shared" si="566"/>
        <v>42495.992800925931</v>
      </c>
      <c r="T3354" s="21">
        <f t="shared" si="56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62"/>
        <v>315</v>
      </c>
      <c r="P3355" s="13">
        <f t="shared" si="563"/>
        <v>35.795454545454547</v>
      </c>
      <c r="Q3355" t="str">
        <f t="shared" si="564"/>
        <v>theater</v>
      </c>
      <c r="R3355" t="str">
        <f t="shared" si="565"/>
        <v>plays</v>
      </c>
      <c r="S3355" s="21">
        <f t="shared" si="566"/>
        <v>42479.432291666672</v>
      </c>
      <c r="T3355" s="21">
        <f t="shared" si="56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62"/>
        <v>102</v>
      </c>
      <c r="P3356" s="20">
        <f>IF(E3356=0,0,E3356/L3356)</f>
        <v>55.6</v>
      </c>
      <c r="Q3356" t="str">
        <f t="shared" si="564"/>
        <v>theater</v>
      </c>
      <c r="R3356" t="str">
        <f t="shared" si="565"/>
        <v>plays</v>
      </c>
      <c r="S3356" s="21">
        <f t="shared" si="566"/>
        <v>42270.7269212963</v>
      </c>
      <c r="T3356" s="21">
        <f t="shared" si="56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62"/>
        <v>126</v>
      </c>
      <c r="P3357" s="13">
        <f t="shared" si="563"/>
        <v>147.33333333333334</v>
      </c>
      <c r="Q3357" t="str">
        <f t="shared" si="564"/>
        <v>theater</v>
      </c>
      <c r="R3357" t="str">
        <f t="shared" si="565"/>
        <v>plays</v>
      </c>
      <c r="S3357" s="21">
        <f t="shared" si="566"/>
        <v>42489.619525462964</v>
      </c>
      <c r="T3357" s="21">
        <f t="shared" si="56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62"/>
        <v>101</v>
      </c>
      <c r="P3358" s="13">
        <f t="shared" si="563"/>
        <v>56.333333333333336</v>
      </c>
      <c r="Q3358" t="str">
        <f t="shared" si="564"/>
        <v>theater</v>
      </c>
      <c r="R3358" t="str">
        <f t="shared" si="565"/>
        <v>plays</v>
      </c>
      <c r="S3358" s="21">
        <f t="shared" si="566"/>
        <v>42536.815648148149</v>
      </c>
      <c r="T3358" s="21">
        <f t="shared" si="56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62"/>
        <v>101</v>
      </c>
      <c r="P3359" s="13">
        <f t="shared" si="563"/>
        <v>96.19047619047619</v>
      </c>
      <c r="Q3359" t="str">
        <f t="shared" si="564"/>
        <v>theater</v>
      </c>
      <c r="R3359" t="str">
        <f t="shared" si="565"/>
        <v>plays</v>
      </c>
      <c r="S3359" s="21">
        <f t="shared" si="566"/>
        <v>41822.417939814812</v>
      </c>
      <c r="T3359" s="21">
        <f t="shared" si="56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62"/>
        <v>103</v>
      </c>
      <c r="P3360" s="20">
        <f t="shared" ref="P3360:P3361" si="572">IF(E3360=0,0,E3360/L3360)</f>
        <v>63.574074074074076</v>
      </c>
      <c r="Q3360" t="str">
        <f t="shared" si="564"/>
        <v>theater</v>
      </c>
      <c r="R3360" t="str">
        <f t="shared" si="565"/>
        <v>plays</v>
      </c>
      <c r="S3360" s="21">
        <f t="shared" si="566"/>
        <v>41932.311099537037</v>
      </c>
      <c r="T3360" s="21">
        <f t="shared" si="56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62"/>
        <v>106</v>
      </c>
      <c r="P3361" s="20">
        <f t="shared" si="572"/>
        <v>184.78260869565219</v>
      </c>
      <c r="Q3361" t="str">
        <f t="shared" si="564"/>
        <v>theater</v>
      </c>
      <c r="R3361" t="str">
        <f t="shared" si="565"/>
        <v>plays</v>
      </c>
      <c r="S3361" s="21">
        <f t="shared" si="566"/>
        <v>42746.057106481487</v>
      </c>
      <c r="T3361" s="21">
        <f t="shared" si="56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62"/>
        <v>101</v>
      </c>
      <c r="P3362" s="19">
        <f t="shared" si="563"/>
        <v>126.72222222222223</v>
      </c>
      <c r="Q3362" t="str">
        <f t="shared" si="564"/>
        <v>theater</v>
      </c>
      <c r="R3362" t="str">
        <f t="shared" si="565"/>
        <v>plays</v>
      </c>
      <c r="S3362" s="21">
        <f t="shared" si="566"/>
        <v>42697.082673611112</v>
      </c>
      <c r="T3362" s="21">
        <f t="shared" si="56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62"/>
        <v>113</v>
      </c>
      <c r="P3363" s="20">
        <f t="shared" ref="P3363:P3365" si="573">IF(E3363=0,0,E3363/L3363)</f>
        <v>83.42647058823529</v>
      </c>
      <c r="Q3363" t="str">
        <f t="shared" si="564"/>
        <v>theater</v>
      </c>
      <c r="R3363" t="str">
        <f t="shared" si="565"/>
        <v>plays</v>
      </c>
      <c r="S3363" s="21">
        <f t="shared" si="566"/>
        <v>41866.025347222225</v>
      </c>
      <c r="T3363" s="21">
        <f t="shared" si="56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62"/>
        <v>218</v>
      </c>
      <c r="P3364" s="20">
        <f t="shared" si="573"/>
        <v>54.5</v>
      </c>
      <c r="Q3364" t="str">
        <f t="shared" si="564"/>
        <v>theater</v>
      </c>
      <c r="R3364" t="str">
        <f t="shared" si="565"/>
        <v>plays</v>
      </c>
      <c r="S3364" s="21">
        <f t="shared" si="566"/>
        <v>42056.091631944444</v>
      </c>
      <c r="T3364" s="21">
        <f t="shared" si="56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62"/>
        <v>101</v>
      </c>
      <c r="P3365" s="20">
        <f t="shared" si="573"/>
        <v>302.30769230769232</v>
      </c>
      <c r="Q3365" t="str">
        <f t="shared" si="564"/>
        <v>theater</v>
      </c>
      <c r="R3365" t="str">
        <f t="shared" si="565"/>
        <v>plays</v>
      </c>
      <c r="S3365" s="21">
        <f t="shared" si="566"/>
        <v>41851.771354166667</v>
      </c>
      <c r="T3365" s="21">
        <f t="shared" si="56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62"/>
        <v>106</v>
      </c>
      <c r="P3366" s="13">
        <f t="shared" si="563"/>
        <v>44.138888888888886</v>
      </c>
      <c r="Q3366" t="str">
        <f t="shared" si="564"/>
        <v>theater</v>
      </c>
      <c r="R3366" t="str">
        <f t="shared" si="565"/>
        <v>plays</v>
      </c>
      <c r="S3366" s="21">
        <f t="shared" si="566"/>
        <v>42422.977418981478</v>
      </c>
      <c r="T3366" s="21">
        <f t="shared" si="56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62"/>
        <v>104</v>
      </c>
      <c r="P3367" s="20">
        <f t="shared" ref="P3367:P3368" si="574">IF(E3367=0,0,E3367/L3367)</f>
        <v>866.66666666666663</v>
      </c>
      <c r="Q3367" t="str">
        <f t="shared" si="564"/>
        <v>theater</v>
      </c>
      <c r="R3367" t="str">
        <f t="shared" si="565"/>
        <v>plays</v>
      </c>
      <c r="S3367" s="21">
        <f t="shared" si="566"/>
        <v>42321.101759259262</v>
      </c>
      <c r="T3367" s="21">
        <f t="shared" si="56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62"/>
        <v>221</v>
      </c>
      <c r="P3368" s="20">
        <f t="shared" si="574"/>
        <v>61.388888888888886</v>
      </c>
      <c r="Q3368" t="str">
        <f t="shared" si="564"/>
        <v>theater</v>
      </c>
      <c r="R3368" t="str">
        <f t="shared" si="565"/>
        <v>plays</v>
      </c>
      <c r="S3368" s="21">
        <f t="shared" si="566"/>
        <v>42107.067557870367</v>
      </c>
      <c r="T3368" s="21">
        <f t="shared" si="56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62"/>
        <v>119</v>
      </c>
      <c r="P3369" s="13">
        <f t="shared" si="563"/>
        <v>29.666666666666668</v>
      </c>
      <c r="Q3369" t="str">
        <f t="shared" si="564"/>
        <v>theater</v>
      </c>
      <c r="R3369" t="str">
        <f t="shared" si="565"/>
        <v>plays</v>
      </c>
      <c r="S3369" s="21">
        <f t="shared" si="566"/>
        <v>42192.933958333335</v>
      </c>
      <c r="T3369" s="21">
        <f t="shared" si="56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62"/>
        <v>105</v>
      </c>
      <c r="P3370" s="20">
        <f>IF(E3370=0,0,E3370/L3370)</f>
        <v>45.478260869565219</v>
      </c>
      <c r="Q3370" t="str">
        <f t="shared" si="564"/>
        <v>theater</v>
      </c>
      <c r="R3370" t="str">
        <f t="shared" si="565"/>
        <v>plays</v>
      </c>
      <c r="S3370" s="21">
        <f t="shared" si="566"/>
        <v>41969.199756944443</v>
      </c>
      <c r="T3370" s="21">
        <f t="shared" si="56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62"/>
        <v>104</v>
      </c>
      <c r="P3371" s="12">
        <f t="shared" si="563"/>
        <v>96.203703703703709</v>
      </c>
      <c r="Q3371" t="str">
        <f t="shared" si="564"/>
        <v>theater</v>
      </c>
      <c r="R3371" t="str">
        <f t="shared" si="565"/>
        <v>plays</v>
      </c>
      <c r="S3371" s="21">
        <f t="shared" si="566"/>
        <v>42690.041435185187</v>
      </c>
      <c r="T3371" s="21">
        <f t="shared" si="56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62"/>
        <v>118</v>
      </c>
      <c r="P3372" s="20">
        <f t="shared" ref="P3372:P3374" si="575">IF(E3372=0,0,E3372/L3372)</f>
        <v>67.92307692307692</v>
      </c>
      <c r="Q3372" t="str">
        <f t="shared" si="564"/>
        <v>theater</v>
      </c>
      <c r="R3372" t="str">
        <f t="shared" si="565"/>
        <v>plays</v>
      </c>
      <c r="S3372" s="21">
        <f t="shared" si="566"/>
        <v>42690.334317129629</v>
      </c>
      <c r="T3372" s="21">
        <f t="shared" si="56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62"/>
        <v>139</v>
      </c>
      <c r="P3373" s="20">
        <f t="shared" si="575"/>
        <v>30.777777777777779</v>
      </c>
      <c r="Q3373" t="str">
        <f t="shared" si="564"/>
        <v>theater</v>
      </c>
      <c r="R3373" t="str">
        <f t="shared" si="565"/>
        <v>plays</v>
      </c>
      <c r="S3373" s="21">
        <f t="shared" si="566"/>
        <v>42312.874594907407</v>
      </c>
      <c r="T3373" s="21">
        <f t="shared" si="56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62"/>
        <v>104</v>
      </c>
      <c r="P3374" s="20">
        <f t="shared" si="575"/>
        <v>38.333333333333336</v>
      </c>
      <c r="Q3374" t="str">
        <f t="shared" si="564"/>
        <v>theater</v>
      </c>
      <c r="R3374" t="str">
        <f t="shared" si="565"/>
        <v>plays</v>
      </c>
      <c r="S3374" s="21">
        <f t="shared" si="566"/>
        <v>41855.548101851848</v>
      </c>
      <c r="T3374" s="21">
        <f t="shared" si="56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62"/>
        <v>100</v>
      </c>
      <c r="P3375" s="13">
        <f t="shared" si="563"/>
        <v>66.833333333333329</v>
      </c>
      <c r="Q3375" t="str">
        <f t="shared" si="564"/>
        <v>theater</v>
      </c>
      <c r="R3375" t="str">
        <f t="shared" si="565"/>
        <v>plays</v>
      </c>
      <c r="S3375" s="21">
        <f t="shared" si="566"/>
        <v>42179.854629629626</v>
      </c>
      <c r="T3375" s="21">
        <f t="shared" si="56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62"/>
        <v>107</v>
      </c>
      <c r="P3376" s="9">
        <f t="shared" si="563"/>
        <v>71.730769230769226</v>
      </c>
      <c r="Q3376" t="str">
        <f t="shared" si="564"/>
        <v>theater</v>
      </c>
      <c r="R3376" t="str">
        <f t="shared" si="565"/>
        <v>plays</v>
      </c>
      <c r="S3376" s="21">
        <f t="shared" si="566"/>
        <v>42275.731666666667</v>
      </c>
      <c r="T3376" s="21">
        <f t="shared" si="56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62"/>
        <v>100</v>
      </c>
      <c r="P3377" s="13">
        <f t="shared" si="563"/>
        <v>176.47058823529412</v>
      </c>
      <c r="Q3377" t="str">
        <f t="shared" si="564"/>
        <v>theater</v>
      </c>
      <c r="R3377" t="str">
        <f t="shared" si="565"/>
        <v>plays</v>
      </c>
      <c r="S3377" s="21">
        <f t="shared" si="566"/>
        <v>41765.610798611109</v>
      </c>
      <c r="T3377" s="21">
        <f t="shared" si="56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62"/>
        <v>100</v>
      </c>
      <c r="P3378" s="20">
        <f>IF(E3378=0,0,E3378/L3378)</f>
        <v>421.10526315789474</v>
      </c>
      <c r="Q3378" t="str">
        <f t="shared" si="564"/>
        <v>theater</v>
      </c>
      <c r="R3378" t="str">
        <f t="shared" si="565"/>
        <v>plays</v>
      </c>
      <c r="S3378" s="21">
        <f t="shared" si="566"/>
        <v>42059.701319444444</v>
      </c>
      <c r="T3378" s="21">
        <f t="shared" si="56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62"/>
        <v>101</v>
      </c>
      <c r="P3379" s="13">
        <f t="shared" si="563"/>
        <v>104.98701298701299</v>
      </c>
      <c r="Q3379" t="str">
        <f t="shared" si="564"/>
        <v>theater</v>
      </c>
      <c r="R3379" t="str">
        <f t="shared" si="565"/>
        <v>plays</v>
      </c>
      <c r="S3379" s="21">
        <f t="shared" si="566"/>
        <v>42053.732627314821</v>
      </c>
      <c r="T3379" s="21">
        <f t="shared" si="56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62"/>
        <v>108</v>
      </c>
      <c r="P3380" s="13">
        <f t="shared" si="563"/>
        <v>28.19047619047619</v>
      </c>
      <c r="Q3380" t="str">
        <f t="shared" si="564"/>
        <v>theater</v>
      </c>
      <c r="R3380" t="str">
        <f t="shared" si="565"/>
        <v>plays</v>
      </c>
      <c r="S3380" s="21">
        <f t="shared" si="566"/>
        <v>41858.355393518519</v>
      </c>
      <c r="T3380" s="21">
        <f t="shared" si="56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62"/>
        <v>104</v>
      </c>
      <c r="P3381" s="13">
        <f t="shared" si="563"/>
        <v>54.55263157894737</v>
      </c>
      <c r="Q3381" t="str">
        <f t="shared" si="564"/>
        <v>theater</v>
      </c>
      <c r="R3381" t="str">
        <f t="shared" si="565"/>
        <v>plays</v>
      </c>
      <c r="S3381" s="21">
        <f t="shared" si="566"/>
        <v>42225.513888888891</v>
      </c>
      <c r="T3381" s="21">
        <f t="shared" si="56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62"/>
        <v>104</v>
      </c>
      <c r="P3382" s="20">
        <f t="shared" ref="P3382:P3383" si="576">IF(E3382=0,0,E3382/L3382)</f>
        <v>111.89285714285714</v>
      </c>
      <c r="Q3382" t="str">
        <f t="shared" si="564"/>
        <v>theater</v>
      </c>
      <c r="R3382" t="str">
        <f t="shared" si="565"/>
        <v>plays</v>
      </c>
      <c r="S3382" s="21">
        <f t="shared" si="566"/>
        <v>41937.95344907407</v>
      </c>
      <c r="T3382" s="21">
        <f t="shared" si="56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62"/>
        <v>102</v>
      </c>
      <c r="P3383" s="20">
        <f t="shared" si="576"/>
        <v>85.208333333333329</v>
      </c>
      <c r="Q3383" t="str">
        <f t="shared" si="564"/>
        <v>theater</v>
      </c>
      <c r="R3383" t="str">
        <f t="shared" si="565"/>
        <v>plays</v>
      </c>
      <c r="S3383" s="21">
        <f t="shared" si="566"/>
        <v>42044.184988425928</v>
      </c>
      <c r="T3383" s="21">
        <f t="shared" si="56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62"/>
        <v>101</v>
      </c>
      <c r="P3384" s="13">
        <f t="shared" si="563"/>
        <v>76.652173913043484</v>
      </c>
      <c r="Q3384" t="str">
        <f t="shared" si="564"/>
        <v>theater</v>
      </c>
      <c r="R3384" t="str">
        <f t="shared" si="565"/>
        <v>plays</v>
      </c>
      <c r="S3384" s="21">
        <f t="shared" si="566"/>
        <v>42559.431203703702</v>
      </c>
      <c r="T3384" s="21">
        <f t="shared" si="56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62"/>
        <v>112</v>
      </c>
      <c r="P3385" s="20">
        <f t="shared" ref="P3385:P3389" si="577">IF(E3385=0,0,E3385/L3385)</f>
        <v>65.166666666666671</v>
      </c>
      <c r="Q3385" t="str">
        <f t="shared" si="564"/>
        <v>theater</v>
      </c>
      <c r="R3385" t="str">
        <f t="shared" si="565"/>
        <v>plays</v>
      </c>
      <c r="S3385" s="21">
        <f t="shared" si="566"/>
        <v>42524.782638888893</v>
      </c>
      <c r="T3385" s="21">
        <f t="shared" si="56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62"/>
        <v>100</v>
      </c>
      <c r="P3386" s="20">
        <f t="shared" si="577"/>
        <v>93.760312499999998</v>
      </c>
      <c r="Q3386" t="str">
        <f t="shared" si="564"/>
        <v>theater</v>
      </c>
      <c r="R3386" t="str">
        <f t="shared" si="565"/>
        <v>plays</v>
      </c>
      <c r="S3386" s="21">
        <f t="shared" si="566"/>
        <v>42292.087592592594</v>
      </c>
      <c r="T3386" s="21">
        <f t="shared" si="56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62"/>
        <v>100</v>
      </c>
      <c r="P3387" s="20">
        <f t="shared" si="577"/>
        <v>133.33333333333334</v>
      </c>
      <c r="Q3387" t="str">
        <f t="shared" si="564"/>
        <v>theater</v>
      </c>
      <c r="R3387" t="str">
        <f t="shared" si="565"/>
        <v>plays</v>
      </c>
      <c r="S3387" s="21">
        <f t="shared" si="566"/>
        <v>41953.8675</v>
      </c>
      <c r="T3387" s="21">
        <f t="shared" si="56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62"/>
        <v>105</v>
      </c>
      <c r="P3388" s="20">
        <f t="shared" si="577"/>
        <v>51.219512195121951</v>
      </c>
      <c r="Q3388" t="str">
        <f t="shared" si="564"/>
        <v>theater</v>
      </c>
      <c r="R3388" t="str">
        <f t="shared" si="565"/>
        <v>plays</v>
      </c>
      <c r="S3388" s="21">
        <f t="shared" si="566"/>
        <v>41946.644745370373</v>
      </c>
      <c r="T3388" s="21">
        <f t="shared" si="56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62"/>
        <v>117</v>
      </c>
      <c r="P3389" s="20">
        <f t="shared" si="577"/>
        <v>100.17142857142858</v>
      </c>
      <c r="Q3389" t="str">
        <f t="shared" si="564"/>
        <v>theater</v>
      </c>
      <c r="R3389" t="str">
        <f t="shared" si="565"/>
        <v>plays</v>
      </c>
      <c r="S3389" s="21">
        <f t="shared" si="566"/>
        <v>41947.762592592589</v>
      </c>
      <c r="T3389" s="21">
        <f t="shared" si="56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62"/>
        <v>104</v>
      </c>
      <c r="P3390" s="13">
        <f t="shared" si="563"/>
        <v>34.6</v>
      </c>
      <c r="Q3390" t="str">
        <f t="shared" si="564"/>
        <v>theater</v>
      </c>
      <c r="R3390" t="str">
        <f t="shared" si="565"/>
        <v>plays</v>
      </c>
      <c r="S3390" s="21">
        <f t="shared" si="566"/>
        <v>42143.461122685185</v>
      </c>
      <c r="T3390" s="21">
        <f t="shared" si="56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62"/>
        <v>115</v>
      </c>
      <c r="P3391" s="20">
        <f t="shared" ref="P3391:P3393" si="578">IF(E3391=0,0,E3391/L3391)</f>
        <v>184.67741935483872</v>
      </c>
      <c r="Q3391" t="str">
        <f t="shared" si="564"/>
        <v>theater</v>
      </c>
      <c r="R3391" t="str">
        <f t="shared" si="565"/>
        <v>plays</v>
      </c>
      <c r="S3391" s="21">
        <f t="shared" si="566"/>
        <v>42494.563449074078</v>
      </c>
      <c r="T3391" s="21">
        <f t="shared" si="56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62"/>
        <v>102</v>
      </c>
      <c r="P3392" s="20">
        <f t="shared" si="578"/>
        <v>69.818181818181813</v>
      </c>
      <c r="Q3392" t="str">
        <f t="shared" si="564"/>
        <v>theater</v>
      </c>
      <c r="R3392" t="str">
        <f t="shared" si="565"/>
        <v>plays</v>
      </c>
      <c r="S3392" s="21">
        <f t="shared" si="566"/>
        <v>41815.774826388886</v>
      </c>
      <c r="T3392" s="21">
        <f t="shared" si="56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62"/>
        <v>223</v>
      </c>
      <c r="P3393" s="20">
        <f t="shared" si="578"/>
        <v>61.944444444444443</v>
      </c>
      <c r="Q3393" t="str">
        <f t="shared" si="564"/>
        <v>theater</v>
      </c>
      <c r="R3393" t="str">
        <f t="shared" si="565"/>
        <v>plays</v>
      </c>
      <c r="S3393" s="21">
        <f t="shared" si="566"/>
        <v>41830.545694444445</v>
      </c>
      <c r="T3393" s="21">
        <f t="shared" si="56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62"/>
        <v>100</v>
      </c>
      <c r="P3394" s="13">
        <f t="shared" si="563"/>
        <v>41.666666666666664</v>
      </c>
      <c r="Q3394" t="str">
        <f t="shared" si="564"/>
        <v>theater</v>
      </c>
      <c r="R3394" t="str">
        <f t="shared" si="565"/>
        <v>plays</v>
      </c>
      <c r="S3394" s="21">
        <f t="shared" si="566"/>
        <v>42446.845543981486</v>
      </c>
      <c r="T3394" s="21">
        <f t="shared" si="56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79">ROUND((E3395/D3395)*100,0)</f>
        <v>106</v>
      </c>
      <c r="P3395" s="20">
        <f>IF(E3395=0,0,E3395/L3395)</f>
        <v>36.06818181818182</v>
      </c>
      <c r="Q3395" t="str">
        <f t="shared" ref="Q3395:Q3458" si="580">LEFT(N3395,SEARCH("/",N3395,1)-1)</f>
        <v>theater</v>
      </c>
      <c r="R3395" t="str">
        <f t="shared" ref="R3395:R3458" si="581">RIGHT(N3395,LEN(N3395)-FIND("/",N3395))</f>
        <v>plays</v>
      </c>
      <c r="S3395" s="21">
        <f t="shared" ref="S3395:S3458" si="582">(((J3395/60)/60)/24)+DATE(1970,1,1)</f>
        <v>41923.921643518523</v>
      </c>
      <c r="T3395" s="21">
        <f t="shared" ref="T3395:T3458" si="58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79"/>
        <v>142</v>
      </c>
      <c r="P3396" s="13">
        <f t="shared" ref="P3396:P3456" si="584">E3396/L3396</f>
        <v>29</v>
      </c>
      <c r="Q3396" t="str">
        <f t="shared" si="580"/>
        <v>theater</v>
      </c>
      <c r="R3396" t="str">
        <f t="shared" si="581"/>
        <v>plays</v>
      </c>
      <c r="S3396" s="21">
        <f t="shared" si="582"/>
        <v>41817.59542824074</v>
      </c>
      <c r="T3396" s="21">
        <f t="shared" si="58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79"/>
        <v>184</v>
      </c>
      <c r="P3397" s="13">
        <f t="shared" si="584"/>
        <v>24.210526315789473</v>
      </c>
      <c r="Q3397" t="str">
        <f t="shared" si="580"/>
        <v>theater</v>
      </c>
      <c r="R3397" t="str">
        <f t="shared" si="581"/>
        <v>plays</v>
      </c>
      <c r="S3397" s="21">
        <f t="shared" si="582"/>
        <v>42140.712314814817</v>
      </c>
      <c r="T3397" s="21">
        <f t="shared" si="58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79"/>
        <v>104</v>
      </c>
      <c r="P3398" s="20">
        <f>IF(E3398=0,0,E3398/L3398)</f>
        <v>55.892857142857146</v>
      </c>
      <c r="Q3398" t="str">
        <f t="shared" si="580"/>
        <v>theater</v>
      </c>
      <c r="R3398" t="str">
        <f t="shared" si="581"/>
        <v>plays</v>
      </c>
      <c r="S3398" s="21">
        <f t="shared" si="582"/>
        <v>41764.44663194444</v>
      </c>
      <c r="T3398" s="21">
        <f t="shared" si="58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79"/>
        <v>112</v>
      </c>
      <c r="P3399" s="13">
        <f t="shared" si="584"/>
        <v>11.666666666666666</v>
      </c>
      <c r="Q3399" t="str">
        <f t="shared" si="580"/>
        <v>theater</v>
      </c>
      <c r="R3399" t="str">
        <f t="shared" si="581"/>
        <v>plays</v>
      </c>
      <c r="S3399" s="21">
        <f t="shared" si="582"/>
        <v>42378.478344907402</v>
      </c>
      <c r="T3399" s="21">
        <f t="shared" si="58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79"/>
        <v>111</v>
      </c>
      <c r="P3400" s="20">
        <f>IF(E3400=0,0,E3400/L3400)</f>
        <v>68.353846153846149</v>
      </c>
      <c r="Q3400" t="str">
        <f t="shared" si="580"/>
        <v>theater</v>
      </c>
      <c r="R3400" t="str">
        <f t="shared" si="581"/>
        <v>plays</v>
      </c>
      <c r="S3400" s="21">
        <f t="shared" si="582"/>
        <v>41941.75203703704</v>
      </c>
      <c r="T3400" s="21">
        <f t="shared" si="58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79"/>
        <v>104</v>
      </c>
      <c r="P3401" s="13">
        <f t="shared" si="584"/>
        <v>27.065217391304348</v>
      </c>
      <c r="Q3401" t="str">
        <f t="shared" si="580"/>
        <v>theater</v>
      </c>
      <c r="R3401" t="str">
        <f t="shared" si="581"/>
        <v>plays</v>
      </c>
      <c r="S3401" s="21">
        <f t="shared" si="582"/>
        <v>42026.920428240745</v>
      </c>
      <c r="T3401" s="21">
        <f t="shared" si="58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79"/>
        <v>100</v>
      </c>
      <c r="P3402" s="20">
        <f>IF(E3402=0,0,E3402/L3402)</f>
        <v>118.12941176470588</v>
      </c>
      <c r="Q3402" t="str">
        <f t="shared" si="580"/>
        <v>theater</v>
      </c>
      <c r="R3402" t="str">
        <f t="shared" si="581"/>
        <v>plays</v>
      </c>
      <c r="S3402" s="21">
        <f t="shared" si="582"/>
        <v>41834.953865740739</v>
      </c>
      <c r="T3402" s="21">
        <f t="shared" si="58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79"/>
        <v>102</v>
      </c>
      <c r="P3403" s="13">
        <f t="shared" si="584"/>
        <v>44.757575757575758</v>
      </c>
      <c r="Q3403" t="str">
        <f t="shared" si="580"/>
        <v>theater</v>
      </c>
      <c r="R3403" t="str">
        <f t="shared" si="581"/>
        <v>plays</v>
      </c>
      <c r="S3403" s="21">
        <f t="shared" si="582"/>
        <v>42193.723912037036</v>
      </c>
      <c r="T3403" s="21">
        <f t="shared" si="58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79"/>
        <v>110</v>
      </c>
      <c r="P3404" s="20">
        <f>IF(E3404=0,0,E3404/L3404)</f>
        <v>99.787878787878782</v>
      </c>
      <c r="Q3404" t="str">
        <f t="shared" si="580"/>
        <v>theater</v>
      </c>
      <c r="R3404" t="str">
        <f t="shared" si="581"/>
        <v>plays</v>
      </c>
      <c r="S3404" s="21">
        <f t="shared" si="582"/>
        <v>42290.61855324074</v>
      </c>
      <c r="T3404" s="21">
        <f t="shared" si="58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79"/>
        <v>100</v>
      </c>
      <c r="P3405" s="13">
        <f t="shared" si="584"/>
        <v>117.64705882352941</v>
      </c>
      <c r="Q3405" t="str">
        <f t="shared" si="580"/>
        <v>theater</v>
      </c>
      <c r="R3405" t="str">
        <f t="shared" si="581"/>
        <v>plays</v>
      </c>
      <c r="S3405" s="21">
        <f t="shared" si="582"/>
        <v>42150.462083333332</v>
      </c>
      <c r="T3405" s="21">
        <f t="shared" si="58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79"/>
        <v>122</v>
      </c>
      <c r="P3406" s="20">
        <f>IF(E3406=0,0,E3406/L3406)</f>
        <v>203.33333333333334</v>
      </c>
      <c r="Q3406" t="str">
        <f t="shared" si="580"/>
        <v>theater</v>
      </c>
      <c r="R3406" t="str">
        <f t="shared" si="581"/>
        <v>plays</v>
      </c>
      <c r="S3406" s="21">
        <f t="shared" si="582"/>
        <v>42152.503495370373</v>
      </c>
      <c r="T3406" s="21">
        <f t="shared" si="58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79"/>
        <v>138</v>
      </c>
      <c r="P3407" s="13">
        <f t="shared" si="584"/>
        <v>28.323529411764707</v>
      </c>
      <c r="Q3407" t="str">
        <f t="shared" si="580"/>
        <v>theater</v>
      </c>
      <c r="R3407" t="str">
        <f t="shared" si="581"/>
        <v>plays</v>
      </c>
      <c r="S3407" s="21">
        <f t="shared" si="582"/>
        <v>42410.017199074078</v>
      </c>
      <c r="T3407" s="21">
        <f t="shared" si="58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79"/>
        <v>100</v>
      </c>
      <c r="P3408" s="20">
        <f>IF(E3408=0,0,E3408/L3408)</f>
        <v>110.23076923076923</v>
      </c>
      <c r="Q3408" t="str">
        <f t="shared" si="580"/>
        <v>theater</v>
      </c>
      <c r="R3408" t="str">
        <f t="shared" si="581"/>
        <v>plays</v>
      </c>
      <c r="S3408" s="21">
        <f t="shared" si="582"/>
        <v>41791.492777777778</v>
      </c>
      <c r="T3408" s="21">
        <f t="shared" si="58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79"/>
        <v>107</v>
      </c>
      <c r="P3409" s="13">
        <f t="shared" si="584"/>
        <v>31.970149253731343</v>
      </c>
      <c r="Q3409" t="str">
        <f t="shared" si="580"/>
        <v>theater</v>
      </c>
      <c r="R3409" t="str">
        <f t="shared" si="581"/>
        <v>plays</v>
      </c>
      <c r="S3409" s="21">
        <f t="shared" si="582"/>
        <v>41796.422326388885</v>
      </c>
      <c r="T3409" s="21">
        <f t="shared" si="58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79"/>
        <v>211</v>
      </c>
      <c r="P3410" s="20">
        <f>IF(E3410=0,0,E3410/L3410)</f>
        <v>58.611111111111114</v>
      </c>
      <c r="Q3410" t="str">
        <f t="shared" si="580"/>
        <v>theater</v>
      </c>
      <c r="R3410" t="str">
        <f t="shared" si="581"/>
        <v>plays</v>
      </c>
      <c r="S3410" s="21">
        <f t="shared" si="582"/>
        <v>41808.991944444446</v>
      </c>
      <c r="T3410" s="21">
        <f t="shared" si="58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79"/>
        <v>124</v>
      </c>
      <c r="P3411" s="13">
        <f t="shared" si="584"/>
        <v>29.428571428571427</v>
      </c>
      <c r="Q3411" t="str">
        <f t="shared" si="580"/>
        <v>theater</v>
      </c>
      <c r="R3411" t="str">
        <f t="shared" si="581"/>
        <v>plays</v>
      </c>
      <c r="S3411" s="21">
        <f t="shared" si="582"/>
        <v>42544.814328703709</v>
      </c>
      <c r="T3411" s="21">
        <f t="shared" si="58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79"/>
        <v>109</v>
      </c>
      <c r="P3412" s="20">
        <f t="shared" ref="P3412:P3413" si="585">IF(E3412=0,0,E3412/L3412)</f>
        <v>81.375</v>
      </c>
      <c r="Q3412" t="str">
        <f t="shared" si="580"/>
        <v>theater</v>
      </c>
      <c r="R3412" t="str">
        <f t="shared" si="581"/>
        <v>plays</v>
      </c>
      <c r="S3412" s="21">
        <f t="shared" si="582"/>
        <v>42500.041550925926</v>
      </c>
      <c r="T3412" s="21">
        <f t="shared" si="58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79"/>
        <v>104</v>
      </c>
      <c r="P3413" s="20">
        <f t="shared" si="585"/>
        <v>199.16666666666666</v>
      </c>
      <c r="Q3413" t="str">
        <f t="shared" si="580"/>
        <v>theater</v>
      </c>
      <c r="R3413" t="str">
        <f t="shared" si="581"/>
        <v>plays</v>
      </c>
      <c r="S3413" s="21">
        <f t="shared" si="582"/>
        <v>42265.022824074069</v>
      </c>
      <c r="T3413" s="21">
        <f t="shared" si="58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79"/>
        <v>100</v>
      </c>
      <c r="P3414" s="13">
        <f t="shared" si="584"/>
        <v>115.38461538461539</v>
      </c>
      <c r="Q3414" t="str">
        <f t="shared" si="580"/>
        <v>theater</v>
      </c>
      <c r="R3414" t="str">
        <f t="shared" si="581"/>
        <v>plays</v>
      </c>
      <c r="S3414" s="21">
        <f t="shared" si="582"/>
        <v>41879.959050925929</v>
      </c>
      <c r="T3414" s="21">
        <f t="shared" si="58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79"/>
        <v>130</v>
      </c>
      <c r="P3415" s="20">
        <f t="shared" ref="P3415:P3417" si="586">IF(E3415=0,0,E3415/L3415)</f>
        <v>46.428571428571431</v>
      </c>
      <c r="Q3415" t="str">
        <f t="shared" si="580"/>
        <v>theater</v>
      </c>
      <c r="R3415" t="str">
        <f t="shared" si="581"/>
        <v>plays</v>
      </c>
      <c r="S3415" s="21">
        <f t="shared" si="582"/>
        <v>42053.733078703706</v>
      </c>
      <c r="T3415" s="21">
        <f t="shared" si="58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79"/>
        <v>104</v>
      </c>
      <c r="P3416" s="20">
        <f t="shared" si="586"/>
        <v>70.568181818181813</v>
      </c>
      <c r="Q3416" t="str">
        <f t="shared" si="580"/>
        <v>theater</v>
      </c>
      <c r="R3416" t="str">
        <f t="shared" si="581"/>
        <v>plays</v>
      </c>
      <c r="S3416" s="21">
        <f t="shared" si="582"/>
        <v>42675.832465277781</v>
      </c>
      <c r="T3416" s="21">
        <f t="shared" si="58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79"/>
        <v>100</v>
      </c>
      <c r="P3417" s="20">
        <f t="shared" si="586"/>
        <v>22.222222222222221</v>
      </c>
      <c r="Q3417" t="str">
        <f t="shared" si="580"/>
        <v>theater</v>
      </c>
      <c r="R3417" t="str">
        <f t="shared" si="581"/>
        <v>plays</v>
      </c>
      <c r="S3417" s="21">
        <f t="shared" si="582"/>
        <v>42467.144166666665</v>
      </c>
      <c r="T3417" s="21">
        <f t="shared" si="58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79"/>
        <v>120</v>
      </c>
      <c r="P3418" s="13">
        <f t="shared" si="584"/>
        <v>159.46666666666667</v>
      </c>
      <c r="Q3418" t="str">
        <f t="shared" si="580"/>
        <v>theater</v>
      </c>
      <c r="R3418" t="str">
        <f t="shared" si="581"/>
        <v>plays</v>
      </c>
      <c r="S3418" s="21">
        <f t="shared" si="582"/>
        <v>42089.412557870368</v>
      </c>
      <c r="T3418" s="21">
        <f t="shared" si="58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79"/>
        <v>100</v>
      </c>
      <c r="P3419" s="20">
        <f t="shared" ref="P3419:P3420" si="587">IF(E3419=0,0,E3419/L3419)</f>
        <v>37.777999999999999</v>
      </c>
      <c r="Q3419" t="str">
        <f t="shared" si="580"/>
        <v>theater</v>
      </c>
      <c r="R3419" t="str">
        <f t="shared" si="581"/>
        <v>plays</v>
      </c>
      <c r="S3419" s="21">
        <f t="shared" si="582"/>
        <v>41894.91375</v>
      </c>
      <c r="T3419" s="21">
        <f t="shared" si="58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79"/>
        <v>101</v>
      </c>
      <c r="P3420" s="20">
        <f t="shared" si="587"/>
        <v>72.053571428571431</v>
      </c>
      <c r="Q3420" t="str">
        <f t="shared" si="580"/>
        <v>theater</v>
      </c>
      <c r="R3420" t="str">
        <f t="shared" si="581"/>
        <v>plays</v>
      </c>
      <c r="S3420" s="21">
        <f t="shared" si="582"/>
        <v>41752.83457175926</v>
      </c>
      <c r="T3420" s="21">
        <f t="shared" si="58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79"/>
        <v>107</v>
      </c>
      <c r="P3421" s="12">
        <f t="shared" si="584"/>
        <v>63.695652173913047</v>
      </c>
      <c r="Q3421" t="str">
        <f t="shared" si="580"/>
        <v>theater</v>
      </c>
      <c r="R3421" t="str">
        <f t="shared" si="581"/>
        <v>plays</v>
      </c>
      <c r="S3421" s="21">
        <f t="shared" si="582"/>
        <v>42448.821585648147</v>
      </c>
      <c r="T3421" s="21">
        <f t="shared" si="58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79"/>
        <v>138</v>
      </c>
      <c r="P3422" s="13">
        <f t="shared" si="584"/>
        <v>28.411764705882351</v>
      </c>
      <c r="Q3422" t="str">
        <f t="shared" si="580"/>
        <v>theater</v>
      </c>
      <c r="R3422" t="str">
        <f t="shared" si="581"/>
        <v>plays</v>
      </c>
      <c r="S3422" s="21">
        <f t="shared" si="582"/>
        <v>42405.090300925927</v>
      </c>
      <c r="T3422" s="21">
        <f t="shared" si="58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79"/>
        <v>101</v>
      </c>
      <c r="P3423" s="20">
        <f>IF(E3423=0,0,E3423/L3423)</f>
        <v>103.21428571428571</v>
      </c>
      <c r="Q3423" t="str">
        <f t="shared" si="580"/>
        <v>theater</v>
      </c>
      <c r="R3423" t="str">
        <f t="shared" si="581"/>
        <v>plays</v>
      </c>
      <c r="S3423" s="21">
        <f t="shared" si="582"/>
        <v>42037.791238425925</v>
      </c>
      <c r="T3423" s="21">
        <f t="shared" si="58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79"/>
        <v>109</v>
      </c>
      <c r="P3424" s="13">
        <f t="shared" si="584"/>
        <v>71.152173913043484</v>
      </c>
      <c r="Q3424" t="str">
        <f t="shared" si="580"/>
        <v>theater</v>
      </c>
      <c r="R3424" t="str">
        <f t="shared" si="581"/>
        <v>plays</v>
      </c>
      <c r="S3424" s="21">
        <f t="shared" si="582"/>
        <v>42323.562222222223</v>
      </c>
      <c r="T3424" s="21">
        <f t="shared" si="58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79"/>
        <v>140</v>
      </c>
      <c r="P3425" s="20">
        <f t="shared" ref="P3425:P3428" si="588">IF(E3425=0,0,E3425/L3425)</f>
        <v>35</v>
      </c>
      <c r="Q3425" t="str">
        <f t="shared" si="580"/>
        <v>theater</v>
      </c>
      <c r="R3425" t="str">
        <f t="shared" si="581"/>
        <v>plays</v>
      </c>
      <c r="S3425" s="21">
        <f t="shared" si="582"/>
        <v>42088.911354166667</v>
      </c>
      <c r="T3425" s="21">
        <f t="shared" si="58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79"/>
        <v>104</v>
      </c>
      <c r="P3426" s="20">
        <f t="shared" si="588"/>
        <v>81.776315789473685</v>
      </c>
      <c r="Q3426" t="str">
        <f t="shared" si="580"/>
        <v>theater</v>
      </c>
      <c r="R3426" t="str">
        <f t="shared" si="581"/>
        <v>plays</v>
      </c>
      <c r="S3426" s="21">
        <f t="shared" si="582"/>
        <v>42018.676898148144</v>
      </c>
      <c r="T3426" s="21">
        <f t="shared" si="58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79"/>
        <v>103</v>
      </c>
      <c r="P3427" s="20">
        <f t="shared" si="588"/>
        <v>297.02980769230766</v>
      </c>
      <c r="Q3427" t="str">
        <f t="shared" si="580"/>
        <v>theater</v>
      </c>
      <c r="R3427" t="str">
        <f t="shared" si="581"/>
        <v>plays</v>
      </c>
      <c r="S3427" s="21">
        <f t="shared" si="582"/>
        <v>41884.617314814815</v>
      </c>
      <c r="T3427" s="21">
        <f t="shared" si="58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79"/>
        <v>108</v>
      </c>
      <c r="P3428" s="20">
        <f t="shared" si="588"/>
        <v>46.609195402298852</v>
      </c>
      <c r="Q3428" t="str">
        <f t="shared" si="580"/>
        <v>theater</v>
      </c>
      <c r="R3428" t="str">
        <f t="shared" si="581"/>
        <v>plays</v>
      </c>
      <c r="S3428" s="21">
        <f t="shared" si="582"/>
        <v>41884.056747685187</v>
      </c>
      <c r="T3428" s="21">
        <f t="shared" si="58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79"/>
        <v>100</v>
      </c>
      <c r="P3429" s="13">
        <f t="shared" si="584"/>
        <v>51.724137931034484</v>
      </c>
      <c r="Q3429" t="str">
        <f t="shared" si="580"/>
        <v>theater</v>
      </c>
      <c r="R3429" t="str">
        <f t="shared" si="581"/>
        <v>plays</v>
      </c>
      <c r="S3429" s="21">
        <f t="shared" si="582"/>
        <v>41792.645277777774</v>
      </c>
      <c r="T3429" s="21">
        <f t="shared" si="58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79"/>
        <v>103</v>
      </c>
      <c r="P3430" s="13">
        <f t="shared" si="584"/>
        <v>40.294117647058826</v>
      </c>
      <c r="Q3430" t="str">
        <f t="shared" si="580"/>
        <v>theater</v>
      </c>
      <c r="R3430" t="str">
        <f t="shared" si="581"/>
        <v>plays</v>
      </c>
      <c r="S3430" s="21">
        <f t="shared" si="582"/>
        <v>42038.720451388886</v>
      </c>
      <c r="T3430" s="21">
        <f t="shared" si="58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79"/>
        <v>130</v>
      </c>
      <c r="P3431" s="13">
        <f t="shared" si="584"/>
        <v>16.25</v>
      </c>
      <c r="Q3431" t="str">
        <f t="shared" si="580"/>
        <v>theater</v>
      </c>
      <c r="R3431" t="str">
        <f t="shared" si="581"/>
        <v>plays</v>
      </c>
      <c r="S3431" s="21">
        <f t="shared" si="582"/>
        <v>42662.021539351852</v>
      </c>
      <c r="T3431" s="21">
        <f t="shared" si="58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79"/>
        <v>109</v>
      </c>
      <c r="P3432" s="13">
        <f t="shared" si="584"/>
        <v>30.152638888888887</v>
      </c>
      <c r="Q3432" t="str">
        <f t="shared" si="580"/>
        <v>theater</v>
      </c>
      <c r="R3432" t="str">
        <f t="shared" si="581"/>
        <v>plays</v>
      </c>
      <c r="S3432" s="21">
        <f t="shared" si="582"/>
        <v>41820.945613425924</v>
      </c>
      <c r="T3432" s="21">
        <f t="shared" si="58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79"/>
        <v>100</v>
      </c>
      <c r="P3433" s="20">
        <f t="shared" ref="P3433:P3439" si="589">IF(E3433=0,0,E3433/L3433)</f>
        <v>95.238095238095241</v>
      </c>
      <c r="Q3433" t="str">
        <f t="shared" si="580"/>
        <v>theater</v>
      </c>
      <c r="R3433" t="str">
        <f t="shared" si="581"/>
        <v>plays</v>
      </c>
      <c r="S3433" s="21">
        <f t="shared" si="582"/>
        <v>41839.730937500004</v>
      </c>
      <c r="T3433" s="21">
        <f t="shared" si="58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79"/>
        <v>110</v>
      </c>
      <c r="P3434" s="20">
        <f t="shared" si="589"/>
        <v>52.214285714285715</v>
      </c>
      <c r="Q3434" t="str">
        <f t="shared" si="580"/>
        <v>theater</v>
      </c>
      <c r="R3434" t="str">
        <f t="shared" si="581"/>
        <v>plays</v>
      </c>
      <c r="S3434" s="21">
        <f t="shared" si="582"/>
        <v>42380.581180555557</v>
      </c>
      <c r="T3434" s="21">
        <f t="shared" si="58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79"/>
        <v>100</v>
      </c>
      <c r="P3435" s="20">
        <f t="shared" si="589"/>
        <v>134.1549295774648</v>
      </c>
      <c r="Q3435" t="str">
        <f t="shared" si="580"/>
        <v>theater</v>
      </c>
      <c r="R3435" t="str">
        <f t="shared" si="581"/>
        <v>plays</v>
      </c>
      <c r="S3435" s="21">
        <f t="shared" si="582"/>
        <v>41776.063136574077</v>
      </c>
      <c r="T3435" s="21">
        <f t="shared" si="58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79"/>
        <v>106</v>
      </c>
      <c r="P3436" s="20">
        <f t="shared" si="589"/>
        <v>62.827380952380949</v>
      </c>
      <c r="Q3436" t="str">
        <f t="shared" si="580"/>
        <v>theater</v>
      </c>
      <c r="R3436" t="str">
        <f t="shared" si="581"/>
        <v>plays</v>
      </c>
      <c r="S3436" s="21">
        <f t="shared" si="582"/>
        <v>41800.380428240744</v>
      </c>
      <c r="T3436" s="21">
        <f t="shared" si="58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79"/>
        <v>112</v>
      </c>
      <c r="P3437" s="20">
        <f t="shared" si="589"/>
        <v>58.94736842105263</v>
      </c>
      <c r="Q3437" t="str">
        <f t="shared" si="580"/>
        <v>theater</v>
      </c>
      <c r="R3437" t="str">
        <f t="shared" si="581"/>
        <v>plays</v>
      </c>
      <c r="S3437" s="21">
        <f t="shared" si="582"/>
        <v>42572.61681712963</v>
      </c>
      <c r="T3437" s="21">
        <f t="shared" si="58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79"/>
        <v>106</v>
      </c>
      <c r="P3438" s="20">
        <f t="shared" si="589"/>
        <v>143.1081081081081</v>
      </c>
      <c r="Q3438" t="str">
        <f t="shared" si="580"/>
        <v>theater</v>
      </c>
      <c r="R3438" t="str">
        <f t="shared" si="581"/>
        <v>plays</v>
      </c>
      <c r="S3438" s="21">
        <f t="shared" si="582"/>
        <v>41851.541585648149</v>
      </c>
      <c r="T3438" s="21">
        <f t="shared" si="58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79"/>
        <v>101</v>
      </c>
      <c r="P3439" s="20">
        <f t="shared" si="589"/>
        <v>84.166666666666671</v>
      </c>
      <c r="Q3439" t="str">
        <f t="shared" si="580"/>
        <v>theater</v>
      </c>
      <c r="R3439" t="str">
        <f t="shared" si="581"/>
        <v>plays</v>
      </c>
      <c r="S3439" s="21">
        <f t="shared" si="582"/>
        <v>42205.710879629631</v>
      </c>
      <c r="T3439" s="21">
        <f t="shared" si="58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79"/>
        <v>104</v>
      </c>
      <c r="P3440" s="13">
        <f t="shared" si="584"/>
        <v>186.07142857142858</v>
      </c>
      <c r="Q3440" t="str">
        <f t="shared" si="580"/>
        <v>theater</v>
      </c>
      <c r="R3440" t="str">
        <f t="shared" si="581"/>
        <v>plays</v>
      </c>
      <c r="S3440" s="21">
        <f t="shared" si="582"/>
        <v>42100.927858796291</v>
      </c>
      <c r="T3440" s="21">
        <f t="shared" si="58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79"/>
        <v>135</v>
      </c>
      <c r="P3441" s="20">
        <f t="shared" ref="P3441:P3445" si="590">IF(E3441=0,0,E3441/L3441)</f>
        <v>89.785555555555561</v>
      </c>
      <c r="Q3441" t="str">
        <f t="shared" si="580"/>
        <v>theater</v>
      </c>
      <c r="R3441" t="str">
        <f t="shared" si="581"/>
        <v>plays</v>
      </c>
      <c r="S3441" s="21">
        <f t="shared" si="582"/>
        <v>42374.911226851851</v>
      </c>
      <c r="T3441" s="21">
        <f t="shared" si="58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79"/>
        <v>105</v>
      </c>
      <c r="P3442" s="20">
        <f t="shared" si="590"/>
        <v>64.157560975609755</v>
      </c>
      <c r="Q3442" t="str">
        <f t="shared" si="580"/>
        <v>theater</v>
      </c>
      <c r="R3442" t="str">
        <f t="shared" si="581"/>
        <v>plays</v>
      </c>
      <c r="S3442" s="21">
        <f t="shared" si="582"/>
        <v>41809.12300925926</v>
      </c>
      <c r="T3442" s="21">
        <f t="shared" si="58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79"/>
        <v>103</v>
      </c>
      <c r="P3443" s="20">
        <f t="shared" si="590"/>
        <v>59.651162790697676</v>
      </c>
      <c r="Q3443" t="str">
        <f t="shared" si="580"/>
        <v>theater</v>
      </c>
      <c r="R3443" t="str">
        <f t="shared" si="581"/>
        <v>plays</v>
      </c>
      <c r="S3443" s="21">
        <f t="shared" si="582"/>
        <v>42294.429641203707</v>
      </c>
      <c r="T3443" s="21">
        <f t="shared" si="58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79"/>
        <v>100</v>
      </c>
      <c r="P3444" s="20">
        <f t="shared" si="590"/>
        <v>31.25</v>
      </c>
      <c r="Q3444" t="str">
        <f t="shared" si="580"/>
        <v>theater</v>
      </c>
      <c r="R3444" t="str">
        <f t="shared" si="581"/>
        <v>plays</v>
      </c>
      <c r="S3444" s="21">
        <f t="shared" si="582"/>
        <v>42124.841111111105</v>
      </c>
      <c r="T3444" s="21">
        <f t="shared" si="58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79"/>
        <v>186</v>
      </c>
      <c r="P3445" s="20">
        <f t="shared" si="590"/>
        <v>41.222222222222221</v>
      </c>
      <c r="Q3445" t="str">
        <f t="shared" si="580"/>
        <v>theater</v>
      </c>
      <c r="R3445" t="str">
        <f t="shared" si="581"/>
        <v>plays</v>
      </c>
      <c r="S3445" s="21">
        <f t="shared" si="582"/>
        <v>41861.524837962963</v>
      </c>
      <c r="T3445" s="21">
        <f t="shared" si="58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79"/>
        <v>289</v>
      </c>
      <c r="P3446" s="8">
        <f t="shared" si="584"/>
        <v>43.35</v>
      </c>
      <c r="Q3446" t="str">
        <f t="shared" si="580"/>
        <v>theater</v>
      </c>
      <c r="R3446" t="str">
        <f t="shared" si="581"/>
        <v>plays</v>
      </c>
      <c r="S3446" s="21">
        <f t="shared" si="582"/>
        <v>42521.291504629626</v>
      </c>
      <c r="T3446" s="21">
        <f t="shared" si="58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79"/>
        <v>100</v>
      </c>
      <c r="P3447" s="13">
        <f t="shared" si="584"/>
        <v>64.516129032258064</v>
      </c>
      <c r="Q3447" t="str">
        <f t="shared" si="580"/>
        <v>theater</v>
      </c>
      <c r="R3447" t="str">
        <f t="shared" si="581"/>
        <v>plays</v>
      </c>
      <c r="S3447" s="21">
        <f t="shared" si="582"/>
        <v>42272.530509259261</v>
      </c>
      <c r="T3447" s="21">
        <f t="shared" si="58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79"/>
        <v>108</v>
      </c>
      <c r="P3448" s="13">
        <f t="shared" si="584"/>
        <v>43.28</v>
      </c>
      <c r="Q3448" t="str">
        <f t="shared" si="580"/>
        <v>theater</v>
      </c>
      <c r="R3448" t="str">
        <f t="shared" si="581"/>
        <v>plays</v>
      </c>
      <c r="S3448" s="21">
        <f t="shared" si="582"/>
        <v>42016.832465277781</v>
      </c>
      <c r="T3448" s="21">
        <f t="shared" si="58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79"/>
        <v>108</v>
      </c>
      <c r="P3449" s="20">
        <f t="shared" ref="P3449:P3451" si="591">IF(E3449=0,0,E3449/L3449)</f>
        <v>77</v>
      </c>
      <c r="Q3449" t="str">
        <f t="shared" si="580"/>
        <v>theater</v>
      </c>
      <c r="R3449" t="str">
        <f t="shared" si="581"/>
        <v>plays</v>
      </c>
      <c r="S3449" s="21">
        <f t="shared" si="582"/>
        <v>42402.889027777783</v>
      </c>
      <c r="T3449" s="21">
        <f t="shared" si="58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79"/>
        <v>110</v>
      </c>
      <c r="P3450" s="20">
        <f t="shared" si="591"/>
        <v>51.222222222222221</v>
      </c>
      <c r="Q3450" t="str">
        <f t="shared" si="580"/>
        <v>theater</v>
      </c>
      <c r="R3450" t="str">
        <f t="shared" si="581"/>
        <v>plays</v>
      </c>
      <c r="S3450" s="21">
        <f t="shared" si="582"/>
        <v>41960.119085648148</v>
      </c>
      <c r="T3450" s="21">
        <f t="shared" si="58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79"/>
        <v>171</v>
      </c>
      <c r="P3451" s="20">
        <f t="shared" si="591"/>
        <v>68.25</v>
      </c>
      <c r="Q3451" t="str">
        <f t="shared" si="580"/>
        <v>theater</v>
      </c>
      <c r="R3451" t="str">
        <f t="shared" si="581"/>
        <v>plays</v>
      </c>
      <c r="S3451" s="21">
        <f t="shared" si="582"/>
        <v>42532.052523148144</v>
      </c>
      <c r="T3451" s="21">
        <f t="shared" si="58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79"/>
        <v>152</v>
      </c>
      <c r="P3452" s="13">
        <f t="shared" si="584"/>
        <v>19.487179487179485</v>
      </c>
      <c r="Q3452" t="str">
        <f t="shared" si="580"/>
        <v>theater</v>
      </c>
      <c r="R3452" t="str">
        <f t="shared" si="581"/>
        <v>plays</v>
      </c>
      <c r="S3452" s="21">
        <f t="shared" si="582"/>
        <v>42036.704525462963</v>
      </c>
      <c r="T3452" s="21">
        <f t="shared" si="58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79"/>
        <v>101</v>
      </c>
      <c r="P3453" s="20">
        <f t="shared" ref="P3453:P3454" si="592">IF(E3453=0,0,E3453/L3453)</f>
        <v>41.125</v>
      </c>
      <c r="Q3453" t="str">
        <f t="shared" si="580"/>
        <v>theater</v>
      </c>
      <c r="R3453" t="str">
        <f t="shared" si="581"/>
        <v>plays</v>
      </c>
      <c r="S3453" s="21">
        <f t="shared" si="582"/>
        <v>42088.723692129628</v>
      </c>
      <c r="T3453" s="21">
        <f t="shared" si="58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79"/>
        <v>153</v>
      </c>
      <c r="P3454" s="20">
        <f t="shared" si="592"/>
        <v>41.405405405405403</v>
      </c>
      <c r="Q3454" t="str">
        <f t="shared" si="580"/>
        <v>theater</v>
      </c>
      <c r="R3454" t="str">
        <f t="shared" si="581"/>
        <v>plays</v>
      </c>
      <c r="S3454" s="21">
        <f t="shared" si="582"/>
        <v>41820.639189814814</v>
      </c>
      <c r="T3454" s="21">
        <f t="shared" si="58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79"/>
        <v>128</v>
      </c>
      <c r="P3455" s="13">
        <f t="shared" si="584"/>
        <v>27.5</v>
      </c>
      <c r="Q3455" t="str">
        <f t="shared" si="580"/>
        <v>theater</v>
      </c>
      <c r="R3455" t="str">
        <f t="shared" si="581"/>
        <v>plays</v>
      </c>
      <c r="S3455" s="21">
        <f t="shared" si="582"/>
        <v>42535.97865740741</v>
      </c>
      <c r="T3455" s="21">
        <f t="shared" si="58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79"/>
        <v>101</v>
      </c>
      <c r="P3456" s="13">
        <f t="shared" si="584"/>
        <v>33.571428571428569</v>
      </c>
      <c r="Q3456" t="str">
        <f t="shared" si="580"/>
        <v>theater</v>
      </c>
      <c r="R3456" t="str">
        <f t="shared" si="581"/>
        <v>plays</v>
      </c>
      <c r="S3456" s="21">
        <f t="shared" si="582"/>
        <v>41821.698599537034</v>
      </c>
      <c r="T3456" s="21">
        <f t="shared" si="58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79"/>
        <v>101</v>
      </c>
      <c r="P3457" s="20">
        <f t="shared" ref="P3457:P3460" si="593">IF(E3457=0,0,E3457/L3457)</f>
        <v>145.86956521739131</v>
      </c>
      <c r="Q3457" t="str">
        <f t="shared" si="580"/>
        <v>theater</v>
      </c>
      <c r="R3457" t="str">
        <f t="shared" si="581"/>
        <v>plays</v>
      </c>
      <c r="S3457" s="21">
        <f t="shared" si="582"/>
        <v>42626.7503125</v>
      </c>
      <c r="T3457" s="21">
        <f t="shared" si="58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79"/>
        <v>191</v>
      </c>
      <c r="P3458" s="20">
        <f t="shared" si="593"/>
        <v>358.6875</v>
      </c>
      <c r="Q3458" t="str">
        <f t="shared" si="580"/>
        <v>theater</v>
      </c>
      <c r="R3458" t="str">
        <f t="shared" si="581"/>
        <v>plays</v>
      </c>
      <c r="S3458" s="21">
        <f t="shared" si="582"/>
        <v>41821.205636574072</v>
      </c>
      <c r="T3458" s="21">
        <f t="shared" si="58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94">ROUND((E3459/D3459)*100,0)</f>
        <v>140</v>
      </c>
      <c r="P3459" s="20">
        <f t="shared" si="593"/>
        <v>50.981818181818184</v>
      </c>
      <c r="Q3459" t="str">
        <f t="shared" ref="Q3459:Q3522" si="595">LEFT(N3459,SEARCH("/",N3459,1)-1)</f>
        <v>theater</v>
      </c>
      <c r="R3459" t="str">
        <f t="shared" ref="R3459:R3522" si="596">RIGHT(N3459,LEN(N3459)-FIND("/",N3459))</f>
        <v>plays</v>
      </c>
      <c r="S3459" s="21">
        <f t="shared" ref="S3459:S3522" si="597">(((J3459/60)/60)/24)+DATE(1970,1,1)</f>
        <v>42016.706678240742</v>
      </c>
      <c r="T3459" s="21">
        <f t="shared" ref="T3459:T3522" si="59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94"/>
        <v>124</v>
      </c>
      <c r="P3460" s="20">
        <f t="shared" si="593"/>
        <v>45.037037037037038</v>
      </c>
      <c r="Q3460" t="str">
        <f t="shared" si="595"/>
        <v>theater</v>
      </c>
      <c r="R3460" t="str">
        <f t="shared" si="596"/>
        <v>plays</v>
      </c>
      <c r="S3460" s="21">
        <f t="shared" si="597"/>
        <v>42011.202581018515</v>
      </c>
      <c r="T3460" s="21">
        <f t="shared" si="59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94"/>
        <v>126</v>
      </c>
      <c r="P3461" s="13">
        <f t="shared" ref="P3461:P3522" si="599">E3461/L3461</f>
        <v>17.527777777777779</v>
      </c>
      <c r="Q3461" t="str">
        <f t="shared" si="595"/>
        <v>theater</v>
      </c>
      <c r="R3461" t="str">
        <f t="shared" si="596"/>
        <v>plays</v>
      </c>
      <c r="S3461" s="21">
        <f t="shared" si="597"/>
        <v>42480.479861111111</v>
      </c>
      <c r="T3461" s="21">
        <f t="shared" si="59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94"/>
        <v>190</v>
      </c>
      <c r="P3462" s="13">
        <f t="shared" si="599"/>
        <v>50</v>
      </c>
      <c r="Q3462" t="str">
        <f t="shared" si="595"/>
        <v>theater</v>
      </c>
      <c r="R3462" t="str">
        <f t="shared" si="596"/>
        <v>plays</v>
      </c>
      <c r="S3462" s="21">
        <f t="shared" si="597"/>
        <v>41852.527222222219</v>
      </c>
      <c r="T3462" s="21">
        <f t="shared" si="59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94"/>
        <v>139</v>
      </c>
      <c r="P3463" s="20">
        <f t="shared" ref="P3463:P3464" si="600">IF(E3463=0,0,E3463/L3463)</f>
        <v>57.916666666666664</v>
      </c>
      <c r="Q3463" t="str">
        <f t="shared" si="595"/>
        <v>theater</v>
      </c>
      <c r="R3463" t="str">
        <f t="shared" si="596"/>
        <v>plays</v>
      </c>
      <c r="S3463" s="21">
        <f t="shared" si="597"/>
        <v>42643.632858796293</v>
      </c>
      <c r="T3463" s="21">
        <f t="shared" si="59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94"/>
        <v>202</v>
      </c>
      <c r="P3464" s="20">
        <f t="shared" si="600"/>
        <v>29.705882352941178</v>
      </c>
      <c r="Q3464" t="str">
        <f t="shared" si="595"/>
        <v>theater</v>
      </c>
      <c r="R3464" t="str">
        <f t="shared" si="596"/>
        <v>plays</v>
      </c>
      <c r="S3464" s="21">
        <f t="shared" si="597"/>
        <v>42179.898472222223</v>
      </c>
      <c r="T3464" s="21">
        <f t="shared" si="59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94"/>
        <v>103</v>
      </c>
      <c r="P3465" s="9">
        <f t="shared" si="599"/>
        <v>90.684210526315795</v>
      </c>
      <c r="Q3465" t="str">
        <f t="shared" si="595"/>
        <v>theater</v>
      </c>
      <c r="R3465" t="str">
        <f t="shared" si="596"/>
        <v>plays</v>
      </c>
      <c r="S3465" s="21">
        <f t="shared" si="597"/>
        <v>42612.918807870374</v>
      </c>
      <c r="T3465" s="21">
        <f t="shared" si="59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94"/>
        <v>102</v>
      </c>
      <c r="P3466" s="20">
        <f>IF(E3466=0,0,E3466/L3466)</f>
        <v>55.012688172043013</v>
      </c>
      <c r="Q3466" t="str">
        <f t="shared" si="595"/>
        <v>theater</v>
      </c>
      <c r="R3466" t="str">
        <f t="shared" si="596"/>
        <v>plays</v>
      </c>
      <c r="S3466" s="21">
        <f t="shared" si="597"/>
        <v>42575.130057870367</v>
      </c>
      <c r="T3466" s="21">
        <f t="shared" si="59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94"/>
        <v>103</v>
      </c>
      <c r="P3467" s="13">
        <f t="shared" si="599"/>
        <v>57.222222222222221</v>
      </c>
      <c r="Q3467" t="str">
        <f t="shared" si="595"/>
        <v>theater</v>
      </c>
      <c r="R3467" t="str">
        <f t="shared" si="596"/>
        <v>plays</v>
      </c>
      <c r="S3467" s="21">
        <f t="shared" si="597"/>
        <v>42200.625833333332</v>
      </c>
      <c r="T3467" s="21">
        <f t="shared" si="59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94"/>
        <v>127</v>
      </c>
      <c r="P3468" s="20">
        <f t="shared" ref="P3468:P3472" si="601">IF(E3468=0,0,E3468/L3468)</f>
        <v>72.950819672131146</v>
      </c>
      <c r="Q3468" t="str">
        <f t="shared" si="595"/>
        <v>theater</v>
      </c>
      <c r="R3468" t="str">
        <f t="shared" si="596"/>
        <v>plays</v>
      </c>
      <c r="S3468" s="21">
        <f t="shared" si="597"/>
        <v>42420.019097222219</v>
      </c>
      <c r="T3468" s="21">
        <f t="shared" si="598"/>
        <v>42479.977430555555</v>
      </c>
    </row>
    <row r="3469" spans="1:20" ht="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94"/>
        <v>101</v>
      </c>
      <c r="P3469" s="20">
        <f t="shared" si="601"/>
        <v>64.468085106382972</v>
      </c>
      <c r="Q3469" t="str">
        <f t="shared" si="595"/>
        <v>theater</v>
      </c>
      <c r="R3469" t="str">
        <f t="shared" si="596"/>
        <v>plays</v>
      </c>
      <c r="S3469" s="21">
        <f t="shared" si="597"/>
        <v>42053.671666666662</v>
      </c>
      <c r="T3469" s="21">
        <f t="shared" si="59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94"/>
        <v>122</v>
      </c>
      <c r="P3470" s="20">
        <f t="shared" si="601"/>
        <v>716.35294117647061</v>
      </c>
      <c r="Q3470" t="str">
        <f t="shared" si="595"/>
        <v>theater</v>
      </c>
      <c r="R3470" t="str">
        <f t="shared" si="596"/>
        <v>plays</v>
      </c>
      <c r="S3470" s="21">
        <f t="shared" si="597"/>
        <v>42605.765381944439</v>
      </c>
      <c r="T3470" s="21">
        <f t="shared" si="59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94"/>
        <v>113</v>
      </c>
      <c r="P3471" s="20">
        <f t="shared" si="601"/>
        <v>50.396825396825399</v>
      </c>
      <c r="Q3471" t="str">
        <f t="shared" si="595"/>
        <v>theater</v>
      </c>
      <c r="R3471" t="str">
        <f t="shared" si="596"/>
        <v>plays</v>
      </c>
      <c r="S3471" s="21">
        <f t="shared" si="597"/>
        <v>42458.641724537039</v>
      </c>
      <c r="T3471" s="21">
        <f t="shared" si="59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94"/>
        <v>150</v>
      </c>
      <c r="P3472" s="20">
        <f t="shared" si="601"/>
        <v>41.666666666666664</v>
      </c>
      <c r="Q3472" t="str">
        <f t="shared" si="595"/>
        <v>theater</v>
      </c>
      <c r="R3472" t="str">
        <f t="shared" si="596"/>
        <v>plays</v>
      </c>
      <c r="S3472" s="21">
        <f t="shared" si="597"/>
        <v>42529.022013888884</v>
      </c>
      <c r="T3472" s="21">
        <f t="shared" si="59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94"/>
        <v>215</v>
      </c>
      <c r="P3473" s="13">
        <f t="shared" si="599"/>
        <v>35.766666666666666</v>
      </c>
      <c r="Q3473" t="str">
        <f t="shared" si="595"/>
        <v>theater</v>
      </c>
      <c r="R3473" t="str">
        <f t="shared" si="596"/>
        <v>plays</v>
      </c>
      <c r="S3473" s="21">
        <f t="shared" si="597"/>
        <v>41841.820486111108</v>
      </c>
      <c r="T3473" s="21">
        <f t="shared" si="59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94"/>
        <v>102</v>
      </c>
      <c r="P3474" s="20">
        <f t="shared" ref="P3474:P3475" si="602">IF(E3474=0,0,E3474/L3474)</f>
        <v>88.739130434782609</v>
      </c>
      <c r="Q3474" t="str">
        <f t="shared" si="595"/>
        <v>theater</v>
      </c>
      <c r="R3474" t="str">
        <f t="shared" si="596"/>
        <v>plays</v>
      </c>
      <c r="S3474" s="21">
        <f t="shared" si="597"/>
        <v>41928.170497685183</v>
      </c>
      <c r="T3474" s="21">
        <f t="shared" si="59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94"/>
        <v>100</v>
      </c>
      <c r="P3475" s="20">
        <f t="shared" si="602"/>
        <v>148.4848484848485</v>
      </c>
      <c r="Q3475" t="str">
        <f t="shared" si="595"/>
        <v>theater</v>
      </c>
      <c r="R3475" t="str">
        <f t="shared" si="596"/>
        <v>plays</v>
      </c>
      <c r="S3475" s="21">
        <f t="shared" si="597"/>
        <v>42062.834444444445</v>
      </c>
      <c r="T3475" s="21">
        <f t="shared" si="59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94"/>
        <v>101</v>
      </c>
      <c r="P3476" s="13">
        <f t="shared" si="599"/>
        <v>51.794871794871796</v>
      </c>
      <c r="Q3476" t="str">
        <f t="shared" si="595"/>
        <v>theater</v>
      </c>
      <c r="R3476" t="str">
        <f t="shared" si="596"/>
        <v>plays</v>
      </c>
      <c r="S3476" s="21">
        <f t="shared" si="597"/>
        <v>42541.501516203702</v>
      </c>
      <c r="T3476" s="21">
        <f t="shared" si="59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94"/>
        <v>113</v>
      </c>
      <c r="P3477" s="13">
        <f t="shared" si="599"/>
        <v>20</v>
      </c>
      <c r="Q3477" t="str">
        <f t="shared" si="595"/>
        <v>theater</v>
      </c>
      <c r="R3477" t="str">
        <f t="shared" si="596"/>
        <v>plays</v>
      </c>
      <c r="S3477" s="21">
        <f t="shared" si="597"/>
        <v>41918.880833333329</v>
      </c>
      <c r="T3477" s="21">
        <f t="shared" si="59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94"/>
        <v>104</v>
      </c>
      <c r="P3478" s="20">
        <f t="shared" ref="P3478:P3480" si="603">IF(E3478=0,0,E3478/L3478)</f>
        <v>52</v>
      </c>
      <c r="Q3478" t="str">
        <f t="shared" si="595"/>
        <v>theater</v>
      </c>
      <c r="R3478" t="str">
        <f t="shared" si="596"/>
        <v>plays</v>
      </c>
      <c r="S3478" s="21">
        <f t="shared" si="597"/>
        <v>41921.279976851853</v>
      </c>
      <c r="T3478" s="21">
        <f t="shared" si="59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94"/>
        <v>115</v>
      </c>
      <c r="P3479" s="20">
        <f t="shared" si="603"/>
        <v>53.230769230769234</v>
      </c>
      <c r="Q3479" t="str">
        <f t="shared" si="595"/>
        <v>theater</v>
      </c>
      <c r="R3479" t="str">
        <f t="shared" si="596"/>
        <v>plays</v>
      </c>
      <c r="S3479" s="21">
        <f t="shared" si="597"/>
        <v>42128.736608796295</v>
      </c>
      <c r="T3479" s="21">
        <f t="shared" si="59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94"/>
        <v>113</v>
      </c>
      <c r="P3480" s="20">
        <f t="shared" si="603"/>
        <v>39.596491228070178</v>
      </c>
      <c r="Q3480" t="str">
        <f t="shared" si="595"/>
        <v>theater</v>
      </c>
      <c r="R3480" t="str">
        <f t="shared" si="596"/>
        <v>plays</v>
      </c>
      <c r="S3480" s="21">
        <f t="shared" si="597"/>
        <v>42053.916921296302</v>
      </c>
      <c r="T3480" s="21">
        <f t="shared" si="59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94"/>
        <v>128</v>
      </c>
      <c r="P3481" s="13">
        <f t="shared" si="599"/>
        <v>34.25</v>
      </c>
      <c r="Q3481" t="str">
        <f t="shared" si="595"/>
        <v>theater</v>
      </c>
      <c r="R3481" t="str">
        <f t="shared" si="596"/>
        <v>plays</v>
      </c>
      <c r="S3481" s="21">
        <f t="shared" si="597"/>
        <v>41781.855092592588</v>
      </c>
      <c r="T3481" s="21">
        <f t="shared" si="59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94"/>
        <v>143</v>
      </c>
      <c r="P3482" s="20">
        <f>IF(E3482=0,0,E3482/L3482)</f>
        <v>164.61538461538461</v>
      </c>
      <c r="Q3482" t="str">
        <f t="shared" si="595"/>
        <v>theater</v>
      </c>
      <c r="R3482" t="str">
        <f t="shared" si="596"/>
        <v>plays</v>
      </c>
      <c r="S3482" s="21">
        <f t="shared" si="597"/>
        <v>42171.317442129628</v>
      </c>
      <c r="T3482" s="21">
        <f t="shared" si="59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94"/>
        <v>119</v>
      </c>
      <c r="P3483" s="8">
        <f t="shared" si="599"/>
        <v>125.05263157894737</v>
      </c>
      <c r="Q3483" t="str">
        <f t="shared" si="595"/>
        <v>theater</v>
      </c>
      <c r="R3483" t="str">
        <f t="shared" si="596"/>
        <v>plays</v>
      </c>
      <c r="S3483" s="21">
        <f t="shared" si="597"/>
        <v>41989.24754629629</v>
      </c>
      <c r="T3483" s="21">
        <f t="shared" si="59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94"/>
        <v>138</v>
      </c>
      <c r="P3484" s="13">
        <f t="shared" si="599"/>
        <v>51.875</v>
      </c>
      <c r="Q3484" t="str">
        <f t="shared" si="595"/>
        <v>theater</v>
      </c>
      <c r="R3484" t="str">
        <f t="shared" si="596"/>
        <v>plays</v>
      </c>
      <c r="S3484" s="21">
        <f t="shared" si="597"/>
        <v>41796.771597222221</v>
      </c>
      <c r="T3484" s="21">
        <f t="shared" si="59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94"/>
        <v>160</v>
      </c>
      <c r="P3485" s="20">
        <f t="shared" ref="P3485:P3488" si="604">IF(E3485=0,0,E3485/L3485)</f>
        <v>40.285714285714285</v>
      </c>
      <c r="Q3485" t="str">
        <f t="shared" si="595"/>
        <v>theater</v>
      </c>
      <c r="R3485" t="str">
        <f t="shared" si="596"/>
        <v>plays</v>
      </c>
      <c r="S3485" s="21">
        <f t="shared" si="597"/>
        <v>41793.668761574074</v>
      </c>
      <c r="T3485" s="21">
        <f t="shared" si="59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94"/>
        <v>114</v>
      </c>
      <c r="P3486" s="20">
        <f t="shared" si="604"/>
        <v>64.909090909090907</v>
      </c>
      <c r="Q3486" t="str">
        <f t="shared" si="595"/>
        <v>theater</v>
      </c>
      <c r="R3486" t="str">
        <f t="shared" si="596"/>
        <v>plays</v>
      </c>
      <c r="S3486" s="21">
        <f t="shared" si="597"/>
        <v>42506.760405092587</v>
      </c>
      <c r="T3486" s="21">
        <f t="shared" si="59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94"/>
        <v>101</v>
      </c>
      <c r="P3487" s="20">
        <f t="shared" si="604"/>
        <v>55.333333333333336</v>
      </c>
      <c r="Q3487" t="str">
        <f t="shared" si="595"/>
        <v>theater</v>
      </c>
      <c r="R3487" t="str">
        <f t="shared" si="596"/>
        <v>plays</v>
      </c>
      <c r="S3487" s="21">
        <f t="shared" si="597"/>
        <v>42372.693055555559</v>
      </c>
      <c r="T3487" s="21">
        <f t="shared" si="59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94"/>
        <v>155</v>
      </c>
      <c r="P3488" s="20">
        <f t="shared" si="604"/>
        <v>83.142857142857139</v>
      </c>
      <c r="Q3488" t="str">
        <f t="shared" si="595"/>
        <v>theater</v>
      </c>
      <c r="R3488" t="str">
        <f t="shared" si="596"/>
        <v>plays</v>
      </c>
      <c r="S3488" s="21">
        <f t="shared" si="597"/>
        <v>42126.87501157407</v>
      </c>
      <c r="T3488" s="21">
        <f t="shared" si="59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94"/>
        <v>128</v>
      </c>
      <c r="P3489" s="13">
        <f t="shared" si="599"/>
        <v>38.712121212121211</v>
      </c>
      <c r="Q3489" t="str">
        <f t="shared" si="595"/>
        <v>theater</v>
      </c>
      <c r="R3489" t="str">
        <f t="shared" si="596"/>
        <v>plays</v>
      </c>
      <c r="S3489" s="21">
        <f t="shared" si="597"/>
        <v>42149.940416666665</v>
      </c>
      <c r="T3489" s="21">
        <f t="shared" si="59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94"/>
        <v>121</v>
      </c>
      <c r="P3490" s="20">
        <f>IF(E3490=0,0,E3490/L3490)</f>
        <v>125.37931034482759</v>
      </c>
      <c r="Q3490" t="str">
        <f t="shared" si="595"/>
        <v>theater</v>
      </c>
      <c r="R3490" t="str">
        <f t="shared" si="596"/>
        <v>plays</v>
      </c>
      <c r="S3490" s="21">
        <f t="shared" si="597"/>
        <v>42087.768055555556</v>
      </c>
      <c r="T3490" s="21">
        <f t="shared" si="59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94"/>
        <v>113</v>
      </c>
      <c r="P3491" s="13">
        <f t="shared" si="599"/>
        <v>78.263888888888886</v>
      </c>
      <c r="Q3491" t="str">
        <f t="shared" si="595"/>
        <v>theater</v>
      </c>
      <c r="R3491" t="str">
        <f t="shared" si="596"/>
        <v>plays</v>
      </c>
      <c r="S3491" s="21">
        <f t="shared" si="597"/>
        <v>41753.635775462964</v>
      </c>
      <c r="T3491" s="21">
        <f t="shared" si="59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94"/>
        <v>128</v>
      </c>
      <c r="P3492" s="20">
        <f t="shared" ref="P3492:P3496" si="605">IF(E3492=0,0,E3492/L3492)</f>
        <v>47.222222222222221</v>
      </c>
      <c r="Q3492" t="str">
        <f t="shared" si="595"/>
        <v>theater</v>
      </c>
      <c r="R3492" t="str">
        <f t="shared" si="596"/>
        <v>plays</v>
      </c>
      <c r="S3492" s="21">
        <f t="shared" si="597"/>
        <v>42443.802361111113</v>
      </c>
      <c r="T3492" s="21">
        <f t="shared" si="59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94"/>
        <v>158</v>
      </c>
      <c r="P3493" s="20">
        <f t="shared" si="605"/>
        <v>79.099999999999994</v>
      </c>
      <c r="Q3493" t="str">
        <f t="shared" si="595"/>
        <v>theater</v>
      </c>
      <c r="R3493" t="str">
        <f t="shared" si="596"/>
        <v>plays</v>
      </c>
      <c r="S3493" s="21">
        <f t="shared" si="597"/>
        <v>42121.249814814815</v>
      </c>
      <c r="T3493" s="21">
        <f t="shared" si="59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94"/>
        <v>105</v>
      </c>
      <c r="P3494" s="20">
        <f t="shared" si="605"/>
        <v>114.29199999999999</v>
      </c>
      <c r="Q3494" t="str">
        <f t="shared" si="595"/>
        <v>theater</v>
      </c>
      <c r="R3494" t="str">
        <f t="shared" si="596"/>
        <v>plays</v>
      </c>
      <c r="S3494" s="21">
        <f t="shared" si="597"/>
        <v>42268.009224537032</v>
      </c>
      <c r="T3494" s="21">
        <f t="shared" si="59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94"/>
        <v>100</v>
      </c>
      <c r="P3495" s="20">
        <f t="shared" si="605"/>
        <v>51.724137931034484</v>
      </c>
      <c r="Q3495" t="str">
        <f t="shared" si="595"/>
        <v>theater</v>
      </c>
      <c r="R3495" t="str">
        <f t="shared" si="596"/>
        <v>plays</v>
      </c>
      <c r="S3495" s="21">
        <f t="shared" si="597"/>
        <v>41848.866157407407</v>
      </c>
      <c r="T3495" s="21">
        <f t="shared" si="59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94"/>
        <v>100</v>
      </c>
      <c r="P3496" s="20">
        <f t="shared" si="605"/>
        <v>30.76923076923077</v>
      </c>
      <c r="Q3496" t="str">
        <f t="shared" si="595"/>
        <v>theater</v>
      </c>
      <c r="R3496" t="str">
        <f t="shared" si="596"/>
        <v>plays</v>
      </c>
      <c r="S3496" s="21">
        <f t="shared" si="597"/>
        <v>42689.214988425927</v>
      </c>
      <c r="T3496" s="21">
        <f t="shared" si="59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94"/>
        <v>107</v>
      </c>
      <c r="P3497" s="9">
        <f t="shared" si="599"/>
        <v>74.208333333333329</v>
      </c>
      <c r="Q3497" t="str">
        <f t="shared" si="595"/>
        <v>theater</v>
      </c>
      <c r="R3497" t="str">
        <f t="shared" si="596"/>
        <v>plays</v>
      </c>
      <c r="S3497" s="21">
        <f t="shared" si="597"/>
        <v>41915.762835648151</v>
      </c>
      <c r="T3497" s="21">
        <f t="shared" si="59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94"/>
        <v>124</v>
      </c>
      <c r="P3498" s="20">
        <f t="shared" ref="P3498:P3499" si="606">IF(E3498=0,0,E3498/L3498)</f>
        <v>47.846153846153847</v>
      </c>
      <c r="Q3498" t="str">
        <f t="shared" si="595"/>
        <v>theater</v>
      </c>
      <c r="R3498" t="str">
        <f t="shared" si="596"/>
        <v>plays</v>
      </c>
      <c r="S3498" s="21">
        <f t="shared" si="597"/>
        <v>42584.846828703703</v>
      </c>
      <c r="T3498" s="21">
        <f t="shared" si="59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94"/>
        <v>109</v>
      </c>
      <c r="P3499" s="20">
        <f t="shared" si="606"/>
        <v>34.408163265306122</v>
      </c>
      <c r="Q3499" t="str">
        <f t="shared" si="595"/>
        <v>theater</v>
      </c>
      <c r="R3499" t="str">
        <f t="shared" si="596"/>
        <v>plays</v>
      </c>
      <c r="S3499" s="21">
        <f t="shared" si="597"/>
        <v>42511.741944444439</v>
      </c>
      <c r="T3499" s="21">
        <f t="shared" si="59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94"/>
        <v>102</v>
      </c>
      <c r="P3500" s="9">
        <f t="shared" si="599"/>
        <v>40.238095238095241</v>
      </c>
      <c r="Q3500" t="str">
        <f t="shared" si="595"/>
        <v>theater</v>
      </c>
      <c r="R3500" t="str">
        <f t="shared" si="596"/>
        <v>plays</v>
      </c>
      <c r="S3500" s="21">
        <f t="shared" si="597"/>
        <v>42459.15861111111</v>
      </c>
      <c r="T3500" s="21">
        <f t="shared" si="59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94"/>
        <v>106</v>
      </c>
      <c r="P3501" s="20">
        <f t="shared" ref="P3501:P3502" si="607">IF(E3501=0,0,E3501/L3501)</f>
        <v>60.285714285714285</v>
      </c>
      <c r="Q3501" t="str">
        <f t="shared" si="595"/>
        <v>theater</v>
      </c>
      <c r="R3501" t="str">
        <f t="shared" si="596"/>
        <v>plays</v>
      </c>
      <c r="S3501" s="21">
        <f t="shared" si="597"/>
        <v>42132.036168981482</v>
      </c>
      <c r="T3501" s="21">
        <f t="shared" si="59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94"/>
        <v>106</v>
      </c>
      <c r="P3502" s="20">
        <f t="shared" si="607"/>
        <v>25.30952380952381</v>
      </c>
      <c r="Q3502" t="str">
        <f t="shared" si="595"/>
        <v>theater</v>
      </c>
      <c r="R3502" t="str">
        <f t="shared" si="596"/>
        <v>plays</v>
      </c>
      <c r="S3502" s="21">
        <f t="shared" si="597"/>
        <v>42419.91942129629</v>
      </c>
      <c r="T3502" s="21">
        <f t="shared" si="59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94"/>
        <v>101</v>
      </c>
      <c r="P3503" s="13">
        <f t="shared" si="599"/>
        <v>35.952380952380949</v>
      </c>
      <c r="Q3503" t="str">
        <f t="shared" si="595"/>
        <v>theater</v>
      </c>
      <c r="R3503" t="str">
        <f t="shared" si="596"/>
        <v>plays</v>
      </c>
      <c r="S3503" s="21">
        <f t="shared" si="597"/>
        <v>42233.763831018514</v>
      </c>
      <c r="T3503" s="21">
        <f t="shared" si="59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94"/>
        <v>105</v>
      </c>
      <c r="P3504" s="20">
        <f>IF(E3504=0,0,E3504/L3504)</f>
        <v>136</v>
      </c>
      <c r="Q3504" t="str">
        <f t="shared" si="595"/>
        <v>theater</v>
      </c>
      <c r="R3504" t="str">
        <f t="shared" si="596"/>
        <v>plays</v>
      </c>
      <c r="S3504" s="21">
        <f t="shared" si="597"/>
        <v>42430.839398148149</v>
      </c>
      <c r="T3504" s="21">
        <f t="shared" si="59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94"/>
        <v>108</v>
      </c>
      <c r="P3505" s="13">
        <f t="shared" si="599"/>
        <v>70.763157894736835</v>
      </c>
      <c r="Q3505" t="str">
        <f t="shared" si="595"/>
        <v>theater</v>
      </c>
      <c r="R3505" t="str">
        <f t="shared" si="596"/>
        <v>plays</v>
      </c>
      <c r="S3505" s="21">
        <f t="shared" si="597"/>
        <v>42545.478333333333</v>
      </c>
      <c r="T3505" s="21">
        <f t="shared" si="59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94"/>
        <v>100</v>
      </c>
      <c r="P3506" s="20">
        <f t="shared" ref="P3506:P3509" si="608">IF(E3506=0,0,E3506/L3506)</f>
        <v>125</v>
      </c>
      <c r="Q3506" t="str">
        <f t="shared" si="595"/>
        <v>theater</v>
      </c>
      <c r="R3506" t="str">
        <f t="shared" si="596"/>
        <v>plays</v>
      </c>
      <c r="S3506" s="21">
        <f t="shared" si="597"/>
        <v>42297.748738425929</v>
      </c>
      <c r="T3506" s="21">
        <f t="shared" si="59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94"/>
        <v>104</v>
      </c>
      <c r="P3507" s="20">
        <f t="shared" si="608"/>
        <v>66.512820512820511</v>
      </c>
      <c r="Q3507" t="str">
        <f t="shared" si="595"/>
        <v>theater</v>
      </c>
      <c r="R3507" t="str">
        <f t="shared" si="596"/>
        <v>plays</v>
      </c>
      <c r="S3507" s="21">
        <f t="shared" si="597"/>
        <v>41760.935706018521</v>
      </c>
      <c r="T3507" s="21">
        <f t="shared" si="59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94"/>
        <v>102</v>
      </c>
      <c r="P3508" s="20">
        <f t="shared" si="608"/>
        <v>105</v>
      </c>
      <c r="Q3508" t="str">
        <f t="shared" si="595"/>
        <v>theater</v>
      </c>
      <c r="R3508" t="str">
        <f t="shared" si="596"/>
        <v>plays</v>
      </c>
      <c r="S3508" s="21">
        <f t="shared" si="597"/>
        <v>41829.734259259261</v>
      </c>
      <c r="T3508" s="21">
        <f t="shared" si="59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94"/>
        <v>104</v>
      </c>
      <c r="P3509" s="20">
        <f t="shared" si="608"/>
        <v>145</v>
      </c>
      <c r="Q3509" t="str">
        <f t="shared" si="595"/>
        <v>theater</v>
      </c>
      <c r="R3509" t="str">
        <f t="shared" si="596"/>
        <v>plays</v>
      </c>
      <c r="S3509" s="21">
        <f t="shared" si="597"/>
        <v>42491.92288194444</v>
      </c>
      <c r="T3509" s="21">
        <f t="shared" si="59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94"/>
        <v>180</v>
      </c>
      <c r="P3510" s="13">
        <f t="shared" si="599"/>
        <v>12</v>
      </c>
      <c r="Q3510" t="str">
        <f t="shared" si="595"/>
        <v>theater</v>
      </c>
      <c r="R3510" t="str">
        <f t="shared" si="596"/>
        <v>plays</v>
      </c>
      <c r="S3510" s="21">
        <f t="shared" si="597"/>
        <v>42477.729780092588</v>
      </c>
      <c r="T3510" s="21">
        <f t="shared" si="59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94"/>
        <v>106</v>
      </c>
      <c r="P3511" s="20">
        <f t="shared" ref="P3511:P3512" si="609">IF(E3511=0,0,E3511/L3511)</f>
        <v>96.666666666666671</v>
      </c>
      <c r="Q3511" t="str">
        <f t="shared" si="595"/>
        <v>theater</v>
      </c>
      <c r="R3511" t="str">
        <f t="shared" si="596"/>
        <v>plays</v>
      </c>
      <c r="S3511" s="21">
        <f t="shared" si="597"/>
        <v>41950.859560185185</v>
      </c>
      <c r="T3511" s="21">
        <f t="shared" si="59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94"/>
        <v>101</v>
      </c>
      <c r="P3512" s="20">
        <f t="shared" si="609"/>
        <v>60.333333333333336</v>
      </c>
      <c r="Q3512" t="str">
        <f t="shared" si="595"/>
        <v>theater</v>
      </c>
      <c r="R3512" t="str">
        <f t="shared" si="596"/>
        <v>plays</v>
      </c>
      <c r="S3512" s="21">
        <f t="shared" si="597"/>
        <v>41802.62090277778</v>
      </c>
      <c r="T3512" s="21">
        <f t="shared" si="59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94"/>
        <v>101</v>
      </c>
      <c r="P3513" s="13">
        <f t="shared" si="599"/>
        <v>79.89473684210526</v>
      </c>
      <c r="Q3513" t="str">
        <f t="shared" si="595"/>
        <v>theater</v>
      </c>
      <c r="R3513" t="str">
        <f t="shared" si="596"/>
        <v>plays</v>
      </c>
      <c r="S3513" s="21">
        <f t="shared" si="597"/>
        <v>41927.873784722222</v>
      </c>
      <c r="T3513" s="21">
        <f t="shared" si="59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94"/>
        <v>100</v>
      </c>
      <c r="P3514" s="13">
        <f t="shared" si="599"/>
        <v>58.823529411764703</v>
      </c>
      <c r="Q3514" t="str">
        <f t="shared" si="595"/>
        <v>theater</v>
      </c>
      <c r="R3514" t="str">
        <f t="shared" si="596"/>
        <v>plays</v>
      </c>
      <c r="S3514" s="21">
        <f t="shared" si="597"/>
        <v>42057.536944444444</v>
      </c>
      <c r="T3514" s="21">
        <f t="shared" si="59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94"/>
        <v>118</v>
      </c>
      <c r="P3515" s="20">
        <f t="shared" ref="P3515:P3518" si="610">IF(E3515=0,0,E3515/L3515)</f>
        <v>75.340909090909093</v>
      </c>
      <c r="Q3515" t="str">
        <f t="shared" si="595"/>
        <v>theater</v>
      </c>
      <c r="R3515" t="str">
        <f t="shared" si="596"/>
        <v>plays</v>
      </c>
      <c r="S3515" s="21">
        <f t="shared" si="597"/>
        <v>41781.096203703702</v>
      </c>
      <c r="T3515" s="21">
        <f t="shared" si="59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94"/>
        <v>110</v>
      </c>
      <c r="P3516" s="20">
        <f t="shared" si="610"/>
        <v>55</v>
      </c>
      <c r="Q3516" t="str">
        <f t="shared" si="595"/>
        <v>theater</v>
      </c>
      <c r="R3516" t="str">
        <f t="shared" si="596"/>
        <v>plays</v>
      </c>
      <c r="S3516" s="21">
        <f t="shared" si="597"/>
        <v>42020.846666666665</v>
      </c>
      <c r="T3516" s="21">
        <f t="shared" si="59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94"/>
        <v>103</v>
      </c>
      <c r="P3517" s="20">
        <f t="shared" si="610"/>
        <v>66.956521739130437</v>
      </c>
      <c r="Q3517" t="str">
        <f t="shared" si="595"/>
        <v>theater</v>
      </c>
      <c r="R3517" t="str">
        <f t="shared" si="596"/>
        <v>plays</v>
      </c>
      <c r="S3517" s="21">
        <f t="shared" si="597"/>
        <v>42125.772812499999</v>
      </c>
      <c r="T3517" s="21">
        <f t="shared" si="59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94"/>
        <v>100</v>
      </c>
      <c r="P3518" s="20">
        <f t="shared" si="610"/>
        <v>227.27272727272728</v>
      </c>
      <c r="Q3518" t="str">
        <f t="shared" si="595"/>
        <v>theater</v>
      </c>
      <c r="R3518" t="str">
        <f t="shared" si="596"/>
        <v>plays</v>
      </c>
      <c r="S3518" s="21">
        <f t="shared" si="597"/>
        <v>41856.010069444441</v>
      </c>
      <c r="T3518" s="21">
        <f t="shared" si="59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94"/>
        <v>100</v>
      </c>
      <c r="P3519" s="13">
        <f t="shared" si="599"/>
        <v>307.69230769230768</v>
      </c>
      <c r="Q3519" t="str">
        <f t="shared" si="595"/>
        <v>theater</v>
      </c>
      <c r="R3519" t="str">
        <f t="shared" si="596"/>
        <v>plays</v>
      </c>
      <c r="S3519" s="21">
        <f t="shared" si="597"/>
        <v>41794.817523148151</v>
      </c>
      <c r="T3519" s="21">
        <f t="shared" si="59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94"/>
        <v>110</v>
      </c>
      <c r="P3520" s="20">
        <f>IF(E3520=0,0,E3520/L3520)</f>
        <v>50.020909090909093</v>
      </c>
      <c r="Q3520" t="str">
        <f t="shared" si="595"/>
        <v>theater</v>
      </c>
      <c r="R3520" t="str">
        <f t="shared" si="596"/>
        <v>plays</v>
      </c>
      <c r="S3520" s="21">
        <f t="shared" si="597"/>
        <v>41893.783553240741</v>
      </c>
      <c r="T3520" s="21">
        <f t="shared" si="59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94"/>
        <v>101</v>
      </c>
      <c r="P3521" s="13">
        <f t="shared" si="599"/>
        <v>72.392857142857139</v>
      </c>
      <c r="Q3521" t="str">
        <f t="shared" si="595"/>
        <v>theater</v>
      </c>
      <c r="R3521" t="str">
        <f t="shared" si="596"/>
        <v>plays</v>
      </c>
      <c r="S3521" s="21">
        <f t="shared" si="597"/>
        <v>42037.598958333328</v>
      </c>
      <c r="T3521" s="21">
        <f t="shared" si="59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94"/>
        <v>101</v>
      </c>
      <c r="P3522" s="13">
        <f t="shared" si="599"/>
        <v>95.952380952380949</v>
      </c>
      <c r="Q3522" t="str">
        <f t="shared" si="595"/>
        <v>theater</v>
      </c>
      <c r="R3522" t="str">
        <f t="shared" si="596"/>
        <v>plays</v>
      </c>
      <c r="S3522" s="21">
        <f t="shared" si="597"/>
        <v>42227.824212962965</v>
      </c>
      <c r="T3522" s="21">
        <f t="shared" si="59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611">ROUND((E3523/D3523)*100,0)</f>
        <v>169</v>
      </c>
      <c r="P3523" s="20">
        <f>IF(E3523=0,0,E3523/L3523)</f>
        <v>45.615384615384613</v>
      </c>
      <c r="Q3523" t="str">
        <f t="shared" ref="Q3523:Q3586" si="612">LEFT(N3523,SEARCH("/",N3523,1)-1)</f>
        <v>theater</v>
      </c>
      <c r="R3523" t="str">
        <f t="shared" ref="R3523:R3586" si="613">RIGHT(N3523,LEN(N3523)-FIND("/",N3523))</f>
        <v>plays</v>
      </c>
      <c r="S3523" s="21">
        <f t="shared" ref="S3523:S3586" si="614">(((J3523/60)/60)/24)+DATE(1970,1,1)</f>
        <v>41881.361342592594</v>
      </c>
      <c r="T3523" s="21">
        <f t="shared" ref="T3523:T3586" si="61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611"/>
        <v>100</v>
      </c>
      <c r="P3524" s="13">
        <f t="shared" ref="P3524:P3586" si="616">E3524/L3524</f>
        <v>41.029411764705884</v>
      </c>
      <c r="Q3524" t="str">
        <f t="shared" si="612"/>
        <v>theater</v>
      </c>
      <c r="R3524" t="str">
        <f t="shared" si="613"/>
        <v>plays</v>
      </c>
      <c r="S3524" s="21">
        <f t="shared" si="614"/>
        <v>42234.789884259255</v>
      </c>
      <c r="T3524" s="21">
        <f t="shared" si="61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611"/>
        <v>114</v>
      </c>
      <c r="P3525" s="13">
        <f t="shared" si="616"/>
        <v>56.825000000000003</v>
      </c>
      <c r="Q3525" t="str">
        <f t="shared" si="612"/>
        <v>theater</v>
      </c>
      <c r="R3525" t="str">
        <f t="shared" si="613"/>
        <v>plays</v>
      </c>
      <c r="S3525" s="21">
        <f t="shared" si="614"/>
        <v>42581.397546296299</v>
      </c>
      <c r="T3525" s="21">
        <f t="shared" si="61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611"/>
        <v>102</v>
      </c>
      <c r="P3526" s="20">
        <f t="shared" ref="P3526:P3529" si="617">IF(E3526=0,0,E3526/L3526)</f>
        <v>137.24324324324326</v>
      </c>
      <c r="Q3526" t="str">
        <f t="shared" si="612"/>
        <v>theater</v>
      </c>
      <c r="R3526" t="str">
        <f t="shared" si="613"/>
        <v>plays</v>
      </c>
      <c r="S3526" s="21">
        <f t="shared" si="614"/>
        <v>41880.76357638889</v>
      </c>
      <c r="T3526" s="21">
        <f t="shared" si="61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611"/>
        <v>106</v>
      </c>
      <c r="P3527" s="20">
        <f t="shared" si="617"/>
        <v>75.714285714285708</v>
      </c>
      <c r="Q3527" t="str">
        <f t="shared" si="612"/>
        <v>theater</v>
      </c>
      <c r="R3527" t="str">
        <f t="shared" si="613"/>
        <v>plays</v>
      </c>
      <c r="S3527" s="21">
        <f t="shared" si="614"/>
        <v>42214.6956712963</v>
      </c>
      <c r="T3527" s="21">
        <f t="shared" si="61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611"/>
        <v>102</v>
      </c>
      <c r="P3528" s="20">
        <f t="shared" si="617"/>
        <v>99</v>
      </c>
      <c r="Q3528" t="str">
        <f t="shared" si="612"/>
        <v>theater</v>
      </c>
      <c r="R3528" t="str">
        <f t="shared" si="613"/>
        <v>plays</v>
      </c>
      <c r="S3528" s="21">
        <f t="shared" si="614"/>
        <v>42460.335312499999</v>
      </c>
      <c r="T3528" s="21">
        <f t="shared" si="61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611"/>
        <v>117</v>
      </c>
      <c r="P3529" s="20">
        <f t="shared" si="617"/>
        <v>81.569767441860463</v>
      </c>
      <c r="Q3529" t="str">
        <f t="shared" si="612"/>
        <v>theater</v>
      </c>
      <c r="R3529" t="str">
        <f t="shared" si="613"/>
        <v>plays</v>
      </c>
      <c r="S3529" s="21">
        <f t="shared" si="614"/>
        <v>42167.023206018523</v>
      </c>
      <c r="T3529" s="21">
        <f t="shared" si="61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611"/>
        <v>101</v>
      </c>
      <c r="P3530" s="13">
        <f t="shared" si="616"/>
        <v>45.108108108108105</v>
      </c>
      <c r="Q3530" t="str">
        <f t="shared" si="612"/>
        <v>theater</v>
      </c>
      <c r="R3530" t="str">
        <f t="shared" si="613"/>
        <v>plays</v>
      </c>
      <c r="S3530" s="21">
        <f t="shared" si="614"/>
        <v>42733.50136574074</v>
      </c>
      <c r="T3530" s="21">
        <f t="shared" si="61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611"/>
        <v>132</v>
      </c>
      <c r="P3531" s="20">
        <f>IF(E3531=0,0,E3531/L3531)</f>
        <v>36.666666666666664</v>
      </c>
      <c r="Q3531" t="str">
        <f t="shared" si="612"/>
        <v>theater</v>
      </c>
      <c r="R3531" t="str">
        <f t="shared" si="613"/>
        <v>plays</v>
      </c>
      <c r="S3531" s="21">
        <f t="shared" si="614"/>
        <v>42177.761782407411</v>
      </c>
      <c r="T3531" s="21">
        <f t="shared" si="61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611"/>
        <v>100</v>
      </c>
      <c r="P3532" s="13">
        <f t="shared" si="616"/>
        <v>125</v>
      </c>
      <c r="Q3532" t="str">
        <f t="shared" si="612"/>
        <v>theater</v>
      </c>
      <c r="R3532" t="str">
        <f t="shared" si="613"/>
        <v>plays</v>
      </c>
      <c r="S3532" s="21">
        <f t="shared" si="614"/>
        <v>42442.623344907406</v>
      </c>
      <c r="T3532" s="21">
        <f t="shared" si="615"/>
        <v>42470.833333333328</v>
      </c>
    </row>
    <row r="3533" spans="1:20" ht="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611"/>
        <v>128</v>
      </c>
      <c r="P3533" s="20">
        <f t="shared" ref="P3533:P3536" si="618">IF(E3533=0,0,E3533/L3533)</f>
        <v>49.230769230769234</v>
      </c>
      <c r="Q3533" t="str">
        <f t="shared" si="612"/>
        <v>theater</v>
      </c>
      <c r="R3533" t="str">
        <f t="shared" si="613"/>
        <v>plays</v>
      </c>
      <c r="S3533" s="21">
        <f t="shared" si="614"/>
        <v>42521.654328703706</v>
      </c>
      <c r="T3533" s="21">
        <f t="shared" si="61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611"/>
        <v>119</v>
      </c>
      <c r="P3534" s="20">
        <f t="shared" si="618"/>
        <v>42.296296296296298</v>
      </c>
      <c r="Q3534" t="str">
        <f t="shared" si="612"/>
        <v>theater</v>
      </c>
      <c r="R3534" t="str">
        <f t="shared" si="613"/>
        <v>plays</v>
      </c>
      <c r="S3534" s="21">
        <f t="shared" si="614"/>
        <v>41884.599849537037</v>
      </c>
      <c r="T3534" s="21">
        <f t="shared" si="61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611"/>
        <v>126</v>
      </c>
      <c r="P3535" s="20">
        <f t="shared" si="618"/>
        <v>78.875</v>
      </c>
      <c r="Q3535" t="str">
        <f t="shared" si="612"/>
        <v>theater</v>
      </c>
      <c r="R3535" t="str">
        <f t="shared" si="613"/>
        <v>plays</v>
      </c>
      <c r="S3535" s="21">
        <f t="shared" si="614"/>
        <v>42289.761192129634</v>
      </c>
      <c r="T3535" s="21">
        <f t="shared" si="61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611"/>
        <v>156</v>
      </c>
      <c r="P3536" s="20">
        <f t="shared" si="618"/>
        <v>38.284313725490193</v>
      </c>
      <c r="Q3536" t="str">
        <f t="shared" si="612"/>
        <v>theater</v>
      </c>
      <c r="R3536" t="str">
        <f t="shared" si="613"/>
        <v>plays</v>
      </c>
      <c r="S3536" s="21">
        <f t="shared" si="614"/>
        <v>42243.6252662037</v>
      </c>
      <c r="T3536" s="21">
        <f t="shared" si="61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611"/>
        <v>103</v>
      </c>
      <c r="P3537" s="13">
        <f t="shared" si="616"/>
        <v>44.847826086956523</v>
      </c>
      <c r="Q3537" t="str">
        <f t="shared" si="612"/>
        <v>theater</v>
      </c>
      <c r="R3537" t="str">
        <f t="shared" si="613"/>
        <v>plays</v>
      </c>
      <c r="S3537" s="21">
        <f t="shared" si="614"/>
        <v>42248.640162037031</v>
      </c>
      <c r="T3537" s="21">
        <f t="shared" si="61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611"/>
        <v>153</v>
      </c>
      <c r="P3538" s="13">
        <f t="shared" si="616"/>
        <v>13.529411764705882</v>
      </c>
      <c r="Q3538" t="str">
        <f t="shared" si="612"/>
        <v>theater</v>
      </c>
      <c r="R3538" t="str">
        <f t="shared" si="613"/>
        <v>plays</v>
      </c>
      <c r="S3538" s="21">
        <f t="shared" si="614"/>
        <v>42328.727141203708</v>
      </c>
      <c r="T3538" s="21">
        <f t="shared" si="61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611"/>
        <v>180</v>
      </c>
      <c r="P3539" s="9">
        <f t="shared" si="616"/>
        <v>43.5</v>
      </c>
      <c r="Q3539" t="str">
        <f t="shared" si="612"/>
        <v>theater</v>
      </c>
      <c r="R3539" t="str">
        <f t="shared" si="613"/>
        <v>plays</v>
      </c>
      <c r="S3539" s="21">
        <f t="shared" si="614"/>
        <v>41923.354351851849</v>
      </c>
      <c r="T3539" s="21">
        <f t="shared" si="61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611"/>
        <v>128</v>
      </c>
      <c r="P3540" s="13">
        <f t="shared" si="616"/>
        <v>30.951807228915662</v>
      </c>
      <c r="Q3540" t="str">
        <f t="shared" si="612"/>
        <v>theater</v>
      </c>
      <c r="R3540" t="str">
        <f t="shared" si="613"/>
        <v>plays</v>
      </c>
      <c r="S3540" s="21">
        <f t="shared" si="614"/>
        <v>42571.420601851853</v>
      </c>
      <c r="T3540" s="21">
        <f t="shared" si="61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611"/>
        <v>120</v>
      </c>
      <c r="P3541" s="20">
        <f>IF(E3541=0,0,E3541/L3541)</f>
        <v>55.230769230769234</v>
      </c>
      <c r="Q3541" t="str">
        <f t="shared" si="612"/>
        <v>theater</v>
      </c>
      <c r="R3541" t="str">
        <f t="shared" si="613"/>
        <v>plays</v>
      </c>
      <c r="S3541" s="21">
        <f t="shared" si="614"/>
        <v>42600.756041666667</v>
      </c>
      <c r="T3541" s="21">
        <f t="shared" si="61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611"/>
        <v>123</v>
      </c>
      <c r="P3542" s="13">
        <f t="shared" si="616"/>
        <v>46.125</v>
      </c>
      <c r="Q3542" t="str">
        <f t="shared" si="612"/>
        <v>theater</v>
      </c>
      <c r="R3542" t="str">
        <f t="shared" si="613"/>
        <v>plays</v>
      </c>
      <c r="S3542" s="21">
        <f t="shared" si="614"/>
        <v>42517.003368055557</v>
      </c>
      <c r="T3542" s="21">
        <f t="shared" si="61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611"/>
        <v>105</v>
      </c>
      <c r="P3543" s="13">
        <f t="shared" si="616"/>
        <v>39.375</v>
      </c>
      <c r="Q3543" t="str">
        <f t="shared" si="612"/>
        <v>theater</v>
      </c>
      <c r="R3543" t="str">
        <f t="shared" si="613"/>
        <v>plays</v>
      </c>
      <c r="S3543" s="21">
        <f t="shared" si="614"/>
        <v>42222.730034722219</v>
      </c>
      <c r="T3543" s="21">
        <f t="shared" si="61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611"/>
        <v>102</v>
      </c>
      <c r="P3544" s="20">
        <f>IF(E3544=0,0,E3544/L3544)</f>
        <v>66.152941176470591</v>
      </c>
      <c r="Q3544" t="str">
        <f t="shared" si="612"/>
        <v>theater</v>
      </c>
      <c r="R3544" t="str">
        <f t="shared" si="613"/>
        <v>plays</v>
      </c>
      <c r="S3544" s="21">
        <f t="shared" si="614"/>
        <v>41829.599791666667</v>
      </c>
      <c r="T3544" s="21">
        <f t="shared" si="61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611"/>
        <v>105</v>
      </c>
      <c r="P3545" s="12">
        <f t="shared" si="616"/>
        <v>54.137931034482762</v>
      </c>
      <c r="Q3545" t="str">
        <f t="shared" si="612"/>
        <v>theater</v>
      </c>
      <c r="R3545" t="str">
        <f t="shared" si="613"/>
        <v>plays</v>
      </c>
      <c r="S3545" s="21">
        <f t="shared" si="614"/>
        <v>42150.755312499998</v>
      </c>
      <c r="T3545" s="21">
        <f t="shared" si="61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611"/>
        <v>100</v>
      </c>
      <c r="P3546" s="20">
        <f t="shared" ref="P3546:P3550" si="619">IF(E3546=0,0,E3546/L3546)</f>
        <v>104.16666666666667</v>
      </c>
      <c r="Q3546" t="str">
        <f t="shared" si="612"/>
        <v>theater</v>
      </c>
      <c r="R3546" t="str">
        <f t="shared" si="613"/>
        <v>plays</v>
      </c>
      <c r="S3546" s="21">
        <f t="shared" si="614"/>
        <v>42040.831678240742</v>
      </c>
      <c r="T3546" s="21">
        <f t="shared" si="61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611"/>
        <v>100</v>
      </c>
      <c r="P3547" s="20">
        <f t="shared" si="619"/>
        <v>31.375</v>
      </c>
      <c r="Q3547" t="str">
        <f t="shared" si="612"/>
        <v>theater</v>
      </c>
      <c r="R3547" t="str">
        <f t="shared" si="613"/>
        <v>plays</v>
      </c>
      <c r="S3547" s="21">
        <f t="shared" si="614"/>
        <v>42075.807395833333</v>
      </c>
      <c r="T3547" s="21">
        <f t="shared" si="61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611"/>
        <v>102</v>
      </c>
      <c r="P3548" s="20">
        <f t="shared" si="619"/>
        <v>59.210526315789473</v>
      </c>
      <c r="Q3548" t="str">
        <f t="shared" si="612"/>
        <v>theater</v>
      </c>
      <c r="R3548" t="str">
        <f t="shared" si="613"/>
        <v>plays</v>
      </c>
      <c r="S3548" s="21">
        <f t="shared" si="614"/>
        <v>42073.660694444443</v>
      </c>
      <c r="T3548" s="21">
        <f t="shared" si="61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611"/>
        <v>114</v>
      </c>
      <c r="P3549" s="20">
        <f t="shared" si="619"/>
        <v>119.17633928571429</v>
      </c>
      <c r="Q3549" t="str">
        <f t="shared" si="612"/>
        <v>theater</v>
      </c>
      <c r="R3549" t="str">
        <f t="shared" si="613"/>
        <v>plays</v>
      </c>
      <c r="S3549" s="21">
        <f t="shared" si="614"/>
        <v>42480.078715277778</v>
      </c>
      <c r="T3549" s="21">
        <f t="shared" si="61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611"/>
        <v>102</v>
      </c>
      <c r="P3550" s="20">
        <f t="shared" si="619"/>
        <v>164.61538461538461</v>
      </c>
      <c r="Q3550" t="str">
        <f t="shared" si="612"/>
        <v>theater</v>
      </c>
      <c r="R3550" t="str">
        <f t="shared" si="613"/>
        <v>plays</v>
      </c>
      <c r="S3550" s="21">
        <f t="shared" si="614"/>
        <v>42411.942291666666</v>
      </c>
      <c r="T3550" s="21">
        <f t="shared" si="61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611"/>
        <v>102</v>
      </c>
      <c r="P3551" s="13">
        <f t="shared" si="616"/>
        <v>24.285714285714285</v>
      </c>
      <c r="Q3551" t="str">
        <f t="shared" si="612"/>
        <v>theater</v>
      </c>
      <c r="R3551" t="str">
        <f t="shared" si="613"/>
        <v>plays</v>
      </c>
      <c r="S3551" s="21">
        <f t="shared" si="614"/>
        <v>42223.394363425927</v>
      </c>
      <c r="T3551" s="21">
        <f t="shared" si="61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611"/>
        <v>105</v>
      </c>
      <c r="P3552" s="13">
        <f t="shared" si="616"/>
        <v>40.9375</v>
      </c>
      <c r="Q3552" t="str">
        <f t="shared" si="612"/>
        <v>theater</v>
      </c>
      <c r="R3552" t="str">
        <f t="shared" si="613"/>
        <v>plays</v>
      </c>
      <c r="S3552" s="21">
        <f t="shared" si="614"/>
        <v>42462.893495370372</v>
      </c>
      <c r="T3552" s="21">
        <f t="shared" si="61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611"/>
        <v>102</v>
      </c>
      <c r="P3553" s="20">
        <f>IF(E3553=0,0,E3553/L3553)</f>
        <v>61.1</v>
      </c>
      <c r="Q3553" t="str">
        <f t="shared" si="612"/>
        <v>theater</v>
      </c>
      <c r="R3553" t="str">
        <f t="shared" si="613"/>
        <v>plays</v>
      </c>
      <c r="S3553" s="21">
        <f t="shared" si="614"/>
        <v>41753.515856481477</v>
      </c>
      <c r="T3553" s="21">
        <f t="shared" si="61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611"/>
        <v>100</v>
      </c>
      <c r="P3554" s="13">
        <f t="shared" si="616"/>
        <v>38.65</v>
      </c>
      <c r="Q3554" t="str">
        <f t="shared" si="612"/>
        <v>theater</v>
      </c>
      <c r="R3554" t="str">
        <f t="shared" si="613"/>
        <v>plays</v>
      </c>
      <c r="S3554" s="21">
        <f t="shared" si="614"/>
        <v>41788.587083333332</v>
      </c>
      <c r="T3554" s="21">
        <f t="shared" si="61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611"/>
        <v>106</v>
      </c>
      <c r="P3555" s="20">
        <f t="shared" ref="P3555:P3556" si="620">IF(E3555=0,0,E3555/L3555)</f>
        <v>56.20192307692308</v>
      </c>
      <c r="Q3555" t="str">
        <f t="shared" si="612"/>
        <v>theater</v>
      </c>
      <c r="R3555" t="str">
        <f t="shared" si="613"/>
        <v>plays</v>
      </c>
      <c r="S3555" s="21">
        <f t="shared" si="614"/>
        <v>42196.028703703705</v>
      </c>
      <c r="T3555" s="21">
        <f t="shared" si="61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611"/>
        <v>113</v>
      </c>
      <c r="P3556" s="20">
        <f t="shared" si="620"/>
        <v>107.00207547169811</v>
      </c>
      <c r="Q3556" t="str">
        <f t="shared" si="612"/>
        <v>theater</v>
      </c>
      <c r="R3556" t="str">
        <f t="shared" si="613"/>
        <v>plays</v>
      </c>
      <c r="S3556" s="21">
        <f t="shared" si="614"/>
        <v>42016.050451388888</v>
      </c>
      <c r="T3556" s="21">
        <f t="shared" si="61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611"/>
        <v>100</v>
      </c>
      <c r="P3557" s="12">
        <f t="shared" si="616"/>
        <v>171.42857142857142</v>
      </c>
      <c r="Q3557" t="str">
        <f t="shared" si="612"/>
        <v>theater</v>
      </c>
      <c r="R3557" t="str">
        <f t="shared" si="613"/>
        <v>plays</v>
      </c>
      <c r="S3557" s="21">
        <f t="shared" si="614"/>
        <v>42661.442060185189</v>
      </c>
      <c r="T3557" s="21">
        <f t="shared" si="61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611"/>
        <v>100</v>
      </c>
      <c r="P3558" s="13">
        <f t="shared" si="616"/>
        <v>110.5</v>
      </c>
      <c r="Q3558" t="str">
        <f t="shared" si="612"/>
        <v>theater</v>
      </c>
      <c r="R3558" t="str">
        <f t="shared" si="613"/>
        <v>plays</v>
      </c>
      <c r="S3558" s="21">
        <f t="shared" si="614"/>
        <v>41808.649583333332</v>
      </c>
      <c r="T3558" s="21">
        <f t="shared" si="61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611"/>
        <v>100</v>
      </c>
      <c r="P3559" s="20">
        <f>IF(E3559=0,0,E3559/L3559)</f>
        <v>179.27598566308242</v>
      </c>
      <c r="Q3559" t="str">
        <f t="shared" si="612"/>
        <v>theater</v>
      </c>
      <c r="R3559" t="str">
        <f t="shared" si="613"/>
        <v>plays</v>
      </c>
      <c r="S3559" s="21">
        <f t="shared" si="614"/>
        <v>41730.276747685188</v>
      </c>
      <c r="T3559" s="21">
        <f t="shared" si="61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611"/>
        <v>144</v>
      </c>
      <c r="P3560" s="13">
        <f t="shared" si="616"/>
        <v>22.90909090909091</v>
      </c>
      <c r="Q3560" t="str">
        <f t="shared" si="612"/>
        <v>theater</v>
      </c>
      <c r="R3560" t="str">
        <f t="shared" si="613"/>
        <v>plays</v>
      </c>
      <c r="S3560" s="21">
        <f t="shared" si="614"/>
        <v>42139.816840277781</v>
      </c>
      <c r="T3560" s="21">
        <f t="shared" si="61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611"/>
        <v>104</v>
      </c>
      <c r="P3561" s="8">
        <f t="shared" si="616"/>
        <v>43.125</v>
      </c>
      <c r="Q3561" t="str">
        <f t="shared" si="612"/>
        <v>theater</v>
      </c>
      <c r="R3561" t="str">
        <f t="shared" si="613"/>
        <v>plays</v>
      </c>
      <c r="S3561" s="21">
        <f t="shared" si="614"/>
        <v>42194.096157407403</v>
      </c>
      <c r="T3561" s="21">
        <f t="shared" si="61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611"/>
        <v>108</v>
      </c>
      <c r="P3562" s="9">
        <f t="shared" si="616"/>
        <v>46.891891891891895</v>
      </c>
      <c r="Q3562" t="str">
        <f t="shared" si="612"/>
        <v>theater</v>
      </c>
      <c r="R3562" t="str">
        <f t="shared" si="613"/>
        <v>plays</v>
      </c>
      <c r="S3562" s="21">
        <f t="shared" si="614"/>
        <v>42115.889652777783</v>
      </c>
      <c r="T3562" s="21">
        <f t="shared" si="61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611"/>
        <v>102</v>
      </c>
      <c r="P3563" s="20">
        <f>IF(E3563=0,0,E3563/L3563)</f>
        <v>47.407407407407405</v>
      </c>
      <c r="Q3563" t="str">
        <f t="shared" si="612"/>
        <v>theater</v>
      </c>
      <c r="R3563" t="str">
        <f t="shared" si="613"/>
        <v>plays</v>
      </c>
      <c r="S3563" s="21">
        <f t="shared" si="614"/>
        <v>42203.680300925931</v>
      </c>
      <c r="T3563" s="21">
        <f t="shared" si="61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611"/>
        <v>149</v>
      </c>
      <c r="P3564" s="13">
        <f t="shared" si="616"/>
        <v>15.129032258064516</v>
      </c>
      <c r="Q3564" t="str">
        <f t="shared" si="612"/>
        <v>theater</v>
      </c>
      <c r="R3564" t="str">
        <f t="shared" si="613"/>
        <v>plays</v>
      </c>
      <c r="S3564" s="21">
        <f t="shared" si="614"/>
        <v>42433.761886574073</v>
      </c>
      <c r="T3564" s="21">
        <f t="shared" si="61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611"/>
        <v>105</v>
      </c>
      <c r="P3565" s="13">
        <f t="shared" si="616"/>
        <v>21.098000000000003</v>
      </c>
      <c r="Q3565" t="str">
        <f t="shared" si="612"/>
        <v>theater</v>
      </c>
      <c r="R3565" t="str">
        <f t="shared" si="613"/>
        <v>plays</v>
      </c>
      <c r="S3565" s="21">
        <f t="shared" si="614"/>
        <v>42555.671944444446</v>
      </c>
      <c r="T3565" s="21">
        <f t="shared" si="61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611"/>
        <v>101</v>
      </c>
      <c r="P3566" s="13">
        <f t="shared" si="616"/>
        <v>59.117647058823529</v>
      </c>
      <c r="Q3566" t="str">
        <f t="shared" si="612"/>
        <v>theater</v>
      </c>
      <c r="R3566" t="str">
        <f t="shared" si="613"/>
        <v>plays</v>
      </c>
      <c r="S3566" s="21">
        <f t="shared" si="614"/>
        <v>42236.623252314821</v>
      </c>
      <c r="T3566" s="21">
        <f t="shared" si="61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611"/>
        <v>131</v>
      </c>
      <c r="P3567" s="20">
        <f>IF(E3567=0,0,E3567/L3567)</f>
        <v>97.916666666666671</v>
      </c>
      <c r="Q3567" t="str">
        <f t="shared" si="612"/>
        <v>theater</v>
      </c>
      <c r="R3567" t="str">
        <f t="shared" si="613"/>
        <v>plays</v>
      </c>
      <c r="S3567" s="21">
        <f t="shared" si="614"/>
        <v>41974.743148148147</v>
      </c>
      <c r="T3567" s="21">
        <f t="shared" si="61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611"/>
        <v>105</v>
      </c>
      <c r="P3568" s="13">
        <f t="shared" si="616"/>
        <v>55.131578947368418</v>
      </c>
      <c r="Q3568" t="str">
        <f t="shared" si="612"/>
        <v>theater</v>
      </c>
      <c r="R3568" t="str">
        <f t="shared" si="613"/>
        <v>plays</v>
      </c>
      <c r="S3568" s="21">
        <f t="shared" si="614"/>
        <v>41997.507905092592</v>
      </c>
      <c r="T3568" s="21">
        <f t="shared" si="61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611"/>
        <v>109</v>
      </c>
      <c r="P3569" s="13">
        <f t="shared" si="616"/>
        <v>26.536585365853657</v>
      </c>
      <c r="Q3569" t="str">
        <f t="shared" si="612"/>
        <v>theater</v>
      </c>
      <c r="R3569" t="str">
        <f t="shared" si="613"/>
        <v>plays</v>
      </c>
      <c r="S3569" s="21">
        <f t="shared" si="614"/>
        <v>42135.810694444444</v>
      </c>
      <c r="T3569" s="21">
        <f t="shared" si="61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611"/>
        <v>111</v>
      </c>
      <c r="P3570" s="20">
        <f t="shared" ref="P3570:P3572" si="621">IF(E3570=0,0,E3570/L3570)</f>
        <v>58.421052631578945</v>
      </c>
      <c r="Q3570" t="str">
        <f t="shared" si="612"/>
        <v>theater</v>
      </c>
      <c r="R3570" t="str">
        <f t="shared" si="613"/>
        <v>plays</v>
      </c>
      <c r="S3570" s="21">
        <f t="shared" si="614"/>
        <v>41869.740671296298</v>
      </c>
      <c r="T3570" s="21">
        <f t="shared" si="61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611"/>
        <v>100</v>
      </c>
      <c r="P3571" s="20">
        <f t="shared" si="621"/>
        <v>122.53658536585365</v>
      </c>
      <c r="Q3571" t="str">
        <f t="shared" si="612"/>
        <v>theater</v>
      </c>
      <c r="R3571" t="str">
        <f t="shared" si="613"/>
        <v>plays</v>
      </c>
      <c r="S3571" s="21">
        <f t="shared" si="614"/>
        <v>41982.688611111109</v>
      </c>
      <c r="T3571" s="21">
        <f t="shared" si="61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611"/>
        <v>114</v>
      </c>
      <c r="P3572" s="20">
        <f t="shared" si="621"/>
        <v>87.961538461538467</v>
      </c>
      <c r="Q3572" t="str">
        <f t="shared" si="612"/>
        <v>theater</v>
      </c>
      <c r="R3572" t="str">
        <f t="shared" si="613"/>
        <v>plays</v>
      </c>
      <c r="S3572" s="21">
        <f t="shared" si="614"/>
        <v>41976.331979166673</v>
      </c>
      <c r="T3572" s="21">
        <f t="shared" si="61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611"/>
        <v>122</v>
      </c>
      <c r="P3573" s="13">
        <f t="shared" si="616"/>
        <v>73.239999999999995</v>
      </c>
      <c r="Q3573" t="str">
        <f t="shared" si="612"/>
        <v>theater</v>
      </c>
      <c r="R3573" t="str">
        <f t="shared" si="613"/>
        <v>plays</v>
      </c>
      <c r="S3573" s="21">
        <f t="shared" si="614"/>
        <v>41912.858946759261</v>
      </c>
      <c r="T3573" s="21">
        <f t="shared" si="61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611"/>
        <v>100</v>
      </c>
      <c r="P3574" s="13">
        <f t="shared" si="616"/>
        <v>55.555555555555557</v>
      </c>
      <c r="Q3574" t="str">
        <f t="shared" si="612"/>
        <v>theater</v>
      </c>
      <c r="R3574" t="str">
        <f t="shared" si="613"/>
        <v>plays</v>
      </c>
      <c r="S3574" s="21">
        <f t="shared" si="614"/>
        <v>42146.570393518516</v>
      </c>
      <c r="T3574" s="21">
        <f t="shared" si="61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611"/>
        <v>103</v>
      </c>
      <c r="P3575" s="13">
        <f t="shared" si="616"/>
        <v>39.53846153846154</v>
      </c>
      <c r="Q3575" t="str">
        <f t="shared" si="612"/>
        <v>theater</v>
      </c>
      <c r="R3575" t="str">
        <f t="shared" si="613"/>
        <v>plays</v>
      </c>
      <c r="S3575" s="21">
        <f t="shared" si="614"/>
        <v>41921.375532407408</v>
      </c>
      <c r="T3575" s="21">
        <f t="shared" si="61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611"/>
        <v>106</v>
      </c>
      <c r="P3576" s="20">
        <f t="shared" ref="P3576:P3579" si="622">IF(E3576=0,0,E3576/L3576)</f>
        <v>136.77777777777777</v>
      </c>
      <c r="Q3576" t="str">
        <f t="shared" si="612"/>
        <v>theater</v>
      </c>
      <c r="R3576" t="str">
        <f t="shared" si="613"/>
        <v>plays</v>
      </c>
      <c r="S3576" s="21">
        <f t="shared" si="614"/>
        <v>41926.942685185182</v>
      </c>
      <c r="T3576" s="21">
        <f t="shared" si="61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611"/>
        <v>101</v>
      </c>
      <c r="P3577" s="20">
        <f t="shared" si="622"/>
        <v>99.343137254901961</v>
      </c>
      <c r="Q3577" t="str">
        <f t="shared" si="612"/>
        <v>theater</v>
      </c>
      <c r="R3577" t="str">
        <f t="shared" si="613"/>
        <v>plays</v>
      </c>
      <c r="S3577" s="21">
        <f t="shared" si="614"/>
        <v>42561.783877314811</v>
      </c>
      <c r="T3577" s="21">
        <f t="shared" si="61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611"/>
        <v>100</v>
      </c>
      <c r="P3578" s="20">
        <f t="shared" si="622"/>
        <v>20</v>
      </c>
      <c r="Q3578" t="str">
        <f t="shared" si="612"/>
        <v>theater</v>
      </c>
      <c r="R3578" t="str">
        <f t="shared" si="613"/>
        <v>plays</v>
      </c>
      <c r="S3578" s="21">
        <f t="shared" si="614"/>
        <v>42649.54923611111</v>
      </c>
      <c r="T3578" s="21">
        <f t="shared" si="61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611"/>
        <v>130</v>
      </c>
      <c r="P3579" s="20">
        <f t="shared" si="622"/>
        <v>28.888888888888889</v>
      </c>
      <c r="Q3579" t="str">
        <f t="shared" si="612"/>
        <v>theater</v>
      </c>
      <c r="R3579" t="str">
        <f t="shared" si="613"/>
        <v>plays</v>
      </c>
      <c r="S3579" s="21">
        <f t="shared" si="614"/>
        <v>42093.786840277782</v>
      </c>
      <c r="T3579" s="21">
        <f t="shared" si="61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611"/>
        <v>100</v>
      </c>
      <c r="P3580" s="13">
        <f t="shared" si="616"/>
        <v>40.545945945945945</v>
      </c>
      <c r="Q3580" t="str">
        <f t="shared" si="612"/>
        <v>theater</v>
      </c>
      <c r="R3580" t="str">
        <f t="shared" si="613"/>
        <v>plays</v>
      </c>
      <c r="S3580" s="21">
        <f t="shared" si="614"/>
        <v>42460.733530092592</v>
      </c>
      <c r="T3580" s="21">
        <f t="shared" si="61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611"/>
        <v>100</v>
      </c>
      <c r="P3581" s="13">
        <f t="shared" si="616"/>
        <v>35.714285714285715</v>
      </c>
      <c r="Q3581" t="str">
        <f t="shared" si="612"/>
        <v>theater</v>
      </c>
      <c r="R3581" t="str">
        <f t="shared" si="613"/>
        <v>plays</v>
      </c>
      <c r="S3581" s="21">
        <f t="shared" si="614"/>
        <v>42430.762222222227</v>
      </c>
      <c r="T3581" s="21">
        <f t="shared" si="61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611"/>
        <v>114</v>
      </c>
      <c r="P3582" s="20">
        <f>IF(E3582=0,0,E3582/L3582)</f>
        <v>37.962962962962962</v>
      </c>
      <c r="Q3582" t="str">
        <f t="shared" si="612"/>
        <v>theater</v>
      </c>
      <c r="R3582" t="str">
        <f t="shared" si="613"/>
        <v>plays</v>
      </c>
      <c r="S3582" s="21">
        <f t="shared" si="614"/>
        <v>42026.176180555558</v>
      </c>
      <c r="T3582" s="21">
        <f t="shared" si="61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611"/>
        <v>100</v>
      </c>
      <c r="P3583" s="13">
        <f t="shared" si="616"/>
        <v>33.333333333333336</v>
      </c>
      <c r="Q3583" t="str">
        <f t="shared" si="612"/>
        <v>theater</v>
      </c>
      <c r="R3583" t="str">
        <f t="shared" si="613"/>
        <v>plays</v>
      </c>
      <c r="S3583" s="21">
        <f t="shared" si="614"/>
        <v>41836.471180555556</v>
      </c>
      <c r="T3583" s="21">
        <f t="shared" si="61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611"/>
        <v>287</v>
      </c>
      <c r="P3584" s="20">
        <f t="shared" ref="P3584:P3585" si="623">IF(E3584=0,0,E3584/L3584)</f>
        <v>58.571428571428569</v>
      </c>
      <c r="Q3584" t="str">
        <f t="shared" si="612"/>
        <v>theater</v>
      </c>
      <c r="R3584" t="str">
        <f t="shared" si="613"/>
        <v>plays</v>
      </c>
      <c r="S3584" s="21">
        <f t="shared" si="614"/>
        <v>42451.095856481479</v>
      </c>
      <c r="T3584" s="21">
        <f t="shared" si="61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611"/>
        <v>109</v>
      </c>
      <c r="P3585" s="20">
        <f t="shared" si="623"/>
        <v>135.625</v>
      </c>
      <c r="Q3585" t="str">
        <f t="shared" si="612"/>
        <v>theater</v>
      </c>
      <c r="R3585" t="str">
        <f t="shared" si="613"/>
        <v>plays</v>
      </c>
      <c r="S3585" s="21">
        <f t="shared" si="614"/>
        <v>42418.425983796296</v>
      </c>
      <c r="T3585" s="21">
        <f t="shared" si="61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611"/>
        <v>116</v>
      </c>
      <c r="P3586" s="13">
        <f t="shared" si="616"/>
        <v>30.9375</v>
      </c>
      <c r="Q3586" t="str">
        <f t="shared" si="612"/>
        <v>theater</v>
      </c>
      <c r="R3586" t="str">
        <f t="shared" si="613"/>
        <v>plays</v>
      </c>
      <c r="S3586" s="21">
        <f t="shared" si="614"/>
        <v>42168.316481481481</v>
      </c>
      <c r="T3586" s="21">
        <f t="shared" si="61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624">ROUND((E3587/D3587)*100,0)</f>
        <v>119</v>
      </c>
      <c r="P3587" s="20">
        <f t="shared" ref="P3587:P3588" si="625">IF(E3587=0,0,E3587/L3587)</f>
        <v>176.08695652173913</v>
      </c>
      <c r="Q3587" t="str">
        <f t="shared" ref="Q3587:Q3650" si="626">LEFT(N3587,SEARCH("/",N3587,1)-1)</f>
        <v>theater</v>
      </c>
      <c r="R3587" t="str">
        <f t="shared" ref="R3587:R3650" si="627">RIGHT(N3587,LEN(N3587)-FIND("/",N3587))</f>
        <v>plays</v>
      </c>
      <c r="S3587" s="21">
        <f t="shared" ref="S3587:S3650" si="628">(((J3587/60)/60)/24)+DATE(1970,1,1)</f>
        <v>41964.716319444444</v>
      </c>
      <c r="T3587" s="21">
        <f t="shared" ref="T3587:T3650" si="629">(((I3587/60)/60)/24)+DATE(1970,1,1)</f>
        <v>41994.716319444444</v>
      </c>
    </row>
    <row r="3588" spans="1:20" ht="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624"/>
        <v>109</v>
      </c>
      <c r="P3588" s="20">
        <f t="shared" si="625"/>
        <v>151.9814814814815</v>
      </c>
      <c r="Q3588" t="str">
        <f t="shared" si="626"/>
        <v>theater</v>
      </c>
      <c r="R3588" t="str">
        <f t="shared" si="627"/>
        <v>plays</v>
      </c>
      <c r="S3588" s="21">
        <f t="shared" si="628"/>
        <v>42576.697569444441</v>
      </c>
      <c r="T3588" s="21">
        <f t="shared" si="62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624"/>
        <v>127</v>
      </c>
      <c r="P3589" s="13">
        <f t="shared" ref="P3589:P3649" si="630">E3589/L3589</f>
        <v>22.607142857142858</v>
      </c>
      <c r="Q3589" t="str">
        <f t="shared" si="626"/>
        <v>theater</v>
      </c>
      <c r="R3589" t="str">
        <f t="shared" si="627"/>
        <v>plays</v>
      </c>
      <c r="S3589" s="21">
        <f t="shared" si="628"/>
        <v>42503.539976851855</v>
      </c>
      <c r="T3589" s="21">
        <f t="shared" si="62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624"/>
        <v>101</v>
      </c>
      <c r="P3590" s="13">
        <f t="shared" si="630"/>
        <v>18.272727272727273</v>
      </c>
      <c r="Q3590" t="str">
        <f t="shared" si="626"/>
        <v>theater</v>
      </c>
      <c r="R3590" t="str">
        <f t="shared" si="627"/>
        <v>plays</v>
      </c>
      <c r="S3590" s="21">
        <f t="shared" si="628"/>
        <v>42101.828819444447</v>
      </c>
      <c r="T3590" s="21">
        <f t="shared" si="62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624"/>
        <v>128</v>
      </c>
      <c r="P3591" s="20">
        <f>IF(E3591=0,0,E3591/L3591)</f>
        <v>82.258064516129039</v>
      </c>
      <c r="Q3591" t="str">
        <f t="shared" si="626"/>
        <v>theater</v>
      </c>
      <c r="R3591" t="str">
        <f t="shared" si="627"/>
        <v>plays</v>
      </c>
      <c r="S3591" s="21">
        <f t="shared" si="628"/>
        <v>42125.647534722222</v>
      </c>
      <c r="T3591" s="21">
        <f t="shared" si="62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624"/>
        <v>100</v>
      </c>
      <c r="P3592" s="13">
        <f t="shared" si="630"/>
        <v>68.534246575342465</v>
      </c>
      <c r="Q3592" t="str">
        <f t="shared" si="626"/>
        <v>theater</v>
      </c>
      <c r="R3592" t="str">
        <f t="shared" si="627"/>
        <v>plays</v>
      </c>
      <c r="S3592" s="21">
        <f t="shared" si="628"/>
        <v>41902.333726851852</v>
      </c>
      <c r="T3592" s="21">
        <f t="shared" si="62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624"/>
        <v>175</v>
      </c>
      <c r="P3593" s="20">
        <f t="shared" ref="P3593:P3597" si="631">IF(E3593=0,0,E3593/L3593)</f>
        <v>68.055555555555557</v>
      </c>
      <c r="Q3593" t="str">
        <f t="shared" si="626"/>
        <v>theater</v>
      </c>
      <c r="R3593" t="str">
        <f t="shared" si="627"/>
        <v>plays</v>
      </c>
      <c r="S3593" s="21">
        <f t="shared" si="628"/>
        <v>42003.948425925926</v>
      </c>
      <c r="T3593" s="21">
        <f t="shared" si="62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624"/>
        <v>127</v>
      </c>
      <c r="P3594" s="20">
        <f t="shared" si="631"/>
        <v>72.714285714285708</v>
      </c>
      <c r="Q3594" t="str">
        <f t="shared" si="626"/>
        <v>theater</v>
      </c>
      <c r="R3594" t="str">
        <f t="shared" si="627"/>
        <v>plays</v>
      </c>
      <c r="S3594" s="21">
        <f t="shared" si="628"/>
        <v>41988.829942129625</v>
      </c>
      <c r="T3594" s="21">
        <f t="shared" si="6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624"/>
        <v>111</v>
      </c>
      <c r="P3595" s="20">
        <f t="shared" si="631"/>
        <v>77.186046511627907</v>
      </c>
      <c r="Q3595" t="str">
        <f t="shared" si="626"/>
        <v>theater</v>
      </c>
      <c r="R3595" t="str">
        <f t="shared" si="627"/>
        <v>plays</v>
      </c>
      <c r="S3595" s="21">
        <f t="shared" si="628"/>
        <v>41974.898599537039</v>
      </c>
      <c r="T3595" s="21">
        <f t="shared" si="62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624"/>
        <v>126</v>
      </c>
      <c r="P3596" s="20">
        <f t="shared" si="631"/>
        <v>55.972222222222221</v>
      </c>
      <c r="Q3596" t="str">
        <f t="shared" si="626"/>
        <v>theater</v>
      </c>
      <c r="R3596" t="str">
        <f t="shared" si="627"/>
        <v>plays</v>
      </c>
      <c r="S3596" s="21">
        <f t="shared" si="628"/>
        <v>42592.066921296297</v>
      </c>
      <c r="T3596" s="21">
        <f t="shared" si="6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624"/>
        <v>119</v>
      </c>
      <c r="P3597" s="20">
        <f t="shared" si="631"/>
        <v>49.693548387096776</v>
      </c>
      <c r="Q3597" t="str">
        <f t="shared" si="626"/>
        <v>theater</v>
      </c>
      <c r="R3597" t="str">
        <f t="shared" si="627"/>
        <v>plays</v>
      </c>
      <c r="S3597" s="21">
        <f t="shared" si="628"/>
        <v>42050.008368055554</v>
      </c>
      <c r="T3597" s="21">
        <f t="shared" si="6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624"/>
        <v>108</v>
      </c>
      <c r="P3598" s="9">
        <f t="shared" si="630"/>
        <v>79</v>
      </c>
      <c r="Q3598" t="str">
        <f t="shared" si="626"/>
        <v>theater</v>
      </c>
      <c r="R3598" t="str">
        <f t="shared" si="627"/>
        <v>plays</v>
      </c>
      <c r="S3598" s="21">
        <f t="shared" si="628"/>
        <v>41856.715069444443</v>
      </c>
      <c r="T3598" s="21">
        <f t="shared" si="6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624"/>
        <v>103</v>
      </c>
      <c r="P3599" s="20">
        <f t="shared" ref="P3599:P3602" si="632">IF(E3599=0,0,E3599/L3599)</f>
        <v>77.727272727272734</v>
      </c>
      <c r="Q3599" t="str">
        <f t="shared" si="626"/>
        <v>theater</v>
      </c>
      <c r="R3599" t="str">
        <f t="shared" si="627"/>
        <v>plays</v>
      </c>
      <c r="S3599" s="21">
        <f t="shared" si="628"/>
        <v>42417.585532407407</v>
      </c>
      <c r="T3599" s="21">
        <f t="shared" si="6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624"/>
        <v>110</v>
      </c>
      <c r="P3600" s="20">
        <f t="shared" si="632"/>
        <v>40.777777777777779</v>
      </c>
      <c r="Q3600" t="str">
        <f t="shared" si="626"/>
        <v>theater</v>
      </c>
      <c r="R3600" t="str">
        <f t="shared" si="627"/>
        <v>plays</v>
      </c>
      <c r="S3600" s="21">
        <f t="shared" si="628"/>
        <v>41866.79886574074</v>
      </c>
      <c r="T3600" s="21">
        <f t="shared" si="62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624"/>
        <v>202</v>
      </c>
      <c r="P3601" s="20">
        <f t="shared" si="632"/>
        <v>59.411764705882355</v>
      </c>
      <c r="Q3601" t="str">
        <f t="shared" si="626"/>
        <v>theater</v>
      </c>
      <c r="R3601" t="str">
        <f t="shared" si="627"/>
        <v>plays</v>
      </c>
      <c r="S3601" s="21">
        <f t="shared" si="628"/>
        <v>42220.79487268519</v>
      </c>
      <c r="T3601" s="21">
        <f t="shared" si="62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624"/>
        <v>130</v>
      </c>
      <c r="P3602" s="20">
        <f t="shared" si="632"/>
        <v>3.25</v>
      </c>
      <c r="Q3602" t="str">
        <f t="shared" si="626"/>
        <v>theater</v>
      </c>
      <c r="R3602" t="str">
        <f t="shared" si="627"/>
        <v>plays</v>
      </c>
      <c r="S3602" s="21">
        <f t="shared" si="628"/>
        <v>42628.849120370374</v>
      </c>
      <c r="T3602" s="21">
        <f t="shared" si="62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624"/>
        <v>104</v>
      </c>
      <c r="P3603" s="13">
        <f t="shared" si="630"/>
        <v>39.377358490566039</v>
      </c>
      <c r="Q3603" t="str">
        <f t="shared" si="626"/>
        <v>theater</v>
      </c>
      <c r="R3603" t="str">
        <f t="shared" si="627"/>
        <v>plays</v>
      </c>
      <c r="S3603" s="21">
        <f t="shared" si="628"/>
        <v>41990.99863425926</v>
      </c>
      <c r="T3603" s="21">
        <f t="shared" si="62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624"/>
        <v>100</v>
      </c>
      <c r="P3604" s="20">
        <f t="shared" ref="P3604:P3606" si="633">IF(E3604=0,0,E3604/L3604)</f>
        <v>81.673469387755105</v>
      </c>
      <c r="Q3604" t="str">
        <f t="shared" si="626"/>
        <v>theater</v>
      </c>
      <c r="R3604" t="str">
        <f t="shared" si="627"/>
        <v>plays</v>
      </c>
      <c r="S3604" s="21">
        <f t="shared" si="628"/>
        <v>42447.894432870366</v>
      </c>
      <c r="T3604" s="21">
        <f t="shared" si="6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624"/>
        <v>171</v>
      </c>
      <c r="P3605" s="20">
        <f t="shared" si="633"/>
        <v>44.912280701754383</v>
      </c>
      <c r="Q3605" t="str">
        <f t="shared" si="626"/>
        <v>theater</v>
      </c>
      <c r="R3605" t="str">
        <f t="shared" si="627"/>
        <v>plays</v>
      </c>
      <c r="S3605" s="21">
        <f t="shared" si="628"/>
        <v>42283.864351851851</v>
      </c>
      <c r="T3605" s="21">
        <f t="shared" si="62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624"/>
        <v>113</v>
      </c>
      <c r="P3606" s="20">
        <f t="shared" si="633"/>
        <v>49.05797101449275</v>
      </c>
      <c r="Q3606" t="str">
        <f t="shared" si="626"/>
        <v>theater</v>
      </c>
      <c r="R3606" t="str">
        <f t="shared" si="627"/>
        <v>plays</v>
      </c>
      <c r="S3606" s="21">
        <f t="shared" si="628"/>
        <v>42483.015694444446</v>
      </c>
      <c r="T3606" s="21">
        <f t="shared" si="62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624"/>
        <v>184</v>
      </c>
      <c r="P3607" s="13">
        <f t="shared" si="630"/>
        <v>30.666666666666668</v>
      </c>
      <c r="Q3607" t="str">
        <f t="shared" si="626"/>
        <v>theater</v>
      </c>
      <c r="R3607" t="str">
        <f t="shared" si="627"/>
        <v>plays</v>
      </c>
      <c r="S3607" s="21">
        <f t="shared" si="628"/>
        <v>42383.793124999997</v>
      </c>
      <c r="T3607" s="21">
        <f t="shared" si="62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624"/>
        <v>130</v>
      </c>
      <c r="P3608" s="13">
        <f t="shared" si="630"/>
        <v>61.0625</v>
      </c>
      <c r="Q3608" t="str">
        <f t="shared" si="626"/>
        <v>theater</v>
      </c>
      <c r="R3608" t="str">
        <f t="shared" si="627"/>
        <v>plays</v>
      </c>
      <c r="S3608" s="21">
        <f t="shared" si="628"/>
        <v>42566.604826388888</v>
      </c>
      <c r="T3608" s="21">
        <f t="shared" si="62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624"/>
        <v>105</v>
      </c>
      <c r="P3609" s="13">
        <f t="shared" si="630"/>
        <v>29</v>
      </c>
      <c r="Q3609" t="str">
        <f t="shared" si="626"/>
        <v>theater</v>
      </c>
      <c r="R3609" t="str">
        <f t="shared" si="627"/>
        <v>plays</v>
      </c>
      <c r="S3609" s="21">
        <f t="shared" si="628"/>
        <v>42338.963912037041</v>
      </c>
      <c r="T3609" s="21">
        <f t="shared" si="62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624"/>
        <v>100</v>
      </c>
      <c r="P3610" s="13">
        <f t="shared" si="630"/>
        <v>29.62962962962963</v>
      </c>
      <c r="Q3610" t="str">
        <f t="shared" si="626"/>
        <v>theater</v>
      </c>
      <c r="R3610" t="str">
        <f t="shared" si="627"/>
        <v>plays</v>
      </c>
      <c r="S3610" s="21">
        <f t="shared" si="628"/>
        <v>42506.709375000006</v>
      </c>
      <c r="T3610" s="21">
        <f t="shared" si="62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624"/>
        <v>153</v>
      </c>
      <c r="P3611" s="13">
        <f t="shared" si="630"/>
        <v>143.0952380952381</v>
      </c>
      <c r="Q3611" t="str">
        <f t="shared" si="626"/>
        <v>theater</v>
      </c>
      <c r="R3611" t="str">
        <f t="shared" si="627"/>
        <v>plays</v>
      </c>
      <c r="S3611" s="21">
        <f t="shared" si="628"/>
        <v>42429.991724537031</v>
      </c>
      <c r="T3611" s="21">
        <f t="shared" si="6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624"/>
        <v>162</v>
      </c>
      <c r="P3612" s="13">
        <f t="shared" si="630"/>
        <v>52.354838709677416</v>
      </c>
      <c r="Q3612" t="str">
        <f t="shared" si="626"/>
        <v>theater</v>
      </c>
      <c r="R3612" t="str">
        <f t="shared" si="627"/>
        <v>plays</v>
      </c>
      <c r="S3612" s="21">
        <f t="shared" si="628"/>
        <v>42203.432129629626</v>
      </c>
      <c r="T3612" s="21">
        <f t="shared" si="6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624"/>
        <v>136</v>
      </c>
      <c r="P3613" s="13">
        <f t="shared" si="630"/>
        <v>66.666666666666671</v>
      </c>
      <c r="Q3613" t="str">
        <f t="shared" si="626"/>
        <v>theater</v>
      </c>
      <c r="R3613" t="str">
        <f t="shared" si="627"/>
        <v>plays</v>
      </c>
      <c r="S3613" s="21">
        <f t="shared" si="628"/>
        <v>42072.370381944449</v>
      </c>
      <c r="T3613" s="21">
        <f t="shared" si="62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624"/>
        <v>144</v>
      </c>
      <c r="P3614" s="9">
        <f t="shared" si="630"/>
        <v>126.66666666666667</v>
      </c>
      <c r="Q3614" t="str">
        <f t="shared" si="626"/>
        <v>theater</v>
      </c>
      <c r="R3614" t="str">
        <f t="shared" si="627"/>
        <v>plays</v>
      </c>
      <c r="S3614" s="21">
        <f t="shared" si="628"/>
        <v>41789.726979166669</v>
      </c>
      <c r="T3614" s="21">
        <f t="shared" si="62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624"/>
        <v>100</v>
      </c>
      <c r="P3615" s="20">
        <f t="shared" ref="P3615:P3616" si="634">IF(E3615=0,0,E3615/L3615)</f>
        <v>62.5</v>
      </c>
      <c r="Q3615" t="str">
        <f t="shared" si="626"/>
        <v>theater</v>
      </c>
      <c r="R3615" t="str">
        <f t="shared" si="627"/>
        <v>plays</v>
      </c>
      <c r="S3615" s="21">
        <f t="shared" si="628"/>
        <v>41788.58997685185</v>
      </c>
      <c r="T3615" s="21">
        <f t="shared" si="62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624"/>
        <v>101</v>
      </c>
      <c r="P3616" s="20">
        <f t="shared" si="634"/>
        <v>35.492957746478872</v>
      </c>
      <c r="Q3616" t="str">
        <f t="shared" si="626"/>
        <v>theater</v>
      </c>
      <c r="R3616" t="str">
        <f t="shared" si="627"/>
        <v>plays</v>
      </c>
      <c r="S3616" s="21">
        <f t="shared" si="628"/>
        <v>42144.041851851856</v>
      </c>
      <c r="T3616" s="21">
        <f t="shared" si="62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624"/>
        <v>107</v>
      </c>
      <c r="P3617" s="13">
        <f t="shared" si="630"/>
        <v>37.083333333333336</v>
      </c>
      <c r="Q3617" t="str">
        <f t="shared" si="626"/>
        <v>theater</v>
      </c>
      <c r="R3617" t="str">
        <f t="shared" si="627"/>
        <v>plays</v>
      </c>
      <c r="S3617" s="21">
        <f t="shared" si="628"/>
        <v>42318.593703703707</v>
      </c>
      <c r="T3617" s="21">
        <f t="shared" si="62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624"/>
        <v>125</v>
      </c>
      <c r="P3618" s="13">
        <f t="shared" si="630"/>
        <v>69.333333333333329</v>
      </c>
      <c r="Q3618" t="str">
        <f t="shared" si="626"/>
        <v>theater</v>
      </c>
      <c r="R3618" t="str">
        <f t="shared" si="627"/>
        <v>plays</v>
      </c>
      <c r="S3618" s="21">
        <f t="shared" si="628"/>
        <v>42052.949814814812</v>
      </c>
      <c r="T3618" s="21">
        <f t="shared" si="62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624"/>
        <v>119</v>
      </c>
      <c r="P3619" s="13">
        <f t="shared" si="630"/>
        <v>17.254901960784313</v>
      </c>
      <c r="Q3619" t="str">
        <f t="shared" si="626"/>
        <v>theater</v>
      </c>
      <c r="R3619" t="str">
        <f t="shared" si="627"/>
        <v>plays</v>
      </c>
      <c r="S3619" s="21">
        <f t="shared" si="628"/>
        <v>42779.610289351855</v>
      </c>
      <c r="T3619" s="21">
        <f t="shared" si="62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624"/>
        <v>101</v>
      </c>
      <c r="P3620" s="13">
        <f t="shared" si="630"/>
        <v>36.071428571428569</v>
      </c>
      <c r="Q3620" t="str">
        <f t="shared" si="626"/>
        <v>theater</v>
      </c>
      <c r="R3620" t="str">
        <f t="shared" si="627"/>
        <v>plays</v>
      </c>
      <c r="S3620" s="21">
        <f t="shared" si="628"/>
        <v>42128.627893518518</v>
      </c>
      <c r="T3620" s="21">
        <f t="shared" si="62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624"/>
        <v>113</v>
      </c>
      <c r="P3621" s="20">
        <f t="shared" ref="P3621:P3626" si="635">IF(E3621=0,0,E3621/L3621)</f>
        <v>66.470588235294116</v>
      </c>
      <c r="Q3621" t="str">
        <f t="shared" si="626"/>
        <v>theater</v>
      </c>
      <c r="R3621" t="str">
        <f t="shared" si="627"/>
        <v>plays</v>
      </c>
      <c r="S3621" s="21">
        <f t="shared" si="628"/>
        <v>42661.132245370376</v>
      </c>
      <c r="T3621" s="21">
        <f t="shared" si="62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624"/>
        <v>105</v>
      </c>
      <c r="P3622" s="20">
        <f t="shared" si="635"/>
        <v>56.065989847715734</v>
      </c>
      <c r="Q3622" t="str">
        <f t="shared" si="626"/>
        <v>theater</v>
      </c>
      <c r="R3622" t="str">
        <f t="shared" si="627"/>
        <v>plays</v>
      </c>
      <c r="S3622" s="21">
        <f t="shared" si="628"/>
        <v>42037.938206018516</v>
      </c>
      <c r="T3622" s="21">
        <f t="shared" si="62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624"/>
        <v>110</v>
      </c>
      <c r="P3623" s="20">
        <f t="shared" si="635"/>
        <v>47.028571428571432</v>
      </c>
      <c r="Q3623" t="str">
        <f t="shared" si="626"/>
        <v>theater</v>
      </c>
      <c r="R3623" t="str">
        <f t="shared" si="627"/>
        <v>plays</v>
      </c>
      <c r="S3623" s="21">
        <f t="shared" si="628"/>
        <v>42619.935694444444</v>
      </c>
      <c r="T3623" s="21">
        <f t="shared" si="62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624"/>
        <v>100</v>
      </c>
      <c r="P3624" s="20">
        <f t="shared" si="635"/>
        <v>47.666190476190479</v>
      </c>
      <c r="Q3624" t="str">
        <f t="shared" si="626"/>
        <v>theater</v>
      </c>
      <c r="R3624" t="str">
        <f t="shared" si="627"/>
        <v>plays</v>
      </c>
      <c r="S3624" s="21">
        <f t="shared" si="628"/>
        <v>41877.221886574072</v>
      </c>
      <c r="T3624" s="21">
        <f t="shared" si="62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624"/>
        <v>120</v>
      </c>
      <c r="P3625" s="20">
        <f t="shared" si="635"/>
        <v>88.235294117647058</v>
      </c>
      <c r="Q3625" t="str">
        <f t="shared" si="626"/>
        <v>theater</v>
      </c>
      <c r="R3625" t="str">
        <f t="shared" si="627"/>
        <v>plays</v>
      </c>
      <c r="S3625" s="21">
        <f t="shared" si="628"/>
        <v>41828.736921296295</v>
      </c>
      <c r="T3625" s="21">
        <f t="shared" si="6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624"/>
        <v>105</v>
      </c>
      <c r="P3626" s="20">
        <f t="shared" si="635"/>
        <v>80.717948717948715</v>
      </c>
      <c r="Q3626" t="str">
        <f t="shared" si="626"/>
        <v>theater</v>
      </c>
      <c r="R3626" t="str">
        <f t="shared" si="627"/>
        <v>plays</v>
      </c>
      <c r="S3626" s="21">
        <f t="shared" si="628"/>
        <v>42545.774189814809</v>
      </c>
      <c r="T3626" s="21">
        <f t="shared" si="62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624"/>
        <v>103</v>
      </c>
      <c r="P3627" s="13">
        <f t="shared" si="630"/>
        <v>39.487179487179489</v>
      </c>
      <c r="Q3627" t="str">
        <f t="shared" si="626"/>
        <v>theater</v>
      </c>
      <c r="R3627" t="str">
        <f t="shared" si="627"/>
        <v>plays</v>
      </c>
      <c r="S3627" s="21">
        <f t="shared" si="628"/>
        <v>42157.652511574073</v>
      </c>
      <c r="T3627" s="21">
        <f t="shared" si="62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624"/>
        <v>102</v>
      </c>
      <c r="P3628" s="13">
        <f t="shared" si="630"/>
        <v>84.854166666666671</v>
      </c>
      <c r="Q3628" t="str">
        <f t="shared" si="626"/>
        <v>theater</v>
      </c>
      <c r="R3628" t="str">
        <f t="shared" si="627"/>
        <v>plays</v>
      </c>
      <c r="S3628" s="21">
        <f t="shared" si="628"/>
        <v>41846.667326388888</v>
      </c>
      <c r="T3628" s="21">
        <f t="shared" si="62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624"/>
        <v>100</v>
      </c>
      <c r="P3629" s="20">
        <f t="shared" ref="P3629:P3631" si="636">IF(E3629=0,0,E3629/L3629)</f>
        <v>68.965517241379317</v>
      </c>
      <c r="Q3629" t="str">
        <f t="shared" si="626"/>
        <v>theater</v>
      </c>
      <c r="R3629" t="str">
        <f t="shared" si="627"/>
        <v>plays</v>
      </c>
      <c r="S3629" s="21">
        <f t="shared" si="628"/>
        <v>42460.741747685184</v>
      </c>
      <c r="T3629" s="21">
        <f t="shared" si="62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624"/>
        <v>0</v>
      </c>
      <c r="P3630" s="20">
        <f t="shared" si="636"/>
        <v>0</v>
      </c>
      <c r="Q3630" t="str">
        <f t="shared" si="626"/>
        <v>theater</v>
      </c>
      <c r="R3630" t="str">
        <f t="shared" si="627"/>
        <v>musical</v>
      </c>
      <c r="S3630" s="21">
        <f t="shared" si="628"/>
        <v>42291.833287037036</v>
      </c>
      <c r="T3630" s="21">
        <f t="shared" si="62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624"/>
        <v>0</v>
      </c>
      <c r="P3631" s="20">
        <f t="shared" si="636"/>
        <v>1</v>
      </c>
      <c r="Q3631" t="str">
        <f t="shared" si="626"/>
        <v>theater</v>
      </c>
      <c r="R3631" t="str">
        <f t="shared" si="627"/>
        <v>musical</v>
      </c>
      <c r="S3631" s="21">
        <f t="shared" si="628"/>
        <v>42437.094490740739</v>
      </c>
      <c r="T3631" s="21">
        <f t="shared" si="62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624"/>
        <v>0</v>
      </c>
      <c r="P3632" s="13">
        <f t="shared" si="630"/>
        <v>1</v>
      </c>
      <c r="Q3632" t="str">
        <f t="shared" si="626"/>
        <v>theater</v>
      </c>
      <c r="R3632" t="str">
        <f t="shared" si="627"/>
        <v>musical</v>
      </c>
      <c r="S3632" s="21">
        <f t="shared" si="628"/>
        <v>41942.84710648148</v>
      </c>
      <c r="T3632" s="21">
        <f t="shared" si="62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624"/>
        <v>51</v>
      </c>
      <c r="P3633" s="20">
        <f>IF(E3633=0,0,E3633/L3633)</f>
        <v>147.88135593220338</v>
      </c>
      <c r="Q3633" t="str">
        <f t="shared" si="626"/>
        <v>theater</v>
      </c>
      <c r="R3633" t="str">
        <f t="shared" si="627"/>
        <v>musical</v>
      </c>
      <c r="S3633" s="21">
        <f t="shared" si="628"/>
        <v>41880.753437499996</v>
      </c>
      <c r="T3633" s="21">
        <f t="shared" si="62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624"/>
        <v>20</v>
      </c>
      <c r="P3634" s="13">
        <f t="shared" si="630"/>
        <v>100</v>
      </c>
      <c r="Q3634" t="str">
        <f t="shared" si="626"/>
        <v>theater</v>
      </c>
      <c r="R3634" t="str">
        <f t="shared" si="627"/>
        <v>musical</v>
      </c>
      <c r="S3634" s="21">
        <f t="shared" si="628"/>
        <v>41946.936909722222</v>
      </c>
      <c r="T3634" s="21">
        <f t="shared" si="62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624"/>
        <v>35</v>
      </c>
      <c r="P3635" s="20">
        <f>IF(E3635=0,0,E3635/L3635)</f>
        <v>56.838709677419352</v>
      </c>
      <c r="Q3635" t="str">
        <f t="shared" si="626"/>
        <v>theater</v>
      </c>
      <c r="R3635" t="str">
        <f t="shared" si="627"/>
        <v>musical</v>
      </c>
      <c r="S3635" s="21">
        <f t="shared" si="628"/>
        <v>42649.623460648145</v>
      </c>
      <c r="T3635" s="21">
        <f t="shared" si="62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624"/>
        <v>4</v>
      </c>
      <c r="P3636" s="9">
        <f t="shared" si="630"/>
        <v>176.94444444444446</v>
      </c>
      <c r="Q3636" t="str">
        <f t="shared" si="626"/>
        <v>theater</v>
      </c>
      <c r="R3636" t="str">
        <f t="shared" si="627"/>
        <v>musical</v>
      </c>
      <c r="S3636" s="21">
        <f t="shared" si="628"/>
        <v>42701.166365740741</v>
      </c>
      <c r="T3636" s="21">
        <f t="shared" si="6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624"/>
        <v>36</v>
      </c>
      <c r="P3637" s="20">
        <f t="shared" ref="P3637:P3639" si="637">IF(E3637=0,0,E3637/L3637)</f>
        <v>127.6</v>
      </c>
      <c r="Q3637" t="str">
        <f t="shared" si="626"/>
        <v>theater</v>
      </c>
      <c r="R3637" t="str">
        <f t="shared" si="627"/>
        <v>musical</v>
      </c>
      <c r="S3637" s="21">
        <f t="shared" si="628"/>
        <v>42450.88282407407</v>
      </c>
      <c r="T3637" s="21">
        <f t="shared" si="6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624"/>
        <v>0</v>
      </c>
      <c r="P3638" s="20">
        <f t="shared" si="637"/>
        <v>0</v>
      </c>
      <c r="Q3638" t="str">
        <f t="shared" si="626"/>
        <v>theater</v>
      </c>
      <c r="R3638" t="str">
        <f t="shared" si="627"/>
        <v>musical</v>
      </c>
      <c r="S3638" s="21">
        <f t="shared" si="628"/>
        <v>42226.694780092599</v>
      </c>
      <c r="T3638" s="21">
        <f t="shared" si="6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624"/>
        <v>31</v>
      </c>
      <c r="P3639" s="20">
        <f t="shared" si="637"/>
        <v>66.142857142857139</v>
      </c>
      <c r="Q3639" t="str">
        <f t="shared" si="626"/>
        <v>theater</v>
      </c>
      <c r="R3639" t="str">
        <f t="shared" si="627"/>
        <v>musical</v>
      </c>
      <c r="S3639" s="21">
        <f t="shared" si="628"/>
        <v>41975.700636574074</v>
      </c>
      <c r="T3639" s="21">
        <f t="shared" si="62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624"/>
        <v>7</v>
      </c>
      <c r="P3640" s="9">
        <f t="shared" si="630"/>
        <v>108</v>
      </c>
      <c r="Q3640" t="str">
        <f t="shared" si="626"/>
        <v>theater</v>
      </c>
      <c r="R3640" t="str">
        <f t="shared" si="627"/>
        <v>musical</v>
      </c>
      <c r="S3640" s="21">
        <f t="shared" si="628"/>
        <v>42053.672824074078</v>
      </c>
      <c r="T3640" s="21">
        <f t="shared" si="62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624"/>
        <v>0</v>
      </c>
      <c r="P3641" s="20">
        <f t="shared" ref="P3641:P3643" si="638">IF(E3641=0,0,E3641/L3641)</f>
        <v>1</v>
      </c>
      <c r="Q3641" t="str">
        <f t="shared" si="626"/>
        <v>theater</v>
      </c>
      <c r="R3641" t="str">
        <f t="shared" si="627"/>
        <v>musical</v>
      </c>
      <c r="S3641" s="21">
        <f t="shared" si="628"/>
        <v>42590.677152777775</v>
      </c>
      <c r="T3641" s="21">
        <f t="shared" si="6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624"/>
        <v>6</v>
      </c>
      <c r="P3642" s="20">
        <f t="shared" si="638"/>
        <v>18.333333333333332</v>
      </c>
      <c r="Q3642" t="str">
        <f t="shared" si="626"/>
        <v>theater</v>
      </c>
      <c r="R3642" t="str">
        <f t="shared" si="627"/>
        <v>musical</v>
      </c>
      <c r="S3642" s="21">
        <f t="shared" si="628"/>
        <v>42104.781597222223</v>
      </c>
      <c r="T3642" s="21">
        <f t="shared" si="62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624"/>
        <v>0</v>
      </c>
      <c r="P3643" s="20">
        <f t="shared" si="638"/>
        <v>0</v>
      </c>
      <c r="Q3643" t="str">
        <f t="shared" si="626"/>
        <v>theater</v>
      </c>
      <c r="R3643" t="str">
        <f t="shared" si="627"/>
        <v>musical</v>
      </c>
      <c r="S3643" s="21">
        <f t="shared" si="628"/>
        <v>41899.627071759263</v>
      </c>
      <c r="T3643" s="21">
        <f t="shared" si="6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624"/>
        <v>2</v>
      </c>
      <c r="P3644" s="12">
        <f t="shared" si="630"/>
        <v>7.5</v>
      </c>
      <c r="Q3644" t="str">
        <f t="shared" si="626"/>
        <v>theater</v>
      </c>
      <c r="R3644" t="str">
        <f t="shared" si="627"/>
        <v>musical</v>
      </c>
      <c r="S3644" s="21">
        <f t="shared" si="628"/>
        <v>42297.816284722227</v>
      </c>
      <c r="T3644" s="21">
        <f t="shared" si="62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624"/>
        <v>0</v>
      </c>
      <c r="P3645" s="20">
        <f t="shared" ref="P3645:P3646" si="639">IF(E3645=0,0,E3645/L3645)</f>
        <v>0</v>
      </c>
      <c r="Q3645" t="str">
        <f t="shared" si="626"/>
        <v>theater</v>
      </c>
      <c r="R3645" t="str">
        <f t="shared" si="627"/>
        <v>musical</v>
      </c>
      <c r="S3645" s="21">
        <f t="shared" si="628"/>
        <v>42285.143969907411</v>
      </c>
      <c r="T3645" s="21">
        <f t="shared" si="6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624"/>
        <v>16</v>
      </c>
      <c r="P3646" s="20">
        <f t="shared" si="639"/>
        <v>68.416666666666671</v>
      </c>
      <c r="Q3646" t="str">
        <f t="shared" si="626"/>
        <v>theater</v>
      </c>
      <c r="R3646" t="str">
        <f t="shared" si="627"/>
        <v>musical</v>
      </c>
      <c r="S3646" s="21">
        <f t="shared" si="628"/>
        <v>42409.241747685184</v>
      </c>
      <c r="T3646" s="21">
        <f t="shared" si="62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624"/>
        <v>0</v>
      </c>
      <c r="P3647" s="9">
        <f t="shared" si="630"/>
        <v>1</v>
      </c>
      <c r="Q3647" t="str">
        <f t="shared" si="626"/>
        <v>theater</v>
      </c>
      <c r="R3647" t="str">
        <f t="shared" si="627"/>
        <v>musical</v>
      </c>
      <c r="S3647" s="21">
        <f t="shared" si="628"/>
        <v>42665.970347222217</v>
      </c>
      <c r="T3647" s="21">
        <f t="shared" si="62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624"/>
        <v>5</v>
      </c>
      <c r="P3648" s="20">
        <f>IF(E3648=0,0,E3648/L3648)</f>
        <v>60.125</v>
      </c>
      <c r="Q3648" t="str">
        <f t="shared" si="626"/>
        <v>theater</v>
      </c>
      <c r="R3648" t="str">
        <f t="shared" si="627"/>
        <v>musical</v>
      </c>
      <c r="S3648" s="21">
        <f t="shared" si="628"/>
        <v>42140.421319444446</v>
      </c>
      <c r="T3648" s="21">
        <f t="shared" si="6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624"/>
        <v>6</v>
      </c>
      <c r="P3649" s="13">
        <f t="shared" si="630"/>
        <v>15</v>
      </c>
      <c r="Q3649" t="str">
        <f t="shared" si="626"/>
        <v>theater</v>
      </c>
      <c r="R3649" t="str">
        <f t="shared" si="627"/>
        <v>musical</v>
      </c>
      <c r="S3649" s="21">
        <f t="shared" si="628"/>
        <v>42598.749155092592</v>
      </c>
      <c r="T3649" s="21">
        <f t="shared" si="62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624"/>
        <v>100</v>
      </c>
      <c r="P3650" s="20">
        <f>IF(E3650=0,0,E3650/L3650)</f>
        <v>550.04109589041093</v>
      </c>
      <c r="Q3650" t="str">
        <f t="shared" si="626"/>
        <v>theater</v>
      </c>
      <c r="R3650" t="str">
        <f t="shared" si="627"/>
        <v>plays</v>
      </c>
      <c r="S3650" s="21">
        <f t="shared" si="628"/>
        <v>41887.292187500003</v>
      </c>
      <c r="T3650" s="21">
        <f t="shared" si="62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640">ROUND((E3651/D3651)*100,0)</f>
        <v>104</v>
      </c>
      <c r="P3651" s="9">
        <f t="shared" ref="P3651:P3711" si="641">E3651/L3651</f>
        <v>97.5</v>
      </c>
      <c r="Q3651" t="str">
        <f t="shared" ref="Q3651:Q3714" si="642">LEFT(N3651,SEARCH("/",N3651,1)-1)</f>
        <v>theater</v>
      </c>
      <c r="R3651" t="str">
        <f t="shared" ref="R3651:R3714" si="643">RIGHT(N3651,LEN(N3651)-FIND("/",N3651))</f>
        <v>plays</v>
      </c>
      <c r="S3651" s="21">
        <f t="shared" ref="S3651:S3714" si="644">(((J3651/60)/60)/24)+DATE(1970,1,1)</f>
        <v>41780.712893518517</v>
      </c>
      <c r="T3651" s="21">
        <f t="shared" ref="T3651:T3714" si="64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640"/>
        <v>100</v>
      </c>
      <c r="P3652" s="13">
        <f t="shared" si="641"/>
        <v>29.411764705882351</v>
      </c>
      <c r="Q3652" t="str">
        <f t="shared" si="642"/>
        <v>theater</v>
      </c>
      <c r="R3652" t="str">
        <f t="shared" si="643"/>
        <v>plays</v>
      </c>
      <c r="S3652" s="21">
        <f t="shared" si="644"/>
        <v>42381.478981481487</v>
      </c>
      <c r="T3652" s="21">
        <f t="shared" si="64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640"/>
        <v>104</v>
      </c>
      <c r="P3653" s="20">
        <f>IF(E3653=0,0,E3653/L3653)</f>
        <v>57.777777777777779</v>
      </c>
      <c r="Q3653" t="str">
        <f t="shared" si="642"/>
        <v>theater</v>
      </c>
      <c r="R3653" t="str">
        <f t="shared" si="643"/>
        <v>plays</v>
      </c>
      <c r="S3653" s="21">
        <f t="shared" si="644"/>
        <v>41828.646319444444</v>
      </c>
      <c r="T3653" s="21">
        <f t="shared" si="64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640"/>
        <v>251</v>
      </c>
      <c r="P3654" s="9">
        <f t="shared" si="641"/>
        <v>44.235294117647058</v>
      </c>
      <c r="Q3654" t="str">
        <f t="shared" si="642"/>
        <v>theater</v>
      </c>
      <c r="R3654" t="str">
        <f t="shared" si="643"/>
        <v>plays</v>
      </c>
      <c r="S3654" s="21">
        <f t="shared" si="644"/>
        <v>42596.644699074073</v>
      </c>
      <c r="T3654" s="21">
        <f t="shared" si="64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640"/>
        <v>101</v>
      </c>
      <c r="P3655" s="13">
        <f t="shared" si="641"/>
        <v>60.909090909090907</v>
      </c>
      <c r="Q3655" t="str">
        <f t="shared" si="642"/>
        <v>theater</v>
      </c>
      <c r="R3655" t="str">
        <f t="shared" si="643"/>
        <v>plays</v>
      </c>
      <c r="S3655" s="21">
        <f t="shared" si="644"/>
        <v>42191.363506944443</v>
      </c>
      <c r="T3655" s="21">
        <f t="shared" si="64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640"/>
        <v>174</v>
      </c>
      <c r="P3656" s="13">
        <f t="shared" si="641"/>
        <v>68.84210526315789</v>
      </c>
      <c r="Q3656" t="str">
        <f t="shared" si="642"/>
        <v>theater</v>
      </c>
      <c r="R3656" t="str">
        <f t="shared" si="643"/>
        <v>plays</v>
      </c>
      <c r="S3656" s="21">
        <f t="shared" si="644"/>
        <v>42440.416504629626</v>
      </c>
      <c r="T3656" s="21">
        <f t="shared" si="64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640"/>
        <v>116</v>
      </c>
      <c r="P3657" s="20">
        <f>IF(E3657=0,0,E3657/L3657)</f>
        <v>73.582278481012665</v>
      </c>
      <c r="Q3657" t="str">
        <f t="shared" si="642"/>
        <v>theater</v>
      </c>
      <c r="R3657" t="str">
        <f t="shared" si="643"/>
        <v>plays</v>
      </c>
      <c r="S3657" s="21">
        <f t="shared" si="644"/>
        <v>42173.803217592591</v>
      </c>
      <c r="T3657" s="21">
        <f t="shared" si="64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640"/>
        <v>106</v>
      </c>
      <c r="P3658" s="10">
        <f t="shared" si="641"/>
        <v>115.02173913043478</v>
      </c>
      <c r="Q3658" t="str">
        <f t="shared" si="642"/>
        <v>theater</v>
      </c>
      <c r="R3658" t="str">
        <f t="shared" si="643"/>
        <v>plays</v>
      </c>
      <c r="S3658" s="21">
        <f t="shared" si="644"/>
        <v>42737.910138888896</v>
      </c>
      <c r="T3658" s="21">
        <f t="shared" si="64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640"/>
        <v>111</v>
      </c>
      <c r="P3659" s="11">
        <f t="shared" si="641"/>
        <v>110.75</v>
      </c>
      <c r="Q3659" t="str">
        <f t="shared" si="642"/>
        <v>theater</v>
      </c>
      <c r="R3659" t="str">
        <f t="shared" si="643"/>
        <v>plays</v>
      </c>
      <c r="S3659" s="21">
        <f t="shared" si="644"/>
        <v>42499.629849537043</v>
      </c>
      <c r="T3659" s="21">
        <f t="shared" si="64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640"/>
        <v>101</v>
      </c>
      <c r="P3660" s="20">
        <f t="shared" ref="P3660:P3661" si="646">IF(E3660=0,0,E3660/L3660)</f>
        <v>75.5</v>
      </c>
      <c r="Q3660" t="str">
        <f t="shared" si="642"/>
        <v>theater</v>
      </c>
      <c r="R3660" t="str">
        <f t="shared" si="643"/>
        <v>plays</v>
      </c>
      <c r="S3660" s="21">
        <f t="shared" si="644"/>
        <v>41775.858564814815</v>
      </c>
      <c r="T3660" s="21">
        <f t="shared" si="64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640"/>
        <v>102</v>
      </c>
      <c r="P3661" s="20">
        <f t="shared" si="646"/>
        <v>235.46153846153845</v>
      </c>
      <c r="Q3661" t="str">
        <f t="shared" si="642"/>
        <v>theater</v>
      </c>
      <c r="R3661" t="str">
        <f t="shared" si="643"/>
        <v>plays</v>
      </c>
      <c r="S3661" s="21">
        <f t="shared" si="644"/>
        <v>42055.277199074073</v>
      </c>
      <c r="T3661" s="21">
        <f t="shared" si="64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640"/>
        <v>100</v>
      </c>
      <c r="P3662" s="13">
        <f t="shared" si="641"/>
        <v>11.363636363636363</v>
      </c>
      <c r="Q3662" t="str">
        <f t="shared" si="642"/>
        <v>theater</v>
      </c>
      <c r="R3662" t="str">
        <f t="shared" si="643"/>
        <v>plays</v>
      </c>
      <c r="S3662" s="21">
        <f t="shared" si="644"/>
        <v>41971.881076388891</v>
      </c>
      <c r="T3662" s="21">
        <f t="shared" si="64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640"/>
        <v>111</v>
      </c>
      <c r="P3663" s="20">
        <f>IF(E3663=0,0,E3663/L3663)</f>
        <v>92.5</v>
      </c>
      <c r="Q3663" t="str">
        <f t="shared" si="642"/>
        <v>theater</v>
      </c>
      <c r="R3663" t="str">
        <f t="shared" si="643"/>
        <v>plays</v>
      </c>
      <c r="S3663" s="21">
        <f t="shared" si="644"/>
        <v>42447.896666666667</v>
      </c>
      <c r="T3663" s="21">
        <f t="shared" si="64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640"/>
        <v>101</v>
      </c>
      <c r="P3664" s="9">
        <f t="shared" si="641"/>
        <v>202.85</v>
      </c>
      <c r="Q3664" t="str">
        <f t="shared" si="642"/>
        <v>theater</v>
      </c>
      <c r="R3664" t="str">
        <f t="shared" si="643"/>
        <v>plays</v>
      </c>
      <c r="S3664" s="21">
        <f t="shared" si="644"/>
        <v>42064.220069444447</v>
      </c>
      <c r="T3664" s="21">
        <f t="shared" si="64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640"/>
        <v>104</v>
      </c>
      <c r="P3665" s="13">
        <f t="shared" si="641"/>
        <v>26</v>
      </c>
      <c r="Q3665" t="str">
        <f t="shared" si="642"/>
        <v>theater</v>
      </c>
      <c r="R3665" t="str">
        <f t="shared" si="643"/>
        <v>plays</v>
      </c>
      <c r="S3665" s="21">
        <f t="shared" si="644"/>
        <v>42665.451736111107</v>
      </c>
      <c r="T3665" s="21">
        <f t="shared" si="64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640"/>
        <v>109</v>
      </c>
      <c r="P3666" s="20">
        <f>IF(E3666=0,0,E3666/L3666)</f>
        <v>46.05263157894737</v>
      </c>
      <c r="Q3666" t="str">
        <f t="shared" si="642"/>
        <v>theater</v>
      </c>
      <c r="R3666" t="str">
        <f t="shared" si="643"/>
        <v>plays</v>
      </c>
      <c r="S3666" s="21">
        <f t="shared" si="644"/>
        <v>42523.248715277776</v>
      </c>
      <c r="T3666" s="21">
        <f t="shared" si="64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640"/>
        <v>115</v>
      </c>
      <c r="P3667" s="12">
        <f t="shared" si="641"/>
        <v>51</v>
      </c>
      <c r="Q3667" t="str">
        <f t="shared" si="642"/>
        <v>theater</v>
      </c>
      <c r="R3667" t="str">
        <f t="shared" si="643"/>
        <v>plays</v>
      </c>
      <c r="S3667" s="21">
        <f t="shared" si="644"/>
        <v>42294.808124999996</v>
      </c>
      <c r="T3667" s="21">
        <f t="shared" si="645"/>
        <v>42305.829166666663</v>
      </c>
    </row>
    <row r="3668" spans="1:20" ht="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640"/>
        <v>100</v>
      </c>
      <c r="P3668" s="20">
        <f>IF(E3668=0,0,E3668/L3668)</f>
        <v>31.578947368421051</v>
      </c>
      <c r="Q3668" t="str">
        <f t="shared" si="642"/>
        <v>theater</v>
      </c>
      <c r="R3668" t="str">
        <f t="shared" si="643"/>
        <v>plays</v>
      </c>
      <c r="S3668" s="21">
        <f t="shared" si="644"/>
        <v>41822.90488425926</v>
      </c>
      <c r="T3668" s="21">
        <f t="shared" si="64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640"/>
        <v>103</v>
      </c>
      <c r="P3669" s="13">
        <f t="shared" si="641"/>
        <v>53.363965517241382</v>
      </c>
      <c r="Q3669" t="str">
        <f t="shared" si="642"/>
        <v>theater</v>
      </c>
      <c r="R3669" t="str">
        <f t="shared" si="643"/>
        <v>plays</v>
      </c>
      <c r="S3669" s="21">
        <f t="shared" si="644"/>
        <v>42173.970127314817</v>
      </c>
      <c r="T3669" s="21">
        <f t="shared" si="64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640"/>
        <v>104</v>
      </c>
      <c r="P3670" s="20">
        <f>IF(E3670=0,0,E3670/L3670)</f>
        <v>36.964285714285715</v>
      </c>
      <c r="Q3670" t="str">
        <f t="shared" si="642"/>
        <v>theater</v>
      </c>
      <c r="R3670" t="str">
        <f t="shared" si="643"/>
        <v>plays</v>
      </c>
      <c r="S3670" s="21">
        <f t="shared" si="644"/>
        <v>42185.556157407409</v>
      </c>
      <c r="T3670" s="21">
        <f t="shared" si="64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640"/>
        <v>138</v>
      </c>
      <c r="P3671" s="13">
        <f t="shared" si="641"/>
        <v>81.294117647058826</v>
      </c>
      <c r="Q3671" t="str">
        <f t="shared" si="642"/>
        <v>theater</v>
      </c>
      <c r="R3671" t="str">
        <f t="shared" si="643"/>
        <v>plays</v>
      </c>
      <c r="S3671" s="21">
        <f t="shared" si="644"/>
        <v>42136.675196759257</v>
      </c>
      <c r="T3671" s="21">
        <f t="shared" si="64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640"/>
        <v>110</v>
      </c>
      <c r="P3672" s="13">
        <f t="shared" si="641"/>
        <v>20.083333333333332</v>
      </c>
      <c r="Q3672" t="str">
        <f t="shared" si="642"/>
        <v>theater</v>
      </c>
      <c r="R3672" t="str">
        <f t="shared" si="643"/>
        <v>plays</v>
      </c>
      <c r="S3672" s="21">
        <f t="shared" si="644"/>
        <v>42142.514016203699</v>
      </c>
      <c r="T3672" s="21">
        <f t="shared" si="64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640"/>
        <v>101</v>
      </c>
      <c r="P3673" s="20">
        <f>IF(E3673=0,0,E3673/L3673)</f>
        <v>88.25</v>
      </c>
      <c r="Q3673" t="str">
        <f t="shared" si="642"/>
        <v>theater</v>
      </c>
      <c r="R3673" t="str">
        <f t="shared" si="643"/>
        <v>plays</v>
      </c>
      <c r="S3673" s="21">
        <f t="shared" si="644"/>
        <v>41820.62809027778</v>
      </c>
      <c r="T3673" s="21">
        <f t="shared" si="64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640"/>
        <v>102</v>
      </c>
      <c r="P3674" s="13">
        <f t="shared" si="641"/>
        <v>53.438596491228068</v>
      </c>
      <c r="Q3674" t="str">
        <f t="shared" si="642"/>
        <v>theater</v>
      </c>
      <c r="R3674" t="str">
        <f t="shared" si="643"/>
        <v>plays</v>
      </c>
      <c r="S3674" s="21">
        <f t="shared" si="644"/>
        <v>41878.946574074071</v>
      </c>
      <c r="T3674" s="21">
        <f t="shared" si="64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640"/>
        <v>114</v>
      </c>
      <c r="P3675" s="13">
        <f t="shared" si="641"/>
        <v>39.868421052631582</v>
      </c>
      <c r="Q3675" t="str">
        <f t="shared" si="642"/>
        <v>theater</v>
      </c>
      <c r="R3675" t="str">
        <f t="shared" si="643"/>
        <v>plays</v>
      </c>
      <c r="S3675" s="21">
        <f t="shared" si="644"/>
        <v>41914.295104166667</v>
      </c>
      <c r="T3675" s="21">
        <f t="shared" si="64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640"/>
        <v>100</v>
      </c>
      <c r="P3676" s="12">
        <f t="shared" si="641"/>
        <v>145.16129032258064</v>
      </c>
      <c r="Q3676" t="str">
        <f t="shared" si="642"/>
        <v>theater</v>
      </c>
      <c r="R3676" t="str">
        <f t="shared" si="643"/>
        <v>plays</v>
      </c>
      <c r="S3676" s="21">
        <f t="shared" si="644"/>
        <v>42556.873020833329</v>
      </c>
      <c r="T3676" s="21">
        <f t="shared" si="64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640"/>
        <v>140</v>
      </c>
      <c r="P3677" s="13">
        <f t="shared" si="641"/>
        <v>23.333333333333332</v>
      </c>
      <c r="Q3677" t="str">
        <f t="shared" si="642"/>
        <v>theater</v>
      </c>
      <c r="R3677" t="str">
        <f t="shared" si="643"/>
        <v>plays</v>
      </c>
      <c r="S3677" s="21">
        <f t="shared" si="644"/>
        <v>42493.597013888888</v>
      </c>
      <c r="T3677" s="21">
        <f t="shared" si="64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640"/>
        <v>129</v>
      </c>
      <c r="P3678" s="20">
        <f t="shared" ref="P3678:P3679" si="647">IF(E3678=0,0,E3678/L3678)</f>
        <v>64.375</v>
      </c>
      <c r="Q3678" t="str">
        <f t="shared" si="642"/>
        <v>theater</v>
      </c>
      <c r="R3678" t="str">
        <f t="shared" si="643"/>
        <v>plays</v>
      </c>
      <c r="S3678" s="21">
        <f t="shared" si="644"/>
        <v>41876.815787037034</v>
      </c>
      <c r="T3678" s="21">
        <f t="shared" si="64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640"/>
        <v>103</v>
      </c>
      <c r="P3679" s="20">
        <f t="shared" si="647"/>
        <v>62.052763819095475</v>
      </c>
      <c r="Q3679" t="str">
        <f t="shared" si="642"/>
        <v>theater</v>
      </c>
      <c r="R3679" t="str">
        <f t="shared" si="643"/>
        <v>plays</v>
      </c>
      <c r="S3679" s="21">
        <f t="shared" si="644"/>
        <v>41802.574282407404</v>
      </c>
      <c r="T3679" s="21">
        <f t="shared" si="64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640"/>
        <v>103</v>
      </c>
      <c r="P3680" s="13">
        <f t="shared" si="641"/>
        <v>66.129032258064512</v>
      </c>
      <c r="Q3680" t="str">
        <f t="shared" si="642"/>
        <v>theater</v>
      </c>
      <c r="R3680" t="str">
        <f t="shared" si="643"/>
        <v>plays</v>
      </c>
      <c r="S3680" s="21">
        <f t="shared" si="644"/>
        <v>42120.531226851846</v>
      </c>
      <c r="T3680" s="21">
        <f t="shared" si="64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640"/>
        <v>110</v>
      </c>
      <c r="P3681" s="20">
        <f t="shared" ref="P3681:P3689" si="648">IF(E3681=0,0,E3681/L3681)</f>
        <v>73.400000000000006</v>
      </c>
      <c r="Q3681" t="str">
        <f t="shared" si="642"/>
        <v>theater</v>
      </c>
      <c r="R3681" t="str">
        <f t="shared" si="643"/>
        <v>plays</v>
      </c>
      <c r="S3681" s="21">
        <f t="shared" si="644"/>
        <v>41786.761354166665</v>
      </c>
      <c r="T3681" s="21">
        <f t="shared" si="64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640"/>
        <v>113</v>
      </c>
      <c r="P3682" s="20">
        <f t="shared" si="648"/>
        <v>99.5</v>
      </c>
      <c r="Q3682" t="str">
        <f t="shared" si="642"/>
        <v>theater</v>
      </c>
      <c r="R3682" t="str">
        <f t="shared" si="643"/>
        <v>plays</v>
      </c>
      <c r="S3682" s="21">
        <f t="shared" si="644"/>
        <v>42627.454097222217</v>
      </c>
      <c r="T3682" s="21">
        <f t="shared" si="64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640"/>
        <v>112</v>
      </c>
      <c r="P3683" s="20">
        <f t="shared" si="648"/>
        <v>62.166666666666664</v>
      </c>
      <c r="Q3683" t="str">
        <f t="shared" si="642"/>
        <v>theater</v>
      </c>
      <c r="R3683" t="str">
        <f t="shared" si="643"/>
        <v>plays</v>
      </c>
      <c r="S3683" s="21">
        <f t="shared" si="644"/>
        <v>42374.651504629626</v>
      </c>
      <c r="T3683" s="21">
        <f t="shared" si="64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640"/>
        <v>139</v>
      </c>
      <c r="P3684" s="20">
        <f t="shared" si="648"/>
        <v>62.328358208955223</v>
      </c>
      <c r="Q3684" t="str">
        <f t="shared" si="642"/>
        <v>theater</v>
      </c>
      <c r="R3684" t="str">
        <f t="shared" si="643"/>
        <v>plays</v>
      </c>
      <c r="S3684" s="21">
        <f t="shared" si="644"/>
        <v>41772.685393518521</v>
      </c>
      <c r="T3684" s="21">
        <f t="shared" si="64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640"/>
        <v>111</v>
      </c>
      <c r="P3685" s="20">
        <f t="shared" si="648"/>
        <v>58.787878787878789</v>
      </c>
      <c r="Q3685" t="str">
        <f t="shared" si="642"/>
        <v>theater</v>
      </c>
      <c r="R3685" t="str">
        <f t="shared" si="643"/>
        <v>plays</v>
      </c>
      <c r="S3685" s="21">
        <f t="shared" si="644"/>
        <v>42633.116851851853</v>
      </c>
      <c r="T3685" s="21">
        <f t="shared" si="64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640"/>
        <v>139</v>
      </c>
      <c r="P3686" s="20">
        <f t="shared" si="648"/>
        <v>45.347826086956523</v>
      </c>
      <c r="Q3686" t="str">
        <f t="shared" si="642"/>
        <v>theater</v>
      </c>
      <c r="R3686" t="str">
        <f t="shared" si="643"/>
        <v>plays</v>
      </c>
      <c r="S3686" s="21">
        <f t="shared" si="644"/>
        <v>42219.180393518516</v>
      </c>
      <c r="T3686" s="21">
        <f t="shared" si="64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640"/>
        <v>106</v>
      </c>
      <c r="P3687" s="20">
        <f t="shared" si="648"/>
        <v>41.944444444444443</v>
      </c>
      <c r="Q3687" t="str">
        <f t="shared" si="642"/>
        <v>theater</v>
      </c>
      <c r="R3687" t="str">
        <f t="shared" si="643"/>
        <v>plays</v>
      </c>
      <c r="S3687" s="21">
        <f t="shared" si="644"/>
        <v>41753.593275462961</v>
      </c>
      <c r="T3687" s="21">
        <f t="shared" si="64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640"/>
        <v>101</v>
      </c>
      <c r="P3688" s="20">
        <f t="shared" si="648"/>
        <v>59.166666666666664</v>
      </c>
      <c r="Q3688" t="str">
        <f t="shared" si="642"/>
        <v>theater</v>
      </c>
      <c r="R3688" t="str">
        <f t="shared" si="643"/>
        <v>plays</v>
      </c>
      <c r="S3688" s="21">
        <f t="shared" si="644"/>
        <v>42230.662731481483</v>
      </c>
      <c r="T3688" s="21">
        <f t="shared" si="64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640"/>
        <v>100</v>
      </c>
      <c r="P3689" s="20">
        <f t="shared" si="648"/>
        <v>200.49</v>
      </c>
      <c r="Q3689" t="str">
        <f t="shared" si="642"/>
        <v>theater</v>
      </c>
      <c r="R3689" t="str">
        <f t="shared" si="643"/>
        <v>plays</v>
      </c>
      <c r="S3689" s="21">
        <f t="shared" si="644"/>
        <v>41787.218229166669</v>
      </c>
      <c r="T3689" s="21">
        <f t="shared" si="64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640"/>
        <v>109</v>
      </c>
      <c r="P3690" s="13">
        <f t="shared" si="641"/>
        <v>83.974358974358978</v>
      </c>
      <c r="Q3690" t="str">
        <f t="shared" si="642"/>
        <v>theater</v>
      </c>
      <c r="R3690" t="str">
        <f t="shared" si="643"/>
        <v>plays</v>
      </c>
      <c r="S3690" s="21">
        <f t="shared" si="644"/>
        <v>41829.787083333329</v>
      </c>
      <c r="T3690" s="21">
        <f t="shared" si="64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640"/>
        <v>118</v>
      </c>
      <c r="P3691" s="20">
        <f t="shared" ref="P3691:P3694" si="649">IF(E3691=0,0,E3691/L3691)</f>
        <v>57.258064516129032</v>
      </c>
      <c r="Q3691" t="str">
        <f t="shared" si="642"/>
        <v>theater</v>
      </c>
      <c r="R3691" t="str">
        <f t="shared" si="643"/>
        <v>plays</v>
      </c>
      <c r="S3691" s="21">
        <f t="shared" si="644"/>
        <v>42147.826840277776</v>
      </c>
      <c r="T3691" s="21">
        <f t="shared" si="64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640"/>
        <v>120</v>
      </c>
      <c r="P3692" s="20">
        <f t="shared" si="649"/>
        <v>58.064516129032256</v>
      </c>
      <c r="Q3692" t="str">
        <f t="shared" si="642"/>
        <v>theater</v>
      </c>
      <c r="R3692" t="str">
        <f t="shared" si="643"/>
        <v>plays</v>
      </c>
      <c r="S3692" s="21">
        <f t="shared" si="644"/>
        <v>41940.598182870373</v>
      </c>
      <c r="T3692" s="21">
        <f t="shared" si="64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640"/>
        <v>128</v>
      </c>
      <c r="P3693" s="20">
        <f t="shared" si="649"/>
        <v>186.80291970802921</v>
      </c>
      <c r="Q3693" t="str">
        <f t="shared" si="642"/>
        <v>theater</v>
      </c>
      <c r="R3693" t="str">
        <f t="shared" si="643"/>
        <v>plays</v>
      </c>
      <c r="S3693" s="21">
        <f t="shared" si="644"/>
        <v>42020.700567129628</v>
      </c>
      <c r="T3693" s="21">
        <f t="shared" si="64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640"/>
        <v>126</v>
      </c>
      <c r="P3694" s="20">
        <f t="shared" si="649"/>
        <v>74.117647058823536</v>
      </c>
      <c r="Q3694" t="str">
        <f t="shared" si="642"/>
        <v>theater</v>
      </c>
      <c r="R3694" t="str">
        <f t="shared" si="643"/>
        <v>plays</v>
      </c>
      <c r="S3694" s="21">
        <f t="shared" si="644"/>
        <v>41891.96503472222</v>
      </c>
      <c r="T3694" s="21">
        <f t="shared" si="64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640"/>
        <v>129</v>
      </c>
      <c r="P3695" s="13">
        <f t="shared" si="641"/>
        <v>30.714285714285715</v>
      </c>
      <c r="Q3695" t="str">
        <f t="shared" si="642"/>
        <v>theater</v>
      </c>
      <c r="R3695" t="str">
        <f t="shared" si="643"/>
        <v>plays</v>
      </c>
      <c r="S3695" s="21">
        <f t="shared" si="644"/>
        <v>42309.191307870366</v>
      </c>
      <c r="T3695" s="21">
        <f t="shared" si="64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640"/>
        <v>107</v>
      </c>
      <c r="P3696" s="20">
        <f t="shared" ref="P3696:P3697" si="650">IF(E3696=0,0,E3696/L3696)</f>
        <v>62.666666666666664</v>
      </c>
      <c r="Q3696" t="str">
        <f t="shared" si="642"/>
        <v>theater</v>
      </c>
      <c r="R3696" t="str">
        <f t="shared" si="643"/>
        <v>plays</v>
      </c>
      <c r="S3696" s="21">
        <f t="shared" si="644"/>
        <v>42490.133877314816</v>
      </c>
      <c r="T3696" s="21">
        <f t="shared" si="64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640"/>
        <v>100</v>
      </c>
      <c r="P3697" s="20">
        <f t="shared" si="650"/>
        <v>121.36363636363636</v>
      </c>
      <c r="Q3697" t="str">
        <f t="shared" si="642"/>
        <v>theater</v>
      </c>
      <c r="R3697" t="str">
        <f t="shared" si="643"/>
        <v>plays</v>
      </c>
      <c r="S3697" s="21">
        <f t="shared" si="644"/>
        <v>41995.870486111111</v>
      </c>
      <c r="T3697" s="21">
        <f t="shared" si="64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640"/>
        <v>155</v>
      </c>
      <c r="P3698" s="13">
        <f t="shared" si="641"/>
        <v>39.743589743589745</v>
      </c>
      <c r="Q3698" t="str">
        <f t="shared" si="642"/>
        <v>theater</v>
      </c>
      <c r="R3698" t="str">
        <f t="shared" si="643"/>
        <v>plays</v>
      </c>
      <c r="S3698" s="21">
        <f t="shared" si="644"/>
        <v>41988.617083333331</v>
      </c>
      <c r="T3698" s="21">
        <f t="shared" si="64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640"/>
        <v>108</v>
      </c>
      <c r="P3699" s="13">
        <f t="shared" si="641"/>
        <v>72</v>
      </c>
      <c r="Q3699" t="str">
        <f t="shared" si="642"/>
        <v>theater</v>
      </c>
      <c r="R3699" t="str">
        <f t="shared" si="643"/>
        <v>plays</v>
      </c>
      <c r="S3699" s="21">
        <f t="shared" si="644"/>
        <v>42479.465833333335</v>
      </c>
      <c r="T3699" s="21">
        <f t="shared" si="64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640"/>
        <v>111</v>
      </c>
      <c r="P3700" s="20">
        <f t="shared" ref="P3700:P3702" si="651">IF(E3700=0,0,E3700/L3700)</f>
        <v>40.632352941176471</v>
      </c>
      <c r="Q3700" t="str">
        <f t="shared" si="642"/>
        <v>theater</v>
      </c>
      <c r="R3700" t="str">
        <f t="shared" si="643"/>
        <v>plays</v>
      </c>
      <c r="S3700" s="21">
        <f t="shared" si="644"/>
        <v>42401.806562500002</v>
      </c>
      <c r="T3700" s="21">
        <f t="shared" si="64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640"/>
        <v>101</v>
      </c>
      <c r="P3701" s="20">
        <f t="shared" si="651"/>
        <v>63</v>
      </c>
      <c r="Q3701" t="str">
        <f t="shared" si="642"/>
        <v>theater</v>
      </c>
      <c r="R3701" t="str">
        <f t="shared" si="643"/>
        <v>plays</v>
      </c>
      <c r="S3701" s="21">
        <f t="shared" si="644"/>
        <v>41897.602037037039</v>
      </c>
      <c r="T3701" s="21">
        <f t="shared" si="64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640"/>
        <v>121</v>
      </c>
      <c r="P3702" s="20">
        <f t="shared" si="651"/>
        <v>33.666666666666664</v>
      </c>
      <c r="Q3702" t="str">
        <f t="shared" si="642"/>
        <v>theater</v>
      </c>
      <c r="R3702" t="str">
        <f t="shared" si="643"/>
        <v>plays</v>
      </c>
      <c r="S3702" s="21">
        <f t="shared" si="644"/>
        <v>41882.585648148146</v>
      </c>
      <c r="T3702" s="21">
        <f t="shared" si="64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640"/>
        <v>100</v>
      </c>
      <c r="P3703" s="13">
        <f t="shared" si="641"/>
        <v>38.589743589743591</v>
      </c>
      <c r="Q3703" t="str">
        <f t="shared" si="642"/>
        <v>theater</v>
      </c>
      <c r="R3703" t="str">
        <f t="shared" si="643"/>
        <v>plays</v>
      </c>
      <c r="S3703" s="21">
        <f t="shared" si="644"/>
        <v>42129.541585648149</v>
      </c>
      <c r="T3703" s="21">
        <f t="shared" si="64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640"/>
        <v>109</v>
      </c>
      <c r="P3704" s="13">
        <f t="shared" si="641"/>
        <v>155.95238095238096</v>
      </c>
      <c r="Q3704" t="str">
        <f t="shared" si="642"/>
        <v>theater</v>
      </c>
      <c r="R3704" t="str">
        <f t="shared" si="643"/>
        <v>plays</v>
      </c>
      <c r="S3704" s="21">
        <f t="shared" si="644"/>
        <v>42524.53800925926</v>
      </c>
      <c r="T3704" s="21">
        <f t="shared" si="64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640"/>
        <v>123</v>
      </c>
      <c r="P3705" s="20">
        <f>IF(E3705=0,0,E3705/L3705)</f>
        <v>43.2</v>
      </c>
      <c r="Q3705" t="str">
        <f t="shared" si="642"/>
        <v>theater</v>
      </c>
      <c r="R3705" t="str">
        <f t="shared" si="643"/>
        <v>plays</v>
      </c>
      <c r="S3705" s="21">
        <f t="shared" si="644"/>
        <v>42556.504490740743</v>
      </c>
      <c r="T3705" s="21">
        <f t="shared" si="64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640"/>
        <v>136</v>
      </c>
      <c r="P3706" s="13">
        <f t="shared" si="641"/>
        <v>15.148518518518518</v>
      </c>
      <c r="Q3706" t="str">
        <f t="shared" si="642"/>
        <v>theater</v>
      </c>
      <c r="R3706" t="str">
        <f t="shared" si="643"/>
        <v>plays</v>
      </c>
      <c r="S3706" s="21">
        <f t="shared" si="644"/>
        <v>42461.689745370371</v>
      </c>
      <c r="T3706" s="21">
        <f t="shared" si="64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640"/>
        <v>103</v>
      </c>
      <c r="P3707" s="20">
        <f t="shared" ref="P3707:P3710" si="652">IF(E3707=0,0,E3707/L3707)</f>
        <v>83.571428571428569</v>
      </c>
      <c r="Q3707" t="str">
        <f t="shared" si="642"/>
        <v>theater</v>
      </c>
      <c r="R3707" t="str">
        <f t="shared" si="643"/>
        <v>plays</v>
      </c>
      <c r="S3707" s="21">
        <f t="shared" si="644"/>
        <v>41792.542986111112</v>
      </c>
      <c r="T3707" s="21">
        <f t="shared" si="64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640"/>
        <v>121</v>
      </c>
      <c r="P3708" s="20">
        <f t="shared" si="652"/>
        <v>140</v>
      </c>
      <c r="Q3708" t="str">
        <f t="shared" si="642"/>
        <v>theater</v>
      </c>
      <c r="R3708" t="str">
        <f t="shared" si="643"/>
        <v>plays</v>
      </c>
      <c r="S3708" s="21">
        <f t="shared" si="644"/>
        <v>41879.913761574076</v>
      </c>
      <c r="T3708" s="21">
        <f t="shared" si="64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640"/>
        <v>186</v>
      </c>
      <c r="P3709" s="20">
        <f t="shared" si="652"/>
        <v>80.869565217391298</v>
      </c>
      <c r="Q3709" t="str">
        <f t="shared" si="642"/>
        <v>theater</v>
      </c>
      <c r="R3709" t="str">
        <f t="shared" si="643"/>
        <v>plays</v>
      </c>
      <c r="S3709" s="21">
        <f t="shared" si="644"/>
        <v>42552.048356481479</v>
      </c>
      <c r="T3709" s="21">
        <f t="shared" si="64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640"/>
        <v>300</v>
      </c>
      <c r="P3710" s="20">
        <f t="shared" si="652"/>
        <v>53.846153846153847</v>
      </c>
      <c r="Q3710" t="str">
        <f t="shared" si="642"/>
        <v>theater</v>
      </c>
      <c r="R3710" t="str">
        <f t="shared" si="643"/>
        <v>plays</v>
      </c>
      <c r="S3710" s="21">
        <f t="shared" si="644"/>
        <v>41810.142199074071</v>
      </c>
      <c r="T3710" s="21">
        <f t="shared" si="64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640"/>
        <v>108</v>
      </c>
      <c r="P3711" s="13">
        <f t="shared" si="641"/>
        <v>30.928571428571427</v>
      </c>
      <c r="Q3711" t="str">
        <f t="shared" si="642"/>
        <v>theater</v>
      </c>
      <c r="R3711" t="str">
        <f t="shared" si="643"/>
        <v>plays</v>
      </c>
      <c r="S3711" s="21">
        <f t="shared" si="644"/>
        <v>41785.707708333335</v>
      </c>
      <c r="T3711" s="21">
        <f t="shared" si="64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640"/>
        <v>141</v>
      </c>
      <c r="P3712" s="20">
        <f t="shared" ref="P3712:P3716" si="653">IF(E3712=0,0,E3712/L3712)</f>
        <v>67.962962962962962</v>
      </c>
      <c r="Q3712" t="str">
        <f t="shared" si="642"/>
        <v>theater</v>
      </c>
      <c r="R3712" t="str">
        <f t="shared" si="643"/>
        <v>plays</v>
      </c>
      <c r="S3712" s="21">
        <f t="shared" si="644"/>
        <v>42072.576249999998</v>
      </c>
      <c r="T3712" s="21">
        <f t="shared" si="64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640"/>
        <v>114</v>
      </c>
      <c r="P3713" s="20">
        <f t="shared" si="653"/>
        <v>27.142857142857142</v>
      </c>
      <c r="Q3713" t="str">
        <f t="shared" si="642"/>
        <v>theater</v>
      </c>
      <c r="R3713" t="str">
        <f t="shared" si="643"/>
        <v>plays</v>
      </c>
      <c r="S3713" s="21">
        <f t="shared" si="644"/>
        <v>41779.724224537036</v>
      </c>
      <c r="T3713" s="21">
        <f t="shared" si="64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640"/>
        <v>154</v>
      </c>
      <c r="P3714" s="20">
        <f t="shared" si="653"/>
        <v>110.86538461538461</v>
      </c>
      <c r="Q3714" t="str">
        <f t="shared" si="642"/>
        <v>theater</v>
      </c>
      <c r="R3714" t="str">
        <f t="shared" si="643"/>
        <v>plays</v>
      </c>
      <c r="S3714" s="21">
        <f t="shared" si="644"/>
        <v>42134.172071759262</v>
      </c>
      <c r="T3714" s="21">
        <f t="shared" si="64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654">ROUND((E3715/D3715)*100,0)</f>
        <v>102</v>
      </c>
      <c r="P3715" s="20">
        <f t="shared" si="653"/>
        <v>106.84210526315789</v>
      </c>
      <c r="Q3715" t="str">
        <f t="shared" ref="Q3715:Q3778" si="655">LEFT(N3715,SEARCH("/",N3715,1)-1)</f>
        <v>theater</v>
      </c>
      <c r="R3715" t="str">
        <f t="shared" ref="R3715:R3778" si="656">RIGHT(N3715,LEN(N3715)-FIND("/",N3715))</f>
        <v>plays</v>
      </c>
      <c r="S3715" s="21">
        <f t="shared" ref="S3715:S3778" si="657">(((J3715/60)/60)/24)+DATE(1970,1,1)</f>
        <v>42505.738032407404</v>
      </c>
      <c r="T3715" s="21">
        <f t="shared" ref="T3715:T3778" si="658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654"/>
        <v>102</v>
      </c>
      <c r="P3716" s="20">
        <f t="shared" si="653"/>
        <v>105.51546391752578</v>
      </c>
      <c r="Q3716" t="str">
        <f t="shared" si="655"/>
        <v>theater</v>
      </c>
      <c r="R3716" t="str">
        <f t="shared" si="656"/>
        <v>plays</v>
      </c>
      <c r="S3716" s="21">
        <f t="shared" si="657"/>
        <v>42118.556331018524</v>
      </c>
      <c r="T3716" s="21">
        <f t="shared" si="658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654"/>
        <v>103</v>
      </c>
      <c r="P3717" s="13">
        <f t="shared" ref="P3717:P3776" si="659">E3717/L3717</f>
        <v>132.96296296296296</v>
      </c>
      <c r="Q3717" t="str">
        <f t="shared" si="655"/>
        <v>theater</v>
      </c>
      <c r="R3717" t="str">
        <f t="shared" si="656"/>
        <v>plays</v>
      </c>
      <c r="S3717" s="21">
        <f t="shared" si="657"/>
        <v>42036.995590277773</v>
      </c>
      <c r="T3717" s="21">
        <f t="shared" si="658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654"/>
        <v>156</v>
      </c>
      <c r="P3718" s="20">
        <f>IF(E3718=0,0,E3718/L3718)</f>
        <v>51.916666666666664</v>
      </c>
      <c r="Q3718" t="str">
        <f t="shared" si="655"/>
        <v>theater</v>
      </c>
      <c r="R3718" t="str">
        <f t="shared" si="656"/>
        <v>plays</v>
      </c>
      <c r="S3718" s="21">
        <f t="shared" si="657"/>
        <v>42360.887835648144</v>
      </c>
      <c r="T3718" s="21">
        <f t="shared" si="658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654"/>
        <v>101</v>
      </c>
      <c r="P3719" s="13">
        <f t="shared" si="659"/>
        <v>310</v>
      </c>
      <c r="Q3719" t="str">
        <f t="shared" si="655"/>
        <v>theater</v>
      </c>
      <c r="R3719" t="str">
        <f t="shared" si="656"/>
        <v>plays</v>
      </c>
      <c r="S3719" s="21">
        <f t="shared" si="657"/>
        <v>42102.866307870368</v>
      </c>
      <c r="T3719" s="21">
        <f t="shared" si="658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654"/>
        <v>239</v>
      </c>
      <c r="P3720" s="13">
        <f t="shared" si="659"/>
        <v>26.021739130434781</v>
      </c>
      <c r="Q3720" t="str">
        <f t="shared" si="655"/>
        <v>theater</v>
      </c>
      <c r="R3720" t="str">
        <f t="shared" si="656"/>
        <v>plays</v>
      </c>
      <c r="S3720" s="21">
        <f t="shared" si="657"/>
        <v>42032.716145833328</v>
      </c>
      <c r="T3720" s="21">
        <f t="shared" si="658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654"/>
        <v>210</v>
      </c>
      <c r="P3721" s="13">
        <f t="shared" si="659"/>
        <v>105</v>
      </c>
      <c r="Q3721" t="str">
        <f t="shared" si="655"/>
        <v>theater</v>
      </c>
      <c r="R3721" t="str">
        <f t="shared" si="656"/>
        <v>plays</v>
      </c>
      <c r="S3721" s="21">
        <f t="shared" si="657"/>
        <v>42147.729930555557</v>
      </c>
      <c r="T3721" s="21">
        <f t="shared" si="658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654"/>
        <v>105</v>
      </c>
      <c r="P3722" s="20">
        <f t="shared" ref="P3722:P3723" si="660">IF(E3722=0,0,E3722/L3722)</f>
        <v>86.224999999999994</v>
      </c>
      <c r="Q3722" t="str">
        <f t="shared" si="655"/>
        <v>theater</v>
      </c>
      <c r="R3722" t="str">
        <f t="shared" si="656"/>
        <v>plays</v>
      </c>
      <c r="S3722" s="21">
        <f t="shared" si="657"/>
        <v>42165.993125000001</v>
      </c>
      <c r="T3722" s="21">
        <f t="shared" si="658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654"/>
        <v>101</v>
      </c>
      <c r="P3723" s="20">
        <f t="shared" si="660"/>
        <v>114.54545454545455</v>
      </c>
      <c r="Q3723" t="str">
        <f t="shared" si="655"/>
        <v>theater</v>
      </c>
      <c r="R3723" t="str">
        <f t="shared" si="656"/>
        <v>plays</v>
      </c>
      <c r="S3723" s="21">
        <f t="shared" si="657"/>
        <v>41927.936157407406</v>
      </c>
      <c r="T3723" s="21">
        <f t="shared" si="658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654"/>
        <v>111</v>
      </c>
      <c r="P3724" s="9">
        <f t="shared" si="659"/>
        <v>47.657142857142858</v>
      </c>
      <c r="Q3724" t="str">
        <f t="shared" si="655"/>
        <v>theater</v>
      </c>
      <c r="R3724" t="str">
        <f t="shared" si="656"/>
        <v>plays</v>
      </c>
      <c r="S3724" s="21">
        <f t="shared" si="657"/>
        <v>42381.671840277777</v>
      </c>
      <c r="T3724" s="21">
        <f t="shared" si="658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654"/>
        <v>102</v>
      </c>
      <c r="P3725" s="13">
        <f t="shared" si="659"/>
        <v>72.888888888888886</v>
      </c>
      <c r="Q3725" t="str">
        <f t="shared" si="655"/>
        <v>theater</v>
      </c>
      <c r="R3725" t="str">
        <f t="shared" si="656"/>
        <v>plays</v>
      </c>
      <c r="S3725" s="21">
        <f t="shared" si="657"/>
        <v>41943.753032407411</v>
      </c>
      <c r="T3725" s="21">
        <f t="shared" si="658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654"/>
        <v>103</v>
      </c>
      <c r="P3726" s="13">
        <f t="shared" si="659"/>
        <v>49.545505617977533</v>
      </c>
      <c r="Q3726" t="str">
        <f t="shared" si="655"/>
        <v>theater</v>
      </c>
      <c r="R3726" t="str">
        <f t="shared" si="656"/>
        <v>plays</v>
      </c>
      <c r="S3726" s="21">
        <f t="shared" si="657"/>
        <v>42465.491435185191</v>
      </c>
      <c r="T3726" s="21">
        <f t="shared" si="658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654"/>
        <v>127</v>
      </c>
      <c r="P3727" s="13">
        <f t="shared" si="659"/>
        <v>25.4</v>
      </c>
      <c r="Q3727" t="str">
        <f t="shared" si="655"/>
        <v>theater</v>
      </c>
      <c r="R3727" t="str">
        <f t="shared" si="656"/>
        <v>plays</v>
      </c>
      <c r="S3727" s="21">
        <f t="shared" si="657"/>
        <v>42401.945219907408</v>
      </c>
      <c r="T3727" s="21">
        <f t="shared" si="658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654"/>
        <v>339</v>
      </c>
      <c r="P3728" s="20">
        <f t="shared" ref="P3728:P3733" si="661">IF(E3728=0,0,E3728/L3728)</f>
        <v>62.586956521739133</v>
      </c>
      <c r="Q3728" t="str">
        <f t="shared" si="655"/>
        <v>theater</v>
      </c>
      <c r="R3728" t="str">
        <f t="shared" si="656"/>
        <v>plays</v>
      </c>
      <c r="S3728" s="21">
        <f t="shared" si="657"/>
        <v>42462.140868055561</v>
      </c>
      <c r="T3728" s="21">
        <f t="shared" si="658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654"/>
        <v>101</v>
      </c>
      <c r="P3729" s="20">
        <f t="shared" si="661"/>
        <v>61.060606060606062</v>
      </c>
      <c r="Q3729" t="str">
        <f t="shared" si="655"/>
        <v>theater</v>
      </c>
      <c r="R3729" t="str">
        <f t="shared" si="656"/>
        <v>plays</v>
      </c>
      <c r="S3729" s="21">
        <f t="shared" si="657"/>
        <v>42632.348310185189</v>
      </c>
      <c r="T3729" s="21">
        <f t="shared" si="658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654"/>
        <v>9</v>
      </c>
      <c r="P3730" s="20">
        <f t="shared" si="661"/>
        <v>60.064516129032256</v>
      </c>
      <c r="Q3730" t="str">
        <f t="shared" si="655"/>
        <v>theater</v>
      </c>
      <c r="R3730" t="str">
        <f t="shared" si="656"/>
        <v>plays</v>
      </c>
      <c r="S3730" s="21">
        <f t="shared" si="657"/>
        <v>42205.171018518522</v>
      </c>
      <c r="T3730" s="21">
        <f t="shared" si="658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654"/>
        <v>7</v>
      </c>
      <c r="P3731" s="20">
        <f t="shared" si="661"/>
        <v>72.400000000000006</v>
      </c>
      <c r="Q3731" t="str">
        <f t="shared" si="655"/>
        <v>theater</v>
      </c>
      <c r="R3731" t="str">
        <f t="shared" si="656"/>
        <v>plays</v>
      </c>
      <c r="S3731" s="21">
        <f t="shared" si="657"/>
        <v>42041.205000000002</v>
      </c>
      <c r="T3731" s="21">
        <f t="shared" si="658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654"/>
        <v>10</v>
      </c>
      <c r="P3732" s="20">
        <f t="shared" si="661"/>
        <v>100</v>
      </c>
      <c r="Q3732" t="str">
        <f t="shared" si="655"/>
        <v>theater</v>
      </c>
      <c r="R3732" t="str">
        <f t="shared" si="656"/>
        <v>plays</v>
      </c>
      <c r="S3732" s="21">
        <f t="shared" si="657"/>
        <v>42203.677766203706</v>
      </c>
      <c r="T3732" s="21">
        <f t="shared" si="658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654"/>
        <v>11</v>
      </c>
      <c r="P3733" s="20">
        <f t="shared" si="661"/>
        <v>51.666666666666664</v>
      </c>
      <c r="Q3733" t="str">
        <f t="shared" si="655"/>
        <v>theater</v>
      </c>
      <c r="R3733" t="str">
        <f t="shared" si="656"/>
        <v>plays</v>
      </c>
      <c r="S3733" s="21">
        <f t="shared" si="657"/>
        <v>41983.752847222218</v>
      </c>
      <c r="T3733" s="21">
        <f t="shared" si="658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654"/>
        <v>15</v>
      </c>
      <c r="P3734" s="12">
        <f t="shared" si="659"/>
        <v>32.75</v>
      </c>
      <c r="Q3734" t="str">
        <f t="shared" si="655"/>
        <v>theater</v>
      </c>
      <c r="R3734" t="str">
        <f t="shared" si="656"/>
        <v>plays</v>
      </c>
      <c r="S3734" s="21">
        <f t="shared" si="657"/>
        <v>41968.677465277782</v>
      </c>
      <c r="T3734" s="21">
        <f t="shared" si="658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654"/>
        <v>0</v>
      </c>
      <c r="P3735" s="20">
        <f t="shared" ref="P3735:P3736" si="662">IF(E3735=0,0,E3735/L3735)</f>
        <v>0</v>
      </c>
      <c r="Q3735" t="str">
        <f t="shared" si="655"/>
        <v>theater</v>
      </c>
      <c r="R3735" t="str">
        <f t="shared" si="656"/>
        <v>plays</v>
      </c>
      <c r="S3735" s="21">
        <f t="shared" si="657"/>
        <v>42103.024398148147</v>
      </c>
      <c r="T3735" s="21">
        <f t="shared" si="658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654"/>
        <v>28</v>
      </c>
      <c r="P3736" s="20">
        <f t="shared" si="662"/>
        <v>61</v>
      </c>
      <c r="Q3736" t="str">
        <f t="shared" si="655"/>
        <v>theater</v>
      </c>
      <c r="R3736" t="str">
        <f t="shared" si="656"/>
        <v>plays</v>
      </c>
      <c r="S3736" s="21">
        <f t="shared" si="657"/>
        <v>42089.901574074072</v>
      </c>
      <c r="T3736" s="21">
        <f t="shared" si="658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654"/>
        <v>13</v>
      </c>
      <c r="P3737" s="13">
        <f t="shared" si="659"/>
        <v>10</v>
      </c>
      <c r="Q3737" t="str">
        <f t="shared" si="655"/>
        <v>theater</v>
      </c>
      <c r="R3737" t="str">
        <f t="shared" si="656"/>
        <v>plays</v>
      </c>
      <c r="S3737" s="21">
        <f t="shared" si="657"/>
        <v>42122.693159722221</v>
      </c>
      <c r="T3737" s="21">
        <f t="shared" si="658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654"/>
        <v>1</v>
      </c>
      <c r="P3738" s="13">
        <f t="shared" si="659"/>
        <v>10</v>
      </c>
      <c r="Q3738" t="str">
        <f t="shared" si="655"/>
        <v>theater</v>
      </c>
      <c r="R3738" t="str">
        <f t="shared" si="656"/>
        <v>plays</v>
      </c>
      <c r="S3738" s="21">
        <f t="shared" si="657"/>
        <v>42048.711724537032</v>
      </c>
      <c r="T3738" s="21">
        <f t="shared" si="658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654"/>
        <v>21</v>
      </c>
      <c r="P3739" s="20">
        <f>IF(E3739=0,0,E3739/L3739)</f>
        <v>37.5</v>
      </c>
      <c r="Q3739" t="str">
        <f t="shared" si="655"/>
        <v>theater</v>
      </c>
      <c r="R3739" t="str">
        <f t="shared" si="656"/>
        <v>plays</v>
      </c>
      <c r="S3739" s="21">
        <f t="shared" si="657"/>
        <v>42297.691006944442</v>
      </c>
      <c r="T3739" s="21">
        <f t="shared" si="65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654"/>
        <v>18</v>
      </c>
      <c r="P3740" s="13">
        <f t="shared" si="659"/>
        <v>45</v>
      </c>
      <c r="Q3740" t="str">
        <f t="shared" si="655"/>
        <v>theater</v>
      </c>
      <c r="R3740" t="str">
        <f t="shared" si="656"/>
        <v>plays</v>
      </c>
      <c r="S3740" s="21">
        <f t="shared" si="657"/>
        <v>41813.938715277778</v>
      </c>
      <c r="T3740" s="21">
        <f t="shared" si="65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654"/>
        <v>20</v>
      </c>
      <c r="P3741" s="13">
        <f t="shared" si="659"/>
        <v>100.625</v>
      </c>
      <c r="Q3741" t="str">
        <f t="shared" si="655"/>
        <v>theater</v>
      </c>
      <c r="R3741" t="str">
        <f t="shared" si="656"/>
        <v>plays</v>
      </c>
      <c r="S3741" s="21">
        <f t="shared" si="657"/>
        <v>42548.449861111112</v>
      </c>
      <c r="T3741" s="21">
        <f t="shared" si="65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654"/>
        <v>18</v>
      </c>
      <c r="P3742" s="20">
        <f t="shared" ref="P3742:P3748" si="663">IF(E3742=0,0,E3742/L3742)</f>
        <v>25.571428571428573</v>
      </c>
      <c r="Q3742" t="str">
        <f t="shared" si="655"/>
        <v>theater</v>
      </c>
      <c r="R3742" t="str">
        <f t="shared" si="656"/>
        <v>plays</v>
      </c>
      <c r="S3742" s="21">
        <f t="shared" si="657"/>
        <v>41833.089756944442</v>
      </c>
      <c r="T3742" s="21">
        <f t="shared" si="65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654"/>
        <v>0</v>
      </c>
      <c r="P3743" s="20">
        <f t="shared" si="663"/>
        <v>0</v>
      </c>
      <c r="Q3743" t="str">
        <f t="shared" si="655"/>
        <v>theater</v>
      </c>
      <c r="R3743" t="str">
        <f t="shared" si="656"/>
        <v>plays</v>
      </c>
      <c r="S3743" s="21">
        <f t="shared" si="657"/>
        <v>42325.920717592591</v>
      </c>
      <c r="T3743" s="21">
        <f t="shared" si="65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654"/>
        <v>2</v>
      </c>
      <c r="P3744" s="20">
        <f t="shared" si="663"/>
        <v>25</v>
      </c>
      <c r="Q3744" t="str">
        <f t="shared" si="655"/>
        <v>theater</v>
      </c>
      <c r="R3744" t="str">
        <f t="shared" si="656"/>
        <v>plays</v>
      </c>
      <c r="S3744" s="21">
        <f t="shared" si="657"/>
        <v>41858.214629629627</v>
      </c>
      <c r="T3744" s="21">
        <f t="shared" si="65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654"/>
        <v>0</v>
      </c>
      <c r="P3745" s="20">
        <f t="shared" si="663"/>
        <v>0</v>
      </c>
      <c r="Q3745" t="str">
        <f t="shared" si="655"/>
        <v>theater</v>
      </c>
      <c r="R3745" t="str">
        <f t="shared" si="656"/>
        <v>plays</v>
      </c>
      <c r="S3745" s="21">
        <f t="shared" si="657"/>
        <v>41793.710231481484</v>
      </c>
      <c r="T3745" s="21">
        <f t="shared" si="65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654"/>
        <v>0</v>
      </c>
      <c r="P3746" s="20">
        <f t="shared" si="663"/>
        <v>0</v>
      </c>
      <c r="Q3746" t="str">
        <f t="shared" si="655"/>
        <v>theater</v>
      </c>
      <c r="R3746" t="str">
        <f t="shared" si="656"/>
        <v>plays</v>
      </c>
      <c r="S3746" s="21">
        <f t="shared" si="657"/>
        <v>41793.814259259263</v>
      </c>
      <c r="T3746" s="21">
        <f t="shared" si="65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654"/>
        <v>10</v>
      </c>
      <c r="P3747" s="20">
        <f t="shared" si="663"/>
        <v>10</v>
      </c>
      <c r="Q3747" t="str">
        <f t="shared" si="655"/>
        <v>theater</v>
      </c>
      <c r="R3747" t="str">
        <f t="shared" si="656"/>
        <v>plays</v>
      </c>
      <c r="S3747" s="21">
        <f t="shared" si="657"/>
        <v>41831.697939814818</v>
      </c>
      <c r="T3747" s="21">
        <f t="shared" si="658"/>
        <v>41861.697939814818</v>
      </c>
    </row>
    <row r="3748" spans="1:20" ht="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654"/>
        <v>2</v>
      </c>
      <c r="P3748" s="20">
        <f t="shared" si="663"/>
        <v>202</v>
      </c>
      <c r="Q3748" t="str">
        <f t="shared" si="655"/>
        <v>theater</v>
      </c>
      <c r="R3748" t="str">
        <f t="shared" si="656"/>
        <v>plays</v>
      </c>
      <c r="S3748" s="21">
        <f t="shared" si="657"/>
        <v>42621.389340277776</v>
      </c>
      <c r="T3748" s="21">
        <f t="shared" si="65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654"/>
        <v>1</v>
      </c>
      <c r="P3749" s="13">
        <f t="shared" si="659"/>
        <v>25</v>
      </c>
      <c r="Q3749" t="str">
        <f t="shared" si="655"/>
        <v>theater</v>
      </c>
      <c r="R3749" t="str">
        <f t="shared" si="656"/>
        <v>plays</v>
      </c>
      <c r="S3749" s="21">
        <f t="shared" si="657"/>
        <v>42164.299722222218</v>
      </c>
      <c r="T3749" s="21">
        <f t="shared" si="65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654"/>
        <v>104</v>
      </c>
      <c r="P3750" s="20">
        <f t="shared" ref="P3750:P3753" si="664">IF(E3750=0,0,E3750/L3750)</f>
        <v>99.538461538461533</v>
      </c>
      <c r="Q3750" t="str">
        <f t="shared" si="655"/>
        <v>theater</v>
      </c>
      <c r="R3750" t="str">
        <f t="shared" si="656"/>
        <v>musical</v>
      </c>
      <c r="S3750" s="21">
        <f t="shared" si="657"/>
        <v>42395.706435185188</v>
      </c>
      <c r="T3750" s="21">
        <f t="shared" si="65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654"/>
        <v>105</v>
      </c>
      <c r="P3751" s="20">
        <f t="shared" si="664"/>
        <v>75</v>
      </c>
      <c r="Q3751" t="str">
        <f t="shared" si="655"/>
        <v>theater</v>
      </c>
      <c r="R3751" t="str">
        <f t="shared" si="656"/>
        <v>musical</v>
      </c>
      <c r="S3751" s="21">
        <f t="shared" si="657"/>
        <v>42458.127175925925</v>
      </c>
      <c r="T3751" s="21">
        <f t="shared" si="65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654"/>
        <v>100</v>
      </c>
      <c r="P3752" s="20">
        <f t="shared" si="664"/>
        <v>215.25</v>
      </c>
      <c r="Q3752" t="str">
        <f t="shared" si="655"/>
        <v>theater</v>
      </c>
      <c r="R3752" t="str">
        <f t="shared" si="656"/>
        <v>musical</v>
      </c>
      <c r="S3752" s="21">
        <f t="shared" si="657"/>
        <v>42016.981574074074</v>
      </c>
      <c r="T3752" s="21">
        <f t="shared" si="65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654"/>
        <v>133</v>
      </c>
      <c r="P3753" s="20">
        <f t="shared" si="664"/>
        <v>120.54545454545455</v>
      </c>
      <c r="Q3753" t="str">
        <f t="shared" si="655"/>
        <v>theater</v>
      </c>
      <c r="R3753" t="str">
        <f t="shared" si="656"/>
        <v>musical</v>
      </c>
      <c r="S3753" s="21">
        <f t="shared" si="657"/>
        <v>42403.035567129627</v>
      </c>
      <c r="T3753" s="21">
        <f t="shared" si="65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654"/>
        <v>113</v>
      </c>
      <c r="P3754" s="13">
        <f t="shared" si="659"/>
        <v>37.666666666666664</v>
      </c>
      <c r="Q3754" t="str">
        <f t="shared" si="655"/>
        <v>theater</v>
      </c>
      <c r="R3754" t="str">
        <f t="shared" si="656"/>
        <v>musical</v>
      </c>
      <c r="S3754" s="21">
        <f t="shared" si="657"/>
        <v>42619.802488425921</v>
      </c>
      <c r="T3754" s="21">
        <f t="shared" si="65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654"/>
        <v>103</v>
      </c>
      <c r="P3755" s="20">
        <f t="shared" ref="P3755:P3756" si="665">IF(E3755=0,0,E3755/L3755)</f>
        <v>172.23333333333332</v>
      </c>
      <c r="Q3755" t="str">
        <f t="shared" si="655"/>
        <v>theater</v>
      </c>
      <c r="R3755" t="str">
        <f t="shared" si="656"/>
        <v>musical</v>
      </c>
      <c r="S3755" s="21">
        <f t="shared" si="657"/>
        <v>42128.824074074073</v>
      </c>
      <c r="T3755" s="21">
        <f t="shared" si="65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654"/>
        <v>120</v>
      </c>
      <c r="P3756" s="20">
        <f t="shared" si="665"/>
        <v>111.11111111111111</v>
      </c>
      <c r="Q3756" t="str">
        <f t="shared" si="655"/>
        <v>theater</v>
      </c>
      <c r="R3756" t="str">
        <f t="shared" si="656"/>
        <v>musical</v>
      </c>
      <c r="S3756" s="21">
        <f t="shared" si="657"/>
        <v>41808.881215277775</v>
      </c>
      <c r="T3756" s="21">
        <f t="shared" si="65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654"/>
        <v>130</v>
      </c>
      <c r="P3757" s="13">
        <f t="shared" si="659"/>
        <v>25.464285714285715</v>
      </c>
      <c r="Q3757" t="str">
        <f t="shared" si="655"/>
        <v>theater</v>
      </c>
      <c r="R3757" t="str">
        <f t="shared" si="656"/>
        <v>musical</v>
      </c>
      <c r="S3757" s="21">
        <f t="shared" si="657"/>
        <v>42445.866979166662</v>
      </c>
      <c r="T3757" s="21">
        <f t="shared" si="65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654"/>
        <v>101</v>
      </c>
      <c r="P3758" s="20">
        <f t="shared" ref="P3758:P3762" si="666">IF(E3758=0,0,E3758/L3758)</f>
        <v>267.64705882352939</v>
      </c>
      <c r="Q3758" t="str">
        <f t="shared" si="655"/>
        <v>theater</v>
      </c>
      <c r="R3758" t="str">
        <f t="shared" si="656"/>
        <v>musical</v>
      </c>
      <c r="S3758" s="21">
        <f t="shared" si="657"/>
        <v>41771.814791666664</v>
      </c>
      <c r="T3758" s="21">
        <f t="shared" si="65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654"/>
        <v>109</v>
      </c>
      <c r="P3759" s="20">
        <f t="shared" si="666"/>
        <v>75.959999999999994</v>
      </c>
      <c r="Q3759" t="str">
        <f t="shared" si="655"/>
        <v>theater</v>
      </c>
      <c r="R3759" t="str">
        <f t="shared" si="656"/>
        <v>musical</v>
      </c>
      <c r="S3759" s="21">
        <f t="shared" si="657"/>
        <v>41954.850868055553</v>
      </c>
      <c r="T3759" s="21">
        <f t="shared" si="65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654"/>
        <v>102</v>
      </c>
      <c r="P3760" s="20">
        <f t="shared" si="666"/>
        <v>59.03846153846154</v>
      </c>
      <c r="Q3760" t="str">
        <f t="shared" si="655"/>
        <v>theater</v>
      </c>
      <c r="R3760" t="str">
        <f t="shared" si="656"/>
        <v>musical</v>
      </c>
      <c r="S3760" s="21">
        <f t="shared" si="657"/>
        <v>41747.471504629626</v>
      </c>
      <c r="T3760" s="21">
        <f t="shared" si="65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654"/>
        <v>110</v>
      </c>
      <c r="P3761" s="20">
        <f t="shared" si="666"/>
        <v>50.111022727272733</v>
      </c>
      <c r="Q3761" t="str">
        <f t="shared" si="655"/>
        <v>theater</v>
      </c>
      <c r="R3761" t="str">
        <f t="shared" si="656"/>
        <v>musical</v>
      </c>
      <c r="S3761" s="21">
        <f t="shared" si="657"/>
        <v>42182.108252314814</v>
      </c>
      <c r="T3761" s="21">
        <f t="shared" si="65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654"/>
        <v>101</v>
      </c>
      <c r="P3762" s="20">
        <f t="shared" si="666"/>
        <v>55.502967032967035</v>
      </c>
      <c r="Q3762" t="str">
        <f t="shared" si="655"/>
        <v>theater</v>
      </c>
      <c r="R3762" t="str">
        <f t="shared" si="656"/>
        <v>musical</v>
      </c>
      <c r="S3762" s="21">
        <f t="shared" si="657"/>
        <v>41739.525300925925</v>
      </c>
      <c r="T3762" s="21">
        <f t="shared" si="65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654"/>
        <v>100</v>
      </c>
      <c r="P3763" s="13">
        <f t="shared" si="659"/>
        <v>166.66666666666666</v>
      </c>
      <c r="Q3763" t="str">
        <f t="shared" si="655"/>
        <v>theater</v>
      </c>
      <c r="R3763" t="str">
        <f t="shared" si="656"/>
        <v>musical</v>
      </c>
      <c r="S3763" s="21">
        <f t="shared" si="657"/>
        <v>42173.466863425929</v>
      </c>
      <c r="T3763" s="21">
        <f t="shared" si="65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654"/>
        <v>106</v>
      </c>
      <c r="P3764" s="13">
        <f t="shared" si="659"/>
        <v>47.428571428571431</v>
      </c>
      <c r="Q3764" t="str">
        <f t="shared" si="655"/>
        <v>theater</v>
      </c>
      <c r="R3764" t="str">
        <f t="shared" si="656"/>
        <v>musical</v>
      </c>
      <c r="S3764" s="21">
        <f t="shared" si="657"/>
        <v>42193.813530092593</v>
      </c>
      <c r="T3764" s="21">
        <f t="shared" si="65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654"/>
        <v>100</v>
      </c>
      <c r="P3765" s="20">
        <f t="shared" ref="P3765:P3771" si="667">IF(E3765=0,0,E3765/L3765)</f>
        <v>64.935064935064929</v>
      </c>
      <c r="Q3765" t="str">
        <f t="shared" si="655"/>
        <v>theater</v>
      </c>
      <c r="R3765" t="str">
        <f t="shared" si="656"/>
        <v>musical</v>
      </c>
      <c r="S3765" s="21">
        <f t="shared" si="657"/>
        <v>42065.750300925924</v>
      </c>
      <c r="T3765" s="21">
        <f t="shared" si="65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654"/>
        <v>100</v>
      </c>
      <c r="P3766" s="20">
        <f t="shared" si="667"/>
        <v>55.555555555555557</v>
      </c>
      <c r="Q3766" t="str">
        <f t="shared" si="655"/>
        <v>theater</v>
      </c>
      <c r="R3766" t="str">
        <f t="shared" si="656"/>
        <v>musical</v>
      </c>
      <c r="S3766" s="21">
        <f t="shared" si="657"/>
        <v>42499.842962962968</v>
      </c>
      <c r="T3766" s="21">
        <f t="shared" si="65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654"/>
        <v>113</v>
      </c>
      <c r="P3767" s="20">
        <f t="shared" si="667"/>
        <v>74.224299065420567</v>
      </c>
      <c r="Q3767" t="str">
        <f t="shared" si="655"/>
        <v>theater</v>
      </c>
      <c r="R3767" t="str">
        <f t="shared" si="656"/>
        <v>musical</v>
      </c>
      <c r="S3767" s="21">
        <f t="shared" si="657"/>
        <v>41820.776412037041</v>
      </c>
      <c r="T3767" s="21">
        <f t="shared" si="65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654"/>
        <v>103</v>
      </c>
      <c r="P3768" s="20">
        <f t="shared" si="667"/>
        <v>106.9271875</v>
      </c>
      <c r="Q3768" t="str">
        <f t="shared" si="655"/>
        <v>theater</v>
      </c>
      <c r="R3768" t="str">
        <f t="shared" si="656"/>
        <v>musical</v>
      </c>
      <c r="S3768" s="21">
        <f t="shared" si="657"/>
        <v>41788.167187500003</v>
      </c>
      <c r="T3768" s="21">
        <f t="shared" si="65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654"/>
        <v>117</v>
      </c>
      <c r="P3769" s="20">
        <f t="shared" si="667"/>
        <v>41.696428571428569</v>
      </c>
      <c r="Q3769" t="str">
        <f t="shared" si="655"/>
        <v>theater</v>
      </c>
      <c r="R3769" t="str">
        <f t="shared" si="656"/>
        <v>musical</v>
      </c>
      <c r="S3769" s="21">
        <f t="shared" si="657"/>
        <v>42050.019641203704</v>
      </c>
      <c r="T3769" s="21">
        <f t="shared" si="65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654"/>
        <v>108</v>
      </c>
      <c r="P3770" s="20">
        <f t="shared" si="667"/>
        <v>74.243275862068955</v>
      </c>
      <c r="Q3770" t="str">
        <f t="shared" si="655"/>
        <v>theater</v>
      </c>
      <c r="R3770" t="str">
        <f t="shared" si="656"/>
        <v>musical</v>
      </c>
      <c r="S3770" s="21">
        <f t="shared" si="657"/>
        <v>41772.727893518517</v>
      </c>
      <c r="T3770" s="21">
        <f t="shared" si="65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654"/>
        <v>100</v>
      </c>
      <c r="P3771" s="20">
        <f t="shared" si="667"/>
        <v>73.333333333333329</v>
      </c>
      <c r="Q3771" t="str">
        <f t="shared" si="655"/>
        <v>theater</v>
      </c>
      <c r="R3771" t="str">
        <f t="shared" si="656"/>
        <v>musical</v>
      </c>
      <c r="S3771" s="21">
        <f t="shared" si="657"/>
        <v>42445.598136574074</v>
      </c>
      <c r="T3771" s="21">
        <f t="shared" si="65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654"/>
        <v>100</v>
      </c>
      <c r="P3772" s="13">
        <f t="shared" si="659"/>
        <v>100</v>
      </c>
      <c r="Q3772" t="str">
        <f t="shared" si="655"/>
        <v>theater</v>
      </c>
      <c r="R3772" t="str">
        <f t="shared" si="656"/>
        <v>musical</v>
      </c>
      <c r="S3772" s="21">
        <f t="shared" si="657"/>
        <v>42138.930671296301</v>
      </c>
      <c r="T3772" s="21">
        <f t="shared" si="65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654"/>
        <v>146</v>
      </c>
      <c r="P3773" s="20">
        <f t="shared" ref="P3773:P3775" si="668">IF(E3773=0,0,E3773/L3773)</f>
        <v>38.421052631578945</v>
      </c>
      <c r="Q3773" t="str">
        <f t="shared" si="655"/>
        <v>theater</v>
      </c>
      <c r="R3773" t="str">
        <f t="shared" si="656"/>
        <v>musical</v>
      </c>
      <c r="S3773" s="21">
        <f t="shared" si="657"/>
        <v>42493.857083333336</v>
      </c>
      <c r="T3773" s="21">
        <f t="shared" si="65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654"/>
        <v>110</v>
      </c>
      <c r="P3774" s="20">
        <f t="shared" si="668"/>
        <v>166.96969696969697</v>
      </c>
      <c r="Q3774" t="str">
        <f t="shared" si="655"/>
        <v>theater</v>
      </c>
      <c r="R3774" t="str">
        <f t="shared" si="656"/>
        <v>musical</v>
      </c>
      <c r="S3774" s="21">
        <f t="shared" si="657"/>
        <v>42682.616967592592</v>
      </c>
      <c r="T3774" s="21">
        <f t="shared" si="65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654"/>
        <v>108</v>
      </c>
      <c r="P3775" s="20">
        <f t="shared" si="668"/>
        <v>94.912280701754383</v>
      </c>
      <c r="Q3775" t="str">
        <f t="shared" si="655"/>
        <v>theater</v>
      </c>
      <c r="R3775" t="str">
        <f t="shared" si="656"/>
        <v>musical</v>
      </c>
      <c r="S3775" s="21">
        <f t="shared" si="657"/>
        <v>42656.005173611105</v>
      </c>
      <c r="T3775" s="21">
        <f t="shared" si="65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654"/>
        <v>100</v>
      </c>
      <c r="P3776" s="9">
        <f t="shared" si="659"/>
        <v>100</v>
      </c>
      <c r="Q3776" t="str">
        <f t="shared" si="655"/>
        <v>theater</v>
      </c>
      <c r="R3776" t="str">
        <f t="shared" si="656"/>
        <v>musical</v>
      </c>
      <c r="S3776" s="21">
        <f t="shared" si="657"/>
        <v>42087.792303240742</v>
      </c>
      <c r="T3776" s="21">
        <f t="shared" si="65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654"/>
        <v>100</v>
      </c>
      <c r="P3777" s="20">
        <f t="shared" ref="P3777:P3783" si="669">IF(E3777=0,0,E3777/L3777)</f>
        <v>143.21428571428572</v>
      </c>
      <c r="Q3777" t="str">
        <f t="shared" si="655"/>
        <v>theater</v>
      </c>
      <c r="R3777" t="str">
        <f t="shared" si="656"/>
        <v>musical</v>
      </c>
      <c r="S3777" s="21">
        <f t="shared" si="657"/>
        <v>42075.942627314813</v>
      </c>
      <c r="T3777" s="21">
        <f t="shared" si="65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654"/>
        <v>107</v>
      </c>
      <c r="P3778" s="20">
        <f t="shared" si="669"/>
        <v>90.819148936170208</v>
      </c>
      <c r="Q3778" t="str">
        <f t="shared" si="655"/>
        <v>theater</v>
      </c>
      <c r="R3778" t="str">
        <f t="shared" si="656"/>
        <v>musical</v>
      </c>
      <c r="S3778" s="21">
        <f t="shared" si="657"/>
        <v>41814.367800925924</v>
      </c>
      <c r="T3778" s="21">
        <f t="shared" si="65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670">ROUND((E3779/D3779)*100,0)</f>
        <v>143</v>
      </c>
      <c r="P3779" s="20">
        <f t="shared" si="669"/>
        <v>48.542372881355931</v>
      </c>
      <c r="Q3779" t="str">
        <f t="shared" ref="Q3779:Q3842" si="671">LEFT(N3779,SEARCH("/",N3779,1)-1)</f>
        <v>theater</v>
      </c>
      <c r="R3779" t="str">
        <f t="shared" ref="R3779:R3842" si="672">RIGHT(N3779,LEN(N3779)-FIND("/",N3779))</f>
        <v>musical</v>
      </c>
      <c r="S3779" s="21">
        <f t="shared" ref="S3779:S3842" si="673">(((J3779/60)/60)/24)+DATE(1970,1,1)</f>
        <v>41887.111354166671</v>
      </c>
      <c r="T3779" s="21">
        <f t="shared" ref="T3779:T3842" si="674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670"/>
        <v>105</v>
      </c>
      <c r="P3780" s="20">
        <f t="shared" si="669"/>
        <v>70.027777777777771</v>
      </c>
      <c r="Q3780" t="str">
        <f t="shared" si="671"/>
        <v>theater</v>
      </c>
      <c r="R3780" t="str">
        <f t="shared" si="672"/>
        <v>musical</v>
      </c>
      <c r="S3780" s="21">
        <f t="shared" si="673"/>
        <v>41989.819212962961</v>
      </c>
      <c r="T3780" s="21">
        <f t="shared" si="67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670"/>
        <v>104</v>
      </c>
      <c r="P3781" s="20">
        <f t="shared" si="669"/>
        <v>135.62608695652173</v>
      </c>
      <c r="Q3781" t="str">
        <f t="shared" si="671"/>
        <v>theater</v>
      </c>
      <c r="R3781" t="str">
        <f t="shared" si="672"/>
        <v>musical</v>
      </c>
      <c r="S3781" s="21">
        <f t="shared" si="673"/>
        <v>42425.735416666663</v>
      </c>
      <c r="T3781" s="21">
        <f t="shared" si="67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670"/>
        <v>120</v>
      </c>
      <c r="P3782" s="20">
        <f t="shared" si="669"/>
        <v>100</v>
      </c>
      <c r="Q3782" t="str">
        <f t="shared" si="671"/>
        <v>theater</v>
      </c>
      <c r="R3782" t="str">
        <f t="shared" si="672"/>
        <v>musical</v>
      </c>
      <c r="S3782" s="21">
        <f t="shared" si="673"/>
        <v>42166.219733796301</v>
      </c>
      <c r="T3782" s="21">
        <f t="shared" si="67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670"/>
        <v>110</v>
      </c>
      <c r="P3783" s="20">
        <f t="shared" si="669"/>
        <v>94.90384615384616</v>
      </c>
      <c r="Q3783" t="str">
        <f t="shared" si="671"/>
        <v>theater</v>
      </c>
      <c r="R3783" t="str">
        <f t="shared" si="672"/>
        <v>musical</v>
      </c>
      <c r="S3783" s="21">
        <f t="shared" si="673"/>
        <v>41865.882928240739</v>
      </c>
      <c r="T3783" s="21">
        <f t="shared" si="67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670"/>
        <v>102</v>
      </c>
      <c r="P3784" s="13">
        <f t="shared" ref="P3784:P3842" si="675">E3784/L3784</f>
        <v>75.370370370370367</v>
      </c>
      <c r="Q3784" t="str">
        <f t="shared" si="671"/>
        <v>theater</v>
      </c>
      <c r="R3784" t="str">
        <f t="shared" si="672"/>
        <v>musical</v>
      </c>
      <c r="S3784" s="21">
        <f t="shared" si="673"/>
        <v>42546.862233796302</v>
      </c>
      <c r="T3784" s="21">
        <f t="shared" si="67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670"/>
        <v>129</v>
      </c>
      <c r="P3785" s="20">
        <f>IF(E3785=0,0,E3785/L3785)</f>
        <v>64.458333333333329</v>
      </c>
      <c r="Q3785" t="str">
        <f t="shared" si="671"/>
        <v>theater</v>
      </c>
      <c r="R3785" t="str">
        <f t="shared" si="672"/>
        <v>musical</v>
      </c>
      <c r="S3785" s="21">
        <f t="shared" si="673"/>
        <v>42420.140277777777</v>
      </c>
      <c r="T3785" s="21">
        <f t="shared" si="67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670"/>
        <v>115</v>
      </c>
      <c r="P3786" s="9">
        <f t="shared" si="675"/>
        <v>115</v>
      </c>
      <c r="Q3786" t="str">
        <f t="shared" si="671"/>
        <v>theater</v>
      </c>
      <c r="R3786" t="str">
        <f t="shared" si="672"/>
        <v>musical</v>
      </c>
      <c r="S3786" s="21">
        <f t="shared" si="673"/>
        <v>42531.980694444443</v>
      </c>
      <c r="T3786" s="21">
        <f t="shared" si="67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670"/>
        <v>151</v>
      </c>
      <c r="P3787" s="13">
        <f t="shared" si="675"/>
        <v>100.5</v>
      </c>
      <c r="Q3787" t="str">
        <f t="shared" si="671"/>
        <v>theater</v>
      </c>
      <c r="R3787" t="str">
        <f t="shared" si="672"/>
        <v>musical</v>
      </c>
      <c r="S3787" s="21">
        <f t="shared" si="673"/>
        <v>42548.63853009259</v>
      </c>
      <c r="T3787" s="21">
        <f t="shared" si="67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670"/>
        <v>111</v>
      </c>
      <c r="P3788" s="20">
        <f t="shared" ref="P3788:P3790" si="676">IF(E3788=0,0,E3788/L3788)</f>
        <v>93.774647887323937</v>
      </c>
      <c r="Q3788" t="str">
        <f t="shared" si="671"/>
        <v>theater</v>
      </c>
      <c r="R3788" t="str">
        <f t="shared" si="672"/>
        <v>musical</v>
      </c>
      <c r="S3788" s="21">
        <f t="shared" si="673"/>
        <v>42487.037905092591</v>
      </c>
      <c r="T3788" s="21">
        <f t="shared" si="67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670"/>
        <v>100</v>
      </c>
      <c r="P3789" s="20">
        <f t="shared" si="676"/>
        <v>35.1</v>
      </c>
      <c r="Q3789" t="str">
        <f t="shared" si="671"/>
        <v>theater</v>
      </c>
      <c r="R3789" t="str">
        <f t="shared" si="672"/>
        <v>musical</v>
      </c>
      <c r="S3789" s="21">
        <f t="shared" si="673"/>
        <v>42167.534791666665</v>
      </c>
      <c r="T3789" s="21">
        <f t="shared" si="67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670"/>
        <v>1</v>
      </c>
      <c r="P3790" s="20">
        <f t="shared" si="676"/>
        <v>500</v>
      </c>
      <c r="Q3790" t="str">
        <f t="shared" si="671"/>
        <v>theater</v>
      </c>
      <c r="R3790" t="str">
        <f t="shared" si="672"/>
        <v>musical</v>
      </c>
      <c r="S3790" s="21">
        <f t="shared" si="673"/>
        <v>42333.695821759262</v>
      </c>
      <c r="T3790" s="21">
        <f t="shared" si="67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670"/>
        <v>3</v>
      </c>
      <c r="P3791" s="13">
        <f t="shared" si="675"/>
        <v>29</v>
      </c>
      <c r="Q3791" t="str">
        <f t="shared" si="671"/>
        <v>theater</v>
      </c>
      <c r="R3791" t="str">
        <f t="shared" si="672"/>
        <v>musical</v>
      </c>
      <c r="S3791" s="21">
        <f t="shared" si="673"/>
        <v>42138.798819444448</v>
      </c>
      <c r="T3791" s="21">
        <f t="shared" si="67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670"/>
        <v>0</v>
      </c>
      <c r="P3792" s="20">
        <f t="shared" ref="P3792:P3795" si="677">IF(E3792=0,0,E3792/L3792)</f>
        <v>0</v>
      </c>
      <c r="Q3792" t="str">
        <f t="shared" si="671"/>
        <v>theater</v>
      </c>
      <c r="R3792" t="str">
        <f t="shared" si="672"/>
        <v>musical</v>
      </c>
      <c r="S3792" s="21">
        <f t="shared" si="673"/>
        <v>42666.666932870372</v>
      </c>
      <c r="T3792" s="21">
        <f t="shared" si="67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670"/>
        <v>0</v>
      </c>
      <c r="P3793" s="20">
        <f t="shared" si="677"/>
        <v>0</v>
      </c>
      <c r="Q3793" t="str">
        <f t="shared" si="671"/>
        <v>theater</v>
      </c>
      <c r="R3793" t="str">
        <f t="shared" si="672"/>
        <v>musical</v>
      </c>
      <c r="S3793" s="21">
        <f t="shared" si="673"/>
        <v>41766.692037037035</v>
      </c>
      <c r="T3793" s="21">
        <f t="shared" si="67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670"/>
        <v>0</v>
      </c>
      <c r="P3794" s="20">
        <f t="shared" si="677"/>
        <v>17.5</v>
      </c>
      <c r="Q3794" t="str">
        <f t="shared" si="671"/>
        <v>theater</v>
      </c>
      <c r="R3794" t="str">
        <f t="shared" si="672"/>
        <v>musical</v>
      </c>
      <c r="S3794" s="21">
        <f t="shared" si="673"/>
        <v>42170.447013888886</v>
      </c>
      <c r="T3794" s="21">
        <f t="shared" si="67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670"/>
        <v>60</v>
      </c>
      <c r="P3795" s="20">
        <f t="shared" si="677"/>
        <v>174</v>
      </c>
      <c r="Q3795" t="str">
        <f t="shared" si="671"/>
        <v>theater</v>
      </c>
      <c r="R3795" t="str">
        <f t="shared" si="672"/>
        <v>musical</v>
      </c>
      <c r="S3795" s="21">
        <f t="shared" si="673"/>
        <v>41968.938993055555</v>
      </c>
      <c r="T3795" s="21">
        <f t="shared" si="67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670"/>
        <v>1</v>
      </c>
      <c r="P3796" s="13">
        <f t="shared" si="675"/>
        <v>50</v>
      </c>
      <c r="Q3796" t="str">
        <f t="shared" si="671"/>
        <v>theater</v>
      </c>
      <c r="R3796" t="str">
        <f t="shared" si="672"/>
        <v>musical</v>
      </c>
      <c r="S3796" s="21">
        <f t="shared" si="673"/>
        <v>42132.58048611111</v>
      </c>
      <c r="T3796" s="21">
        <f t="shared" si="67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670"/>
        <v>2</v>
      </c>
      <c r="P3797" s="13">
        <f t="shared" si="675"/>
        <v>5</v>
      </c>
      <c r="Q3797" t="str">
        <f t="shared" si="671"/>
        <v>theater</v>
      </c>
      <c r="R3797" t="str">
        <f t="shared" si="672"/>
        <v>musical</v>
      </c>
      <c r="S3797" s="21">
        <f t="shared" si="673"/>
        <v>42201.436226851853</v>
      </c>
      <c r="T3797" s="21">
        <f t="shared" si="67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670"/>
        <v>0</v>
      </c>
      <c r="P3798" s="20">
        <f t="shared" ref="P3798:P3807" si="678">IF(E3798=0,0,E3798/L3798)</f>
        <v>1</v>
      </c>
      <c r="Q3798" t="str">
        <f t="shared" si="671"/>
        <v>theater</v>
      </c>
      <c r="R3798" t="str">
        <f t="shared" si="672"/>
        <v>musical</v>
      </c>
      <c r="S3798" s="21">
        <f t="shared" si="673"/>
        <v>42689.029583333337</v>
      </c>
      <c r="T3798" s="21">
        <f t="shared" si="67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670"/>
        <v>90</v>
      </c>
      <c r="P3799" s="20">
        <f t="shared" si="678"/>
        <v>145.40540540540542</v>
      </c>
      <c r="Q3799" t="str">
        <f t="shared" si="671"/>
        <v>theater</v>
      </c>
      <c r="R3799" t="str">
        <f t="shared" si="672"/>
        <v>musical</v>
      </c>
      <c r="S3799" s="21">
        <f t="shared" si="673"/>
        <v>42084.881539351853</v>
      </c>
      <c r="T3799" s="21">
        <f t="shared" si="67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670"/>
        <v>1</v>
      </c>
      <c r="P3800" s="20">
        <f t="shared" si="678"/>
        <v>205</v>
      </c>
      <c r="Q3800" t="str">
        <f t="shared" si="671"/>
        <v>theater</v>
      </c>
      <c r="R3800" t="str">
        <f t="shared" si="672"/>
        <v>musical</v>
      </c>
      <c r="S3800" s="21">
        <f t="shared" si="673"/>
        <v>41831.722777777781</v>
      </c>
      <c r="T3800" s="21">
        <f t="shared" si="67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670"/>
        <v>4</v>
      </c>
      <c r="P3801" s="20">
        <f t="shared" si="678"/>
        <v>100.5</v>
      </c>
      <c r="Q3801" t="str">
        <f t="shared" si="671"/>
        <v>theater</v>
      </c>
      <c r="R3801" t="str">
        <f t="shared" si="672"/>
        <v>musical</v>
      </c>
      <c r="S3801" s="21">
        <f t="shared" si="673"/>
        <v>42410.93105324074</v>
      </c>
      <c r="T3801" s="21">
        <f t="shared" si="67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670"/>
        <v>4</v>
      </c>
      <c r="P3802" s="20">
        <f t="shared" si="678"/>
        <v>55.0625</v>
      </c>
      <c r="Q3802" t="str">
        <f t="shared" si="671"/>
        <v>theater</v>
      </c>
      <c r="R3802" t="str">
        <f t="shared" si="672"/>
        <v>musical</v>
      </c>
      <c r="S3802" s="21">
        <f t="shared" si="673"/>
        <v>41982.737071759257</v>
      </c>
      <c r="T3802" s="21">
        <f t="shared" si="67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670"/>
        <v>9</v>
      </c>
      <c r="P3803" s="20">
        <f t="shared" si="678"/>
        <v>47.333333333333336</v>
      </c>
      <c r="Q3803" t="str">
        <f t="shared" si="671"/>
        <v>theater</v>
      </c>
      <c r="R3803" t="str">
        <f t="shared" si="672"/>
        <v>musical</v>
      </c>
      <c r="S3803" s="21">
        <f t="shared" si="673"/>
        <v>41975.676111111112</v>
      </c>
      <c r="T3803" s="21">
        <f t="shared" si="67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670"/>
        <v>0</v>
      </c>
      <c r="P3804" s="20">
        <f t="shared" si="678"/>
        <v>0</v>
      </c>
      <c r="Q3804" t="str">
        <f t="shared" si="671"/>
        <v>theater</v>
      </c>
      <c r="R3804" t="str">
        <f t="shared" si="672"/>
        <v>musical</v>
      </c>
      <c r="S3804" s="21">
        <f t="shared" si="673"/>
        <v>42269.126226851848</v>
      </c>
      <c r="T3804" s="21">
        <f t="shared" si="67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670"/>
        <v>20</v>
      </c>
      <c r="P3805" s="20">
        <f t="shared" si="678"/>
        <v>58.95</v>
      </c>
      <c r="Q3805" t="str">
        <f t="shared" si="671"/>
        <v>theater</v>
      </c>
      <c r="R3805" t="str">
        <f t="shared" si="672"/>
        <v>musical</v>
      </c>
      <c r="S3805" s="21">
        <f t="shared" si="673"/>
        <v>42403.971851851849</v>
      </c>
      <c r="T3805" s="21">
        <f t="shared" si="67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670"/>
        <v>0</v>
      </c>
      <c r="P3806" s="20">
        <f t="shared" si="678"/>
        <v>0</v>
      </c>
      <c r="Q3806" t="str">
        <f t="shared" si="671"/>
        <v>theater</v>
      </c>
      <c r="R3806" t="str">
        <f t="shared" si="672"/>
        <v>musical</v>
      </c>
      <c r="S3806" s="21">
        <f t="shared" si="673"/>
        <v>42527.00953703704</v>
      </c>
      <c r="T3806" s="21">
        <f t="shared" si="67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670"/>
        <v>0</v>
      </c>
      <c r="P3807" s="20">
        <f t="shared" si="678"/>
        <v>1.5</v>
      </c>
      <c r="Q3807" t="str">
        <f t="shared" si="671"/>
        <v>theater</v>
      </c>
      <c r="R3807" t="str">
        <f t="shared" si="672"/>
        <v>musical</v>
      </c>
      <c r="S3807" s="21">
        <f t="shared" si="673"/>
        <v>41849.887037037035</v>
      </c>
      <c r="T3807" s="21">
        <f t="shared" si="67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670"/>
        <v>0</v>
      </c>
      <c r="P3808" s="8">
        <f t="shared" si="675"/>
        <v>5</v>
      </c>
      <c r="Q3808" t="str">
        <f t="shared" si="671"/>
        <v>theater</v>
      </c>
      <c r="R3808" t="str">
        <f t="shared" si="672"/>
        <v>musical</v>
      </c>
      <c r="S3808" s="21">
        <f t="shared" si="673"/>
        <v>41799.259039351848</v>
      </c>
      <c r="T3808" s="21">
        <f t="shared" si="67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670"/>
        <v>30</v>
      </c>
      <c r="P3809" s="20">
        <f>IF(E3809=0,0,E3809/L3809)</f>
        <v>50.555555555555557</v>
      </c>
      <c r="Q3809" t="str">
        <f t="shared" si="671"/>
        <v>theater</v>
      </c>
      <c r="R3809" t="str">
        <f t="shared" si="672"/>
        <v>musical</v>
      </c>
      <c r="S3809" s="21">
        <f t="shared" si="673"/>
        <v>42090.909016203703</v>
      </c>
      <c r="T3809" s="21">
        <f t="shared" si="674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670"/>
        <v>100</v>
      </c>
      <c r="P3810" s="13">
        <f t="shared" si="675"/>
        <v>41.666666666666664</v>
      </c>
      <c r="Q3810" t="str">
        <f t="shared" si="671"/>
        <v>theater</v>
      </c>
      <c r="R3810" t="str">
        <f t="shared" si="672"/>
        <v>plays</v>
      </c>
      <c r="S3810" s="21">
        <f t="shared" si="673"/>
        <v>42059.453923611116</v>
      </c>
      <c r="T3810" s="21">
        <f t="shared" si="674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670"/>
        <v>101</v>
      </c>
      <c r="P3811" s="13">
        <f t="shared" si="675"/>
        <v>53.289473684210527</v>
      </c>
      <c r="Q3811" t="str">
        <f t="shared" si="671"/>
        <v>theater</v>
      </c>
      <c r="R3811" t="str">
        <f t="shared" si="672"/>
        <v>plays</v>
      </c>
      <c r="S3811" s="21">
        <f t="shared" si="673"/>
        <v>41800.526701388888</v>
      </c>
      <c r="T3811" s="21">
        <f t="shared" si="674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670"/>
        <v>122</v>
      </c>
      <c r="P3812" s="20">
        <f>IF(E3812=0,0,E3812/L3812)</f>
        <v>70.230769230769226</v>
      </c>
      <c r="Q3812" t="str">
        <f t="shared" si="671"/>
        <v>theater</v>
      </c>
      <c r="R3812" t="str">
        <f t="shared" si="672"/>
        <v>plays</v>
      </c>
      <c r="S3812" s="21">
        <f t="shared" si="673"/>
        <v>42054.849050925928</v>
      </c>
      <c r="T3812" s="21">
        <f t="shared" si="674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670"/>
        <v>330</v>
      </c>
      <c r="P3813" s="13">
        <f t="shared" si="675"/>
        <v>43.421052631578945</v>
      </c>
      <c r="Q3813" t="str">
        <f t="shared" si="671"/>
        <v>theater</v>
      </c>
      <c r="R3813" t="str">
        <f t="shared" si="672"/>
        <v>plays</v>
      </c>
      <c r="S3813" s="21">
        <f t="shared" si="673"/>
        <v>42487.62700231481</v>
      </c>
      <c r="T3813" s="21">
        <f t="shared" si="674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670"/>
        <v>110</v>
      </c>
      <c r="P3814" s="9">
        <f t="shared" si="675"/>
        <v>199.18181818181819</v>
      </c>
      <c r="Q3814" t="str">
        <f t="shared" si="671"/>
        <v>theater</v>
      </c>
      <c r="R3814" t="str">
        <f t="shared" si="672"/>
        <v>plays</v>
      </c>
      <c r="S3814" s="21">
        <f t="shared" si="673"/>
        <v>42109.751250000001</v>
      </c>
      <c r="T3814" s="21">
        <f t="shared" si="674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670"/>
        <v>101</v>
      </c>
      <c r="P3815" s="20">
        <f t="shared" ref="P3815:P3816" si="679">IF(E3815=0,0,E3815/L3815)</f>
        <v>78.518148148148143</v>
      </c>
      <c r="Q3815" t="str">
        <f t="shared" si="671"/>
        <v>theater</v>
      </c>
      <c r="R3815" t="str">
        <f t="shared" si="672"/>
        <v>plays</v>
      </c>
      <c r="S3815" s="21">
        <f t="shared" si="673"/>
        <v>42497.275706018518</v>
      </c>
      <c r="T3815" s="21">
        <f t="shared" si="674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670"/>
        <v>140</v>
      </c>
      <c r="P3816" s="20">
        <f t="shared" si="679"/>
        <v>61.823529411764703</v>
      </c>
      <c r="Q3816" t="str">
        <f t="shared" si="671"/>
        <v>theater</v>
      </c>
      <c r="R3816" t="str">
        <f t="shared" si="672"/>
        <v>plays</v>
      </c>
      <c r="S3816" s="21">
        <f t="shared" si="673"/>
        <v>42058.904074074075</v>
      </c>
      <c r="T3816" s="21">
        <f t="shared" si="674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670"/>
        <v>100</v>
      </c>
      <c r="P3817" s="13">
        <f t="shared" si="675"/>
        <v>50.000500000000002</v>
      </c>
      <c r="Q3817" t="str">
        <f t="shared" si="671"/>
        <v>theater</v>
      </c>
      <c r="R3817" t="str">
        <f t="shared" si="672"/>
        <v>plays</v>
      </c>
      <c r="S3817" s="21">
        <f t="shared" si="673"/>
        <v>42207.259918981479</v>
      </c>
      <c r="T3817" s="21">
        <f t="shared" si="674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670"/>
        <v>119</v>
      </c>
      <c r="P3818" s="20">
        <f t="shared" ref="P3818:P3821" si="680">IF(E3818=0,0,E3818/L3818)</f>
        <v>48.339729729729726</v>
      </c>
      <c r="Q3818" t="str">
        <f t="shared" si="671"/>
        <v>theater</v>
      </c>
      <c r="R3818" t="str">
        <f t="shared" si="672"/>
        <v>plays</v>
      </c>
      <c r="S3818" s="21">
        <f t="shared" si="673"/>
        <v>41807.690081018518</v>
      </c>
      <c r="T3818" s="21">
        <f t="shared" si="674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670"/>
        <v>107</v>
      </c>
      <c r="P3819" s="20">
        <f t="shared" si="680"/>
        <v>107.25</v>
      </c>
      <c r="Q3819" t="str">
        <f t="shared" si="671"/>
        <v>theater</v>
      </c>
      <c r="R3819" t="str">
        <f t="shared" si="672"/>
        <v>plays</v>
      </c>
      <c r="S3819" s="21">
        <f t="shared" si="673"/>
        <v>42284.69694444444</v>
      </c>
      <c r="T3819" s="21">
        <f t="shared" si="674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670"/>
        <v>228</v>
      </c>
      <c r="P3820" s="20">
        <f t="shared" si="680"/>
        <v>57</v>
      </c>
      <c r="Q3820" t="str">
        <f t="shared" si="671"/>
        <v>theater</v>
      </c>
      <c r="R3820" t="str">
        <f t="shared" si="672"/>
        <v>plays</v>
      </c>
      <c r="S3820" s="21">
        <f t="shared" si="673"/>
        <v>42045.84238425926</v>
      </c>
      <c r="T3820" s="21">
        <f t="shared" si="674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670"/>
        <v>106</v>
      </c>
      <c r="P3821" s="20">
        <f t="shared" si="680"/>
        <v>40.92307692307692</v>
      </c>
      <c r="Q3821" t="str">
        <f t="shared" si="671"/>
        <v>theater</v>
      </c>
      <c r="R3821" t="str">
        <f t="shared" si="672"/>
        <v>plays</v>
      </c>
      <c r="S3821" s="21">
        <f t="shared" si="673"/>
        <v>42184.209537037037</v>
      </c>
      <c r="T3821" s="21">
        <f t="shared" si="674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670"/>
        <v>143</v>
      </c>
      <c r="P3822" s="13">
        <f t="shared" si="675"/>
        <v>21.5</v>
      </c>
      <c r="Q3822" t="str">
        <f t="shared" si="671"/>
        <v>theater</v>
      </c>
      <c r="R3822" t="str">
        <f t="shared" si="672"/>
        <v>plays</v>
      </c>
      <c r="S3822" s="21">
        <f t="shared" si="673"/>
        <v>42160.651817129634</v>
      </c>
      <c r="T3822" s="21">
        <f t="shared" si="674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670"/>
        <v>105</v>
      </c>
      <c r="P3823" s="20">
        <f>IF(E3823=0,0,E3823/L3823)</f>
        <v>79.543478260869563</v>
      </c>
      <c r="Q3823" t="str">
        <f t="shared" si="671"/>
        <v>theater</v>
      </c>
      <c r="R3823" t="str">
        <f t="shared" si="672"/>
        <v>plays</v>
      </c>
      <c r="S3823" s="21">
        <f t="shared" si="673"/>
        <v>42341.180636574078</v>
      </c>
      <c r="T3823" s="21">
        <f t="shared" si="674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670"/>
        <v>110</v>
      </c>
      <c r="P3824" s="12">
        <f t="shared" si="675"/>
        <v>72.381578947368425</v>
      </c>
      <c r="Q3824" t="str">
        <f t="shared" si="671"/>
        <v>theater</v>
      </c>
      <c r="R3824" t="str">
        <f t="shared" si="672"/>
        <v>plays</v>
      </c>
      <c r="S3824" s="21">
        <f t="shared" si="673"/>
        <v>42329.838159722218</v>
      </c>
      <c r="T3824" s="21">
        <f t="shared" si="674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670"/>
        <v>106</v>
      </c>
      <c r="P3825" s="20">
        <f>IF(E3825=0,0,E3825/L3825)</f>
        <v>64.634146341463421</v>
      </c>
      <c r="Q3825" t="str">
        <f t="shared" si="671"/>
        <v>theater</v>
      </c>
      <c r="R3825" t="str">
        <f t="shared" si="672"/>
        <v>plays</v>
      </c>
      <c r="S3825" s="21">
        <f t="shared" si="673"/>
        <v>42170.910231481481</v>
      </c>
      <c r="T3825" s="21">
        <f t="shared" si="674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670"/>
        <v>108</v>
      </c>
      <c r="P3826" s="13">
        <f t="shared" si="675"/>
        <v>38.571428571428569</v>
      </c>
      <c r="Q3826" t="str">
        <f t="shared" si="671"/>
        <v>theater</v>
      </c>
      <c r="R3826" t="str">
        <f t="shared" si="672"/>
        <v>plays</v>
      </c>
      <c r="S3826" s="21">
        <f t="shared" si="673"/>
        <v>42571.626192129625</v>
      </c>
      <c r="T3826" s="21">
        <f t="shared" si="674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670"/>
        <v>105</v>
      </c>
      <c r="P3827" s="20">
        <f>IF(E3827=0,0,E3827/L3827)</f>
        <v>107.57142857142857</v>
      </c>
      <c r="Q3827" t="str">
        <f t="shared" si="671"/>
        <v>theater</v>
      </c>
      <c r="R3827" t="str">
        <f t="shared" si="672"/>
        <v>plays</v>
      </c>
      <c r="S3827" s="21">
        <f t="shared" si="673"/>
        <v>42151.069606481484</v>
      </c>
      <c r="T3827" s="21">
        <f t="shared" si="674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670"/>
        <v>119</v>
      </c>
      <c r="P3828" s="13">
        <f t="shared" si="675"/>
        <v>27.5</v>
      </c>
      <c r="Q3828" t="str">
        <f t="shared" si="671"/>
        <v>theater</v>
      </c>
      <c r="R3828" t="str">
        <f t="shared" si="672"/>
        <v>plays</v>
      </c>
      <c r="S3828" s="21">
        <f t="shared" si="673"/>
        <v>42101.423541666663</v>
      </c>
      <c r="T3828" s="21">
        <f t="shared" si="674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670"/>
        <v>153</v>
      </c>
      <c r="P3829" s="13">
        <f t="shared" si="675"/>
        <v>70.461538461538467</v>
      </c>
      <c r="Q3829" t="str">
        <f t="shared" si="671"/>
        <v>theater</v>
      </c>
      <c r="R3829" t="str">
        <f t="shared" si="672"/>
        <v>plays</v>
      </c>
      <c r="S3829" s="21">
        <f t="shared" si="673"/>
        <v>42034.928252314814</v>
      </c>
      <c r="T3829" s="21">
        <f t="shared" si="674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670"/>
        <v>100</v>
      </c>
      <c r="P3830" s="20">
        <f t="shared" ref="P3830:P3834" si="681">IF(E3830=0,0,E3830/L3830)</f>
        <v>178.57142857142858</v>
      </c>
      <c r="Q3830" t="str">
        <f t="shared" si="671"/>
        <v>theater</v>
      </c>
      <c r="R3830" t="str">
        <f t="shared" si="672"/>
        <v>plays</v>
      </c>
      <c r="S3830" s="21">
        <f t="shared" si="673"/>
        <v>41944.527627314819</v>
      </c>
      <c r="T3830" s="21">
        <f t="shared" si="674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670"/>
        <v>100</v>
      </c>
      <c r="P3831" s="20">
        <f t="shared" si="681"/>
        <v>62.625</v>
      </c>
      <c r="Q3831" t="str">
        <f t="shared" si="671"/>
        <v>theater</v>
      </c>
      <c r="R3831" t="str">
        <f t="shared" si="672"/>
        <v>plays</v>
      </c>
      <c r="S3831" s="21">
        <f t="shared" si="673"/>
        <v>42593.865405092598</v>
      </c>
      <c r="T3831" s="21">
        <f t="shared" si="674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670"/>
        <v>225</v>
      </c>
      <c r="P3832" s="20">
        <f t="shared" si="681"/>
        <v>75</v>
      </c>
      <c r="Q3832" t="str">
        <f t="shared" si="671"/>
        <v>theater</v>
      </c>
      <c r="R3832" t="str">
        <f t="shared" si="672"/>
        <v>plays</v>
      </c>
      <c r="S3832" s="21">
        <f t="shared" si="673"/>
        <v>42503.740868055553</v>
      </c>
      <c r="T3832" s="21">
        <f t="shared" si="674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670"/>
        <v>106</v>
      </c>
      <c r="P3833" s="20">
        <f t="shared" si="681"/>
        <v>58.901111111111113</v>
      </c>
      <c r="Q3833" t="str">
        <f t="shared" si="671"/>
        <v>theater</v>
      </c>
      <c r="R3833" t="str">
        <f t="shared" si="672"/>
        <v>plays</v>
      </c>
      <c r="S3833" s="21">
        <f t="shared" si="673"/>
        <v>41927.848900462966</v>
      </c>
      <c r="T3833" s="21">
        <f t="shared" si="674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670"/>
        <v>105</v>
      </c>
      <c r="P3834" s="20">
        <f t="shared" si="681"/>
        <v>139.55555555555554</v>
      </c>
      <c r="Q3834" t="str">
        <f t="shared" si="671"/>
        <v>theater</v>
      </c>
      <c r="R3834" t="str">
        <f t="shared" si="672"/>
        <v>plays</v>
      </c>
      <c r="S3834" s="21">
        <f t="shared" si="673"/>
        <v>42375.114988425921</v>
      </c>
      <c r="T3834" s="21">
        <f t="shared" si="674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670"/>
        <v>117</v>
      </c>
      <c r="P3835" s="9">
        <f t="shared" si="675"/>
        <v>70</v>
      </c>
      <c r="Q3835" t="str">
        <f t="shared" si="671"/>
        <v>theater</v>
      </c>
      <c r="R3835" t="str">
        <f t="shared" si="672"/>
        <v>plays</v>
      </c>
      <c r="S3835" s="21">
        <f t="shared" si="673"/>
        <v>41963.872361111105</v>
      </c>
      <c r="T3835" s="21">
        <f t="shared" si="674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670"/>
        <v>109</v>
      </c>
      <c r="P3836" s="13">
        <f t="shared" si="675"/>
        <v>57.385964912280699</v>
      </c>
      <c r="Q3836" t="str">
        <f t="shared" si="671"/>
        <v>theater</v>
      </c>
      <c r="R3836" t="str">
        <f t="shared" si="672"/>
        <v>plays</v>
      </c>
      <c r="S3836" s="21">
        <f t="shared" si="673"/>
        <v>42143.445219907408</v>
      </c>
      <c r="T3836" s="21">
        <f t="shared" si="674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670"/>
        <v>160</v>
      </c>
      <c r="P3837" s="13">
        <f t="shared" si="675"/>
        <v>40</v>
      </c>
      <c r="Q3837" t="str">
        <f t="shared" si="671"/>
        <v>theater</v>
      </c>
      <c r="R3837" t="str">
        <f t="shared" si="672"/>
        <v>plays</v>
      </c>
      <c r="S3837" s="21">
        <f t="shared" si="673"/>
        <v>42460.94222222222</v>
      </c>
      <c r="T3837" s="21">
        <f t="shared" si="674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670"/>
        <v>113</v>
      </c>
      <c r="P3838" s="20">
        <f>IF(E3838=0,0,E3838/L3838)</f>
        <v>64.285714285714292</v>
      </c>
      <c r="Q3838" t="str">
        <f t="shared" si="671"/>
        <v>theater</v>
      </c>
      <c r="R3838" t="str">
        <f t="shared" si="672"/>
        <v>plays</v>
      </c>
      <c r="S3838" s="21">
        <f t="shared" si="673"/>
        <v>42553.926527777774</v>
      </c>
      <c r="T3838" s="21">
        <f t="shared" si="674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670"/>
        <v>102</v>
      </c>
      <c r="P3839" s="13">
        <f t="shared" si="675"/>
        <v>120.11764705882354</v>
      </c>
      <c r="Q3839" t="str">
        <f t="shared" si="671"/>
        <v>theater</v>
      </c>
      <c r="R3839" t="str">
        <f t="shared" si="672"/>
        <v>plays</v>
      </c>
      <c r="S3839" s="21">
        <f t="shared" si="673"/>
        <v>42152.765717592592</v>
      </c>
      <c r="T3839" s="21">
        <f t="shared" si="674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670"/>
        <v>101</v>
      </c>
      <c r="P3840" s="18">
        <f t="shared" si="675"/>
        <v>1008.24</v>
      </c>
      <c r="Q3840" t="str">
        <f t="shared" si="671"/>
        <v>theater</v>
      </c>
      <c r="R3840" t="str">
        <f t="shared" si="672"/>
        <v>plays</v>
      </c>
      <c r="S3840" s="21">
        <f t="shared" si="673"/>
        <v>42116.710752314815</v>
      </c>
      <c r="T3840" s="21">
        <f t="shared" si="674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670"/>
        <v>101</v>
      </c>
      <c r="P3841" s="20">
        <f>IF(E3841=0,0,E3841/L3841)</f>
        <v>63.28125</v>
      </c>
      <c r="Q3841" t="str">
        <f t="shared" si="671"/>
        <v>theater</v>
      </c>
      <c r="R3841" t="str">
        <f t="shared" si="672"/>
        <v>plays</v>
      </c>
      <c r="S3841" s="21">
        <f t="shared" si="673"/>
        <v>42155.142638888887</v>
      </c>
      <c r="T3841" s="21">
        <f t="shared" si="674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670"/>
        <v>6500</v>
      </c>
      <c r="P3842" s="13">
        <f t="shared" si="675"/>
        <v>21.666666666666668</v>
      </c>
      <c r="Q3842" t="str">
        <f t="shared" si="671"/>
        <v>theater</v>
      </c>
      <c r="R3842" t="str">
        <f t="shared" si="672"/>
        <v>plays</v>
      </c>
      <c r="S3842" s="21">
        <f t="shared" si="673"/>
        <v>42432.701724537037</v>
      </c>
      <c r="T3842" s="21">
        <f t="shared" si="674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82">ROUND((E3843/D3843)*100,0)</f>
        <v>9</v>
      </c>
      <c r="P3843" s="20">
        <f>IF(E3843=0,0,E3843/L3843)</f>
        <v>25.647058823529413</v>
      </c>
      <c r="Q3843" t="str">
        <f t="shared" ref="Q3843:Q3906" si="683">LEFT(N3843,SEARCH("/",N3843,1)-1)</f>
        <v>theater</v>
      </c>
      <c r="R3843" t="str">
        <f t="shared" ref="R3843:R3906" si="684">RIGHT(N3843,LEN(N3843)-FIND("/",N3843))</f>
        <v>plays</v>
      </c>
      <c r="S3843" s="21">
        <f t="shared" ref="S3843:S3906" si="685">(((J3843/60)/60)/24)+DATE(1970,1,1)</f>
        <v>41780.785729166666</v>
      </c>
      <c r="T3843" s="21">
        <f t="shared" ref="T3843:T3906" si="68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82"/>
        <v>22</v>
      </c>
      <c r="P3844" s="13">
        <f t="shared" ref="P3844:P3904" si="687">E3844/L3844</f>
        <v>47.695652173913047</v>
      </c>
      <c r="Q3844" t="str">
        <f t="shared" si="683"/>
        <v>theater</v>
      </c>
      <c r="R3844" t="str">
        <f t="shared" si="684"/>
        <v>plays</v>
      </c>
      <c r="S3844" s="21">
        <f t="shared" si="685"/>
        <v>41740.493657407409</v>
      </c>
      <c r="T3844" s="21">
        <f t="shared" si="68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82"/>
        <v>21</v>
      </c>
      <c r="P3845" s="20">
        <f t="shared" ref="P3845:P3850" si="688">IF(E3845=0,0,E3845/L3845)</f>
        <v>56.05263157894737</v>
      </c>
      <c r="Q3845" t="str">
        <f t="shared" si="683"/>
        <v>theater</v>
      </c>
      <c r="R3845" t="str">
        <f t="shared" si="684"/>
        <v>plays</v>
      </c>
      <c r="S3845" s="21">
        <f t="shared" si="685"/>
        <v>41766.072500000002</v>
      </c>
      <c r="T3845" s="21">
        <f t="shared" si="68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82"/>
        <v>41</v>
      </c>
      <c r="P3846" s="20">
        <f t="shared" si="688"/>
        <v>81.319999999999993</v>
      </c>
      <c r="Q3846" t="str">
        <f t="shared" si="683"/>
        <v>theater</v>
      </c>
      <c r="R3846" t="str">
        <f t="shared" si="684"/>
        <v>plays</v>
      </c>
      <c r="S3846" s="21">
        <f t="shared" si="685"/>
        <v>41766.617291666669</v>
      </c>
      <c r="T3846" s="21">
        <f t="shared" si="68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82"/>
        <v>2</v>
      </c>
      <c r="P3847" s="20">
        <f t="shared" si="688"/>
        <v>70.166666666666671</v>
      </c>
      <c r="Q3847" t="str">
        <f t="shared" si="683"/>
        <v>theater</v>
      </c>
      <c r="R3847" t="str">
        <f t="shared" si="684"/>
        <v>plays</v>
      </c>
      <c r="S3847" s="21">
        <f t="shared" si="685"/>
        <v>42248.627013888887</v>
      </c>
      <c r="T3847" s="21">
        <f t="shared" si="68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82"/>
        <v>3</v>
      </c>
      <c r="P3848" s="20">
        <f t="shared" si="688"/>
        <v>23.625</v>
      </c>
      <c r="Q3848" t="str">
        <f t="shared" si="683"/>
        <v>theater</v>
      </c>
      <c r="R3848" t="str">
        <f t="shared" si="684"/>
        <v>plays</v>
      </c>
      <c r="S3848" s="21">
        <f t="shared" si="685"/>
        <v>41885.221550925926</v>
      </c>
      <c r="T3848" s="21">
        <f t="shared" si="68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82"/>
        <v>16</v>
      </c>
      <c r="P3849" s="20">
        <f t="shared" si="688"/>
        <v>188.55555555555554</v>
      </c>
      <c r="Q3849" t="str">
        <f t="shared" si="683"/>
        <v>theater</v>
      </c>
      <c r="R3849" t="str">
        <f t="shared" si="684"/>
        <v>plays</v>
      </c>
      <c r="S3849" s="21">
        <f t="shared" si="685"/>
        <v>42159.224432870367</v>
      </c>
      <c r="T3849" s="21">
        <f t="shared" si="68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82"/>
        <v>16</v>
      </c>
      <c r="P3850" s="20">
        <f t="shared" si="688"/>
        <v>49.511627906976742</v>
      </c>
      <c r="Q3850" t="str">
        <f t="shared" si="683"/>
        <v>theater</v>
      </c>
      <c r="R3850" t="str">
        <f t="shared" si="684"/>
        <v>plays</v>
      </c>
      <c r="S3850" s="21">
        <f t="shared" si="685"/>
        <v>42265.817002314812</v>
      </c>
      <c r="T3850" s="21">
        <f t="shared" si="68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82"/>
        <v>7</v>
      </c>
      <c r="P3851" s="12">
        <f t="shared" si="687"/>
        <v>75.464285714285708</v>
      </c>
      <c r="Q3851" t="str">
        <f t="shared" si="683"/>
        <v>theater</v>
      </c>
      <c r="R3851" t="str">
        <f t="shared" si="684"/>
        <v>plays</v>
      </c>
      <c r="S3851" s="21">
        <f t="shared" si="685"/>
        <v>42136.767175925925</v>
      </c>
      <c r="T3851" s="21">
        <f t="shared" si="68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82"/>
        <v>4</v>
      </c>
      <c r="P3852" s="20">
        <f>IF(E3852=0,0,E3852/L3852)</f>
        <v>9.5</v>
      </c>
      <c r="Q3852" t="str">
        <f t="shared" si="683"/>
        <v>theater</v>
      </c>
      <c r="R3852" t="str">
        <f t="shared" si="684"/>
        <v>plays</v>
      </c>
      <c r="S3852" s="21">
        <f t="shared" si="685"/>
        <v>41975.124340277776</v>
      </c>
      <c r="T3852" s="21">
        <f t="shared" si="68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82"/>
        <v>34</v>
      </c>
      <c r="P3853" s="13">
        <f t="shared" si="687"/>
        <v>35.5</v>
      </c>
      <c r="Q3853" t="str">
        <f t="shared" si="683"/>
        <v>theater</v>
      </c>
      <c r="R3853" t="str">
        <f t="shared" si="684"/>
        <v>plays</v>
      </c>
      <c r="S3853" s="21">
        <f t="shared" si="685"/>
        <v>42172.439571759256</v>
      </c>
      <c r="T3853" s="21">
        <f t="shared" si="68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82"/>
        <v>0</v>
      </c>
      <c r="P3854" s="20">
        <f t="shared" ref="P3854:P3859" si="689">IF(E3854=0,0,E3854/L3854)</f>
        <v>10</v>
      </c>
      <c r="Q3854" t="str">
        <f t="shared" si="683"/>
        <v>theater</v>
      </c>
      <c r="R3854" t="str">
        <f t="shared" si="684"/>
        <v>plays</v>
      </c>
      <c r="S3854" s="21">
        <f t="shared" si="685"/>
        <v>42065.190694444449</v>
      </c>
      <c r="T3854" s="21">
        <f t="shared" si="68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82"/>
        <v>0</v>
      </c>
      <c r="P3855" s="20">
        <f t="shared" si="689"/>
        <v>13</v>
      </c>
      <c r="Q3855" t="str">
        <f t="shared" si="683"/>
        <v>theater</v>
      </c>
      <c r="R3855" t="str">
        <f t="shared" si="684"/>
        <v>plays</v>
      </c>
      <c r="S3855" s="21">
        <f t="shared" si="685"/>
        <v>41848.84002314815</v>
      </c>
      <c r="T3855" s="21">
        <f t="shared" si="68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82"/>
        <v>16</v>
      </c>
      <c r="P3856" s="20">
        <f t="shared" si="689"/>
        <v>89.4</v>
      </c>
      <c r="Q3856" t="str">
        <f t="shared" si="683"/>
        <v>theater</v>
      </c>
      <c r="R3856" t="str">
        <f t="shared" si="684"/>
        <v>plays</v>
      </c>
      <c r="S3856" s="21">
        <f t="shared" si="685"/>
        <v>42103.884930555556</v>
      </c>
      <c r="T3856" s="21">
        <f t="shared" si="68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82"/>
        <v>3</v>
      </c>
      <c r="P3857" s="20">
        <f t="shared" si="689"/>
        <v>25</v>
      </c>
      <c r="Q3857" t="str">
        <f t="shared" si="683"/>
        <v>theater</v>
      </c>
      <c r="R3857" t="str">
        <f t="shared" si="684"/>
        <v>plays</v>
      </c>
      <c r="S3857" s="21">
        <f t="shared" si="685"/>
        <v>42059.970729166671</v>
      </c>
      <c r="T3857" s="21">
        <f t="shared" si="68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82"/>
        <v>0</v>
      </c>
      <c r="P3858" s="20">
        <f t="shared" si="689"/>
        <v>1</v>
      </c>
      <c r="Q3858" t="str">
        <f t="shared" si="683"/>
        <v>theater</v>
      </c>
      <c r="R3858" t="str">
        <f t="shared" si="684"/>
        <v>plays</v>
      </c>
      <c r="S3858" s="21">
        <f t="shared" si="685"/>
        <v>42041.743090277778</v>
      </c>
      <c r="T3858" s="21">
        <f t="shared" si="68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82"/>
        <v>5</v>
      </c>
      <c r="P3859" s="20">
        <f t="shared" si="689"/>
        <v>65</v>
      </c>
      <c r="Q3859" t="str">
        <f t="shared" si="683"/>
        <v>theater</v>
      </c>
      <c r="R3859" t="str">
        <f t="shared" si="684"/>
        <v>plays</v>
      </c>
      <c r="S3859" s="21">
        <f t="shared" si="685"/>
        <v>41829.73715277778</v>
      </c>
      <c r="T3859" s="21">
        <f t="shared" si="68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82"/>
        <v>2</v>
      </c>
      <c r="P3860" s="13">
        <f t="shared" si="687"/>
        <v>10</v>
      </c>
      <c r="Q3860" t="str">
        <f t="shared" si="683"/>
        <v>theater</v>
      </c>
      <c r="R3860" t="str">
        <f t="shared" si="684"/>
        <v>plays</v>
      </c>
      <c r="S3860" s="21">
        <f t="shared" si="685"/>
        <v>42128.431064814817</v>
      </c>
      <c r="T3860" s="21">
        <f t="shared" si="68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82"/>
        <v>0</v>
      </c>
      <c r="P3861" s="20">
        <f t="shared" ref="P3861:P3866" si="690">IF(E3861=0,0,E3861/L3861)</f>
        <v>1</v>
      </c>
      <c r="Q3861" t="str">
        <f t="shared" si="683"/>
        <v>theater</v>
      </c>
      <c r="R3861" t="str">
        <f t="shared" si="684"/>
        <v>plays</v>
      </c>
      <c r="S3861" s="21">
        <f t="shared" si="685"/>
        <v>41789.893599537041</v>
      </c>
      <c r="T3861" s="21">
        <f t="shared" si="68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82"/>
        <v>18</v>
      </c>
      <c r="P3862" s="20">
        <f t="shared" si="690"/>
        <v>81.538461538461533</v>
      </c>
      <c r="Q3862" t="str">
        <f t="shared" si="683"/>
        <v>theater</v>
      </c>
      <c r="R3862" t="str">
        <f t="shared" si="684"/>
        <v>plays</v>
      </c>
      <c r="S3862" s="21">
        <f t="shared" si="685"/>
        <v>41833.660995370366</v>
      </c>
      <c r="T3862" s="21">
        <f t="shared" si="686"/>
        <v>41863.660995370366</v>
      </c>
    </row>
    <row r="3863" spans="1:20" ht="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82"/>
        <v>5</v>
      </c>
      <c r="P3863" s="20">
        <f t="shared" si="690"/>
        <v>100</v>
      </c>
      <c r="Q3863" t="str">
        <f t="shared" si="683"/>
        <v>theater</v>
      </c>
      <c r="R3863" t="str">
        <f t="shared" si="684"/>
        <v>plays</v>
      </c>
      <c r="S3863" s="21">
        <f t="shared" si="685"/>
        <v>41914.590011574073</v>
      </c>
      <c r="T3863" s="21">
        <f t="shared" si="68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82"/>
        <v>0</v>
      </c>
      <c r="P3864" s="20">
        <f t="shared" si="690"/>
        <v>1</v>
      </c>
      <c r="Q3864" t="str">
        <f t="shared" si="683"/>
        <v>theater</v>
      </c>
      <c r="R3864" t="str">
        <f t="shared" si="684"/>
        <v>plays</v>
      </c>
      <c r="S3864" s="21">
        <f t="shared" si="685"/>
        <v>42611.261064814811</v>
      </c>
      <c r="T3864" s="21">
        <f t="shared" si="68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82"/>
        <v>0</v>
      </c>
      <c r="P3865" s="20">
        <f t="shared" si="690"/>
        <v>0</v>
      </c>
      <c r="Q3865" t="str">
        <f t="shared" si="683"/>
        <v>theater</v>
      </c>
      <c r="R3865" t="str">
        <f t="shared" si="684"/>
        <v>plays</v>
      </c>
      <c r="S3865" s="21">
        <f t="shared" si="685"/>
        <v>42253.633159722223</v>
      </c>
      <c r="T3865" s="21">
        <f t="shared" si="68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82"/>
        <v>1</v>
      </c>
      <c r="P3866" s="20">
        <f t="shared" si="690"/>
        <v>20</v>
      </c>
      <c r="Q3866" t="str">
        <f t="shared" si="683"/>
        <v>theater</v>
      </c>
      <c r="R3866" t="str">
        <f t="shared" si="684"/>
        <v>plays</v>
      </c>
      <c r="S3866" s="21">
        <f t="shared" si="685"/>
        <v>42295.891828703709</v>
      </c>
      <c r="T3866" s="21">
        <f t="shared" si="68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82"/>
        <v>27</v>
      </c>
      <c r="P3867" s="9">
        <f t="shared" si="687"/>
        <v>46.428571428571431</v>
      </c>
      <c r="Q3867" t="str">
        <f t="shared" si="683"/>
        <v>theater</v>
      </c>
      <c r="R3867" t="str">
        <f t="shared" si="684"/>
        <v>plays</v>
      </c>
      <c r="S3867" s="21">
        <f t="shared" si="685"/>
        <v>41841.651597222226</v>
      </c>
      <c r="T3867" s="21">
        <f t="shared" si="68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82"/>
        <v>1</v>
      </c>
      <c r="P3868" s="20">
        <f t="shared" ref="P3868:P3869" si="691">IF(E3868=0,0,E3868/L3868)</f>
        <v>5.5</v>
      </c>
      <c r="Q3868" t="str">
        <f t="shared" si="683"/>
        <v>theater</v>
      </c>
      <c r="R3868" t="str">
        <f t="shared" si="684"/>
        <v>plays</v>
      </c>
      <c r="S3868" s="21">
        <f t="shared" si="685"/>
        <v>42402.947002314817</v>
      </c>
      <c r="T3868" s="21">
        <f t="shared" si="68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82"/>
        <v>13</v>
      </c>
      <c r="P3869" s="20">
        <f t="shared" si="691"/>
        <v>50.2</v>
      </c>
      <c r="Q3869" t="str">
        <f t="shared" si="683"/>
        <v>theater</v>
      </c>
      <c r="R3869" t="str">
        <f t="shared" si="684"/>
        <v>plays</v>
      </c>
      <c r="S3869" s="21">
        <f t="shared" si="685"/>
        <v>42509.814108796301</v>
      </c>
      <c r="T3869" s="21">
        <f t="shared" si="686"/>
        <v>42539.814108796301</v>
      </c>
    </row>
    <row r="3870" spans="1:20" ht="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82"/>
        <v>0</v>
      </c>
      <c r="P3870" s="13">
        <f t="shared" si="687"/>
        <v>10</v>
      </c>
      <c r="Q3870" t="str">
        <f t="shared" si="683"/>
        <v>theater</v>
      </c>
      <c r="R3870" t="str">
        <f t="shared" si="684"/>
        <v>musical</v>
      </c>
      <c r="S3870" s="21">
        <f t="shared" si="685"/>
        <v>41865.659780092588</v>
      </c>
      <c r="T3870" s="21">
        <f t="shared" si="68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82"/>
        <v>3</v>
      </c>
      <c r="P3871" s="20">
        <f t="shared" ref="P3871:P3875" si="692">IF(E3871=0,0,E3871/L3871)</f>
        <v>30.133333333333333</v>
      </c>
      <c r="Q3871" t="str">
        <f t="shared" si="683"/>
        <v>theater</v>
      </c>
      <c r="R3871" t="str">
        <f t="shared" si="684"/>
        <v>musical</v>
      </c>
      <c r="S3871" s="21">
        <f t="shared" si="685"/>
        <v>42047.724444444444</v>
      </c>
      <c r="T3871" s="21">
        <f t="shared" si="68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82"/>
        <v>15</v>
      </c>
      <c r="P3872" s="20">
        <f t="shared" si="692"/>
        <v>150</v>
      </c>
      <c r="Q3872" t="str">
        <f t="shared" si="683"/>
        <v>theater</v>
      </c>
      <c r="R3872" t="str">
        <f t="shared" si="684"/>
        <v>musical</v>
      </c>
      <c r="S3872" s="21">
        <f t="shared" si="685"/>
        <v>41793.17219907407</v>
      </c>
      <c r="T3872" s="21">
        <f t="shared" si="68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82"/>
        <v>3</v>
      </c>
      <c r="P3873" s="20">
        <f t="shared" si="692"/>
        <v>13.333333333333334</v>
      </c>
      <c r="Q3873" t="str">
        <f t="shared" si="683"/>
        <v>theater</v>
      </c>
      <c r="R3873" t="str">
        <f t="shared" si="684"/>
        <v>musical</v>
      </c>
      <c r="S3873" s="21">
        <f t="shared" si="685"/>
        <v>42763.780671296292</v>
      </c>
      <c r="T3873" s="21">
        <f t="shared" si="68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82"/>
        <v>0</v>
      </c>
      <c r="P3874" s="20">
        <f t="shared" si="692"/>
        <v>0</v>
      </c>
      <c r="Q3874" t="str">
        <f t="shared" si="683"/>
        <v>theater</v>
      </c>
      <c r="R3874" t="str">
        <f t="shared" si="684"/>
        <v>musical</v>
      </c>
      <c r="S3874" s="21">
        <f t="shared" si="685"/>
        <v>42180.145787037036</v>
      </c>
      <c r="T3874" s="21">
        <f t="shared" si="68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82"/>
        <v>0</v>
      </c>
      <c r="P3875" s="20">
        <f t="shared" si="692"/>
        <v>0</v>
      </c>
      <c r="Q3875" t="str">
        <f t="shared" si="683"/>
        <v>theater</v>
      </c>
      <c r="R3875" t="str">
        <f t="shared" si="684"/>
        <v>musical</v>
      </c>
      <c r="S3875" s="21">
        <f t="shared" si="685"/>
        <v>42255.696006944447</v>
      </c>
      <c r="T3875" s="21">
        <f t="shared" si="68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82"/>
        <v>0</v>
      </c>
      <c r="P3876" s="17">
        <v>0</v>
      </c>
      <c r="Q3876" t="str">
        <f t="shared" si="683"/>
        <v>theater</v>
      </c>
      <c r="R3876" t="str">
        <f t="shared" si="684"/>
        <v>musical</v>
      </c>
      <c r="S3876" s="21">
        <f t="shared" si="685"/>
        <v>42007.016458333332</v>
      </c>
      <c r="T3876" s="21">
        <f t="shared" si="68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82"/>
        <v>0</v>
      </c>
      <c r="P3877" s="11">
        <v>0</v>
      </c>
      <c r="Q3877" t="str">
        <f t="shared" si="683"/>
        <v>theater</v>
      </c>
      <c r="R3877" t="str">
        <f t="shared" si="684"/>
        <v>musical</v>
      </c>
      <c r="S3877" s="21">
        <f t="shared" si="685"/>
        <v>42615.346817129626</v>
      </c>
      <c r="T3877" s="21">
        <f t="shared" si="68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82"/>
        <v>53</v>
      </c>
      <c r="P3878" s="13">
        <f t="shared" si="687"/>
        <v>44.760869565217391</v>
      </c>
      <c r="Q3878" t="str">
        <f t="shared" si="683"/>
        <v>theater</v>
      </c>
      <c r="R3878" t="str">
        <f t="shared" si="684"/>
        <v>musical</v>
      </c>
      <c r="S3878" s="21">
        <f t="shared" si="685"/>
        <v>42372.624166666668</v>
      </c>
      <c r="T3878" s="21">
        <f t="shared" si="68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82"/>
        <v>5</v>
      </c>
      <c r="P3879" s="20">
        <f t="shared" ref="P3879:P3880" si="693">IF(E3879=0,0,E3879/L3879)</f>
        <v>88.642857142857139</v>
      </c>
      <c r="Q3879" t="str">
        <f t="shared" si="683"/>
        <v>theater</v>
      </c>
      <c r="R3879" t="str">
        <f t="shared" si="684"/>
        <v>musical</v>
      </c>
      <c r="S3879" s="21">
        <f t="shared" si="685"/>
        <v>42682.67768518519</v>
      </c>
      <c r="T3879" s="21">
        <f t="shared" si="68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82"/>
        <v>0</v>
      </c>
      <c r="P3880" s="20">
        <f t="shared" si="693"/>
        <v>10</v>
      </c>
      <c r="Q3880" t="str">
        <f t="shared" si="683"/>
        <v>theater</v>
      </c>
      <c r="R3880" t="str">
        <f t="shared" si="684"/>
        <v>musical</v>
      </c>
      <c r="S3880" s="21">
        <f t="shared" si="685"/>
        <v>42154.818819444445</v>
      </c>
      <c r="T3880" s="21">
        <f t="shared" si="68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82"/>
        <v>0</v>
      </c>
      <c r="P3881" s="13">
        <v>0</v>
      </c>
      <c r="Q3881" t="str">
        <f t="shared" si="683"/>
        <v>theater</v>
      </c>
      <c r="R3881" t="str">
        <f t="shared" si="684"/>
        <v>musical</v>
      </c>
      <c r="S3881" s="21">
        <f t="shared" si="685"/>
        <v>41999.861064814817</v>
      </c>
      <c r="T3881" s="21">
        <f t="shared" si="68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82"/>
        <v>13</v>
      </c>
      <c r="P3882" s="13">
        <f t="shared" si="687"/>
        <v>57.647058823529413</v>
      </c>
      <c r="Q3882" t="str">
        <f t="shared" si="683"/>
        <v>theater</v>
      </c>
      <c r="R3882" t="str">
        <f t="shared" si="684"/>
        <v>musical</v>
      </c>
      <c r="S3882" s="21">
        <f t="shared" si="685"/>
        <v>41815.815046296295</v>
      </c>
      <c r="T3882" s="21">
        <f t="shared" si="68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82"/>
        <v>5</v>
      </c>
      <c r="P3883" s="20">
        <f>IF(E3883=0,0,E3883/L3883)</f>
        <v>25</v>
      </c>
      <c r="Q3883" t="str">
        <f t="shared" si="683"/>
        <v>theater</v>
      </c>
      <c r="R3883" t="str">
        <f t="shared" si="684"/>
        <v>musical</v>
      </c>
      <c r="S3883" s="21">
        <f t="shared" si="685"/>
        <v>42756.018506944441</v>
      </c>
      <c r="T3883" s="21">
        <f t="shared" si="68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82"/>
        <v>0</v>
      </c>
      <c r="P3884" s="8">
        <v>0</v>
      </c>
      <c r="Q3884" t="str">
        <f t="shared" si="683"/>
        <v>theater</v>
      </c>
      <c r="R3884" t="str">
        <f t="shared" si="684"/>
        <v>musical</v>
      </c>
      <c r="S3884" s="21">
        <f t="shared" si="685"/>
        <v>42373.983449074076</v>
      </c>
      <c r="T3884" s="21">
        <f t="shared" si="68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82"/>
        <v>0</v>
      </c>
      <c r="P3885" s="13">
        <v>0</v>
      </c>
      <c r="Q3885" t="str">
        <f t="shared" si="683"/>
        <v>theater</v>
      </c>
      <c r="R3885" t="str">
        <f t="shared" si="684"/>
        <v>musical</v>
      </c>
      <c r="S3885" s="21">
        <f t="shared" si="685"/>
        <v>41854.602650462963</v>
      </c>
      <c r="T3885" s="21">
        <f t="shared" si="68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82"/>
        <v>0</v>
      </c>
      <c r="P3886" s="20">
        <f t="shared" ref="P3886:P3887" si="694">IF(E3886=0,0,E3886/L3886)</f>
        <v>0</v>
      </c>
      <c r="Q3886" t="str">
        <f t="shared" si="683"/>
        <v>theater</v>
      </c>
      <c r="R3886" t="str">
        <f t="shared" si="684"/>
        <v>musical</v>
      </c>
      <c r="S3886" s="21">
        <f t="shared" si="685"/>
        <v>42065.791574074072</v>
      </c>
      <c r="T3886" s="21">
        <f t="shared" si="68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82"/>
        <v>0</v>
      </c>
      <c r="P3887" s="20">
        <f t="shared" si="694"/>
        <v>0</v>
      </c>
      <c r="Q3887" t="str">
        <f t="shared" si="683"/>
        <v>theater</v>
      </c>
      <c r="R3887" t="str">
        <f t="shared" si="684"/>
        <v>musical</v>
      </c>
      <c r="S3887" s="21">
        <f t="shared" si="685"/>
        <v>42469.951284722221</v>
      </c>
      <c r="T3887" s="21">
        <f t="shared" si="686"/>
        <v>42499.951284722221</v>
      </c>
    </row>
    <row r="3888" spans="1:20" ht="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82"/>
        <v>0</v>
      </c>
      <c r="P3888" s="8">
        <v>0</v>
      </c>
      <c r="Q3888" t="str">
        <f t="shared" si="683"/>
        <v>theater</v>
      </c>
      <c r="R3888" t="str">
        <f t="shared" si="684"/>
        <v>musical</v>
      </c>
      <c r="S3888" s="21">
        <f t="shared" si="685"/>
        <v>41954.228032407409</v>
      </c>
      <c r="T3888" s="21">
        <f t="shared" si="68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82"/>
        <v>2</v>
      </c>
      <c r="P3889" s="20">
        <f>IF(E3889=0,0,E3889/L3889)</f>
        <v>17.5</v>
      </c>
      <c r="Q3889" t="str">
        <f t="shared" si="683"/>
        <v>theater</v>
      </c>
      <c r="R3889" t="str">
        <f t="shared" si="684"/>
        <v>musical</v>
      </c>
      <c r="S3889" s="21">
        <f t="shared" si="685"/>
        <v>42079.857974537037</v>
      </c>
      <c r="T3889" s="21">
        <f t="shared" si="68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82"/>
        <v>27</v>
      </c>
      <c r="P3890" s="13">
        <f t="shared" si="687"/>
        <v>38.714285714285715</v>
      </c>
      <c r="Q3890" t="str">
        <f t="shared" si="683"/>
        <v>theater</v>
      </c>
      <c r="R3890" t="str">
        <f t="shared" si="684"/>
        <v>plays</v>
      </c>
      <c r="S3890" s="21">
        <f t="shared" si="685"/>
        <v>42762.545810185184</v>
      </c>
      <c r="T3890" s="21">
        <f t="shared" si="68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82"/>
        <v>1</v>
      </c>
      <c r="P3891" s="20">
        <f t="shared" ref="P3891:P3898" si="695">IF(E3891=0,0,E3891/L3891)</f>
        <v>13.111111111111111</v>
      </c>
      <c r="Q3891" t="str">
        <f t="shared" si="683"/>
        <v>theater</v>
      </c>
      <c r="R3891" t="str">
        <f t="shared" si="684"/>
        <v>plays</v>
      </c>
      <c r="S3891" s="21">
        <f t="shared" si="685"/>
        <v>41977.004976851851</v>
      </c>
      <c r="T3891" s="21">
        <f t="shared" si="68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82"/>
        <v>17</v>
      </c>
      <c r="P3892" s="20">
        <f t="shared" si="695"/>
        <v>315.5</v>
      </c>
      <c r="Q3892" t="str">
        <f t="shared" si="683"/>
        <v>theater</v>
      </c>
      <c r="R3892" t="str">
        <f t="shared" si="684"/>
        <v>plays</v>
      </c>
      <c r="S3892" s="21">
        <f t="shared" si="685"/>
        <v>42171.758611111116</v>
      </c>
      <c r="T3892" s="21">
        <f t="shared" si="68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82"/>
        <v>33</v>
      </c>
      <c r="P3893" s="20">
        <f t="shared" si="695"/>
        <v>37.142857142857146</v>
      </c>
      <c r="Q3893" t="str">
        <f t="shared" si="683"/>
        <v>theater</v>
      </c>
      <c r="R3893" t="str">
        <f t="shared" si="684"/>
        <v>plays</v>
      </c>
      <c r="S3893" s="21">
        <f t="shared" si="685"/>
        <v>42056.1324537037</v>
      </c>
      <c r="T3893" s="21">
        <f t="shared" si="68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82"/>
        <v>0</v>
      </c>
      <c r="P3894" s="20">
        <f t="shared" si="695"/>
        <v>0</v>
      </c>
      <c r="Q3894" t="str">
        <f t="shared" si="683"/>
        <v>theater</v>
      </c>
      <c r="R3894" t="str">
        <f t="shared" si="684"/>
        <v>plays</v>
      </c>
      <c r="S3894" s="21">
        <f t="shared" si="685"/>
        <v>41867.652280092596</v>
      </c>
      <c r="T3894" s="21">
        <f t="shared" si="68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82"/>
        <v>22</v>
      </c>
      <c r="P3895" s="20">
        <f t="shared" si="695"/>
        <v>128.27380952380952</v>
      </c>
      <c r="Q3895" t="str">
        <f t="shared" si="683"/>
        <v>theater</v>
      </c>
      <c r="R3895" t="str">
        <f t="shared" si="684"/>
        <v>plays</v>
      </c>
      <c r="S3895" s="21">
        <f t="shared" si="685"/>
        <v>41779.657870370371</v>
      </c>
      <c r="T3895" s="21">
        <f t="shared" si="68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82"/>
        <v>3</v>
      </c>
      <c r="P3896" s="20">
        <f t="shared" si="695"/>
        <v>47.272727272727273</v>
      </c>
      <c r="Q3896" t="str">
        <f t="shared" si="683"/>
        <v>theater</v>
      </c>
      <c r="R3896" t="str">
        <f t="shared" si="684"/>
        <v>plays</v>
      </c>
      <c r="S3896" s="21">
        <f t="shared" si="685"/>
        <v>42679.958472222221</v>
      </c>
      <c r="T3896" s="21">
        <f t="shared" si="68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82"/>
        <v>5</v>
      </c>
      <c r="P3897" s="20">
        <f t="shared" si="695"/>
        <v>50</v>
      </c>
      <c r="Q3897" t="str">
        <f t="shared" si="683"/>
        <v>theater</v>
      </c>
      <c r="R3897" t="str">
        <f t="shared" si="684"/>
        <v>plays</v>
      </c>
      <c r="S3897" s="21">
        <f t="shared" si="685"/>
        <v>42032.250208333338</v>
      </c>
      <c r="T3897" s="21">
        <f t="shared" si="68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82"/>
        <v>11</v>
      </c>
      <c r="P3898" s="20">
        <f t="shared" si="695"/>
        <v>42.5</v>
      </c>
      <c r="Q3898" t="str">
        <f t="shared" si="683"/>
        <v>theater</v>
      </c>
      <c r="R3898" t="str">
        <f t="shared" si="684"/>
        <v>plays</v>
      </c>
      <c r="S3898" s="21">
        <f t="shared" si="685"/>
        <v>41793.191875000004</v>
      </c>
      <c r="T3898" s="21">
        <f t="shared" si="68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82"/>
        <v>18</v>
      </c>
      <c r="P3899" s="17">
        <f t="shared" si="687"/>
        <v>44</v>
      </c>
      <c r="Q3899" t="str">
        <f t="shared" si="683"/>
        <v>theater</v>
      </c>
      <c r="R3899" t="str">
        <f t="shared" si="684"/>
        <v>plays</v>
      </c>
      <c r="S3899" s="21">
        <f t="shared" si="685"/>
        <v>41982.87364583333</v>
      </c>
      <c r="T3899" s="21">
        <f t="shared" si="68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82"/>
        <v>33</v>
      </c>
      <c r="P3900" s="13">
        <f t="shared" si="687"/>
        <v>50.875</v>
      </c>
      <c r="Q3900" t="str">
        <f t="shared" si="683"/>
        <v>theater</v>
      </c>
      <c r="R3900" t="str">
        <f t="shared" si="684"/>
        <v>plays</v>
      </c>
      <c r="S3900" s="21">
        <f t="shared" si="685"/>
        <v>42193.482291666667</v>
      </c>
      <c r="T3900" s="21">
        <f t="shared" si="68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82"/>
        <v>1</v>
      </c>
      <c r="P3901" s="20">
        <f t="shared" ref="P3901:P3903" si="696">IF(E3901=0,0,E3901/L3901)</f>
        <v>62.5</v>
      </c>
      <c r="Q3901" t="str">
        <f t="shared" si="683"/>
        <v>theater</v>
      </c>
      <c r="R3901" t="str">
        <f t="shared" si="684"/>
        <v>plays</v>
      </c>
      <c r="S3901" s="21">
        <f t="shared" si="685"/>
        <v>41843.775011574071</v>
      </c>
      <c r="T3901" s="21">
        <f t="shared" si="68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82"/>
        <v>5</v>
      </c>
      <c r="P3902" s="20">
        <f t="shared" si="696"/>
        <v>27</v>
      </c>
      <c r="Q3902" t="str">
        <f t="shared" si="683"/>
        <v>theater</v>
      </c>
      <c r="R3902" t="str">
        <f t="shared" si="684"/>
        <v>plays</v>
      </c>
      <c r="S3902" s="21">
        <f t="shared" si="685"/>
        <v>42136.092488425929</v>
      </c>
      <c r="T3902" s="21">
        <f t="shared" si="68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82"/>
        <v>1</v>
      </c>
      <c r="P3903" s="20">
        <f t="shared" si="696"/>
        <v>25</v>
      </c>
      <c r="Q3903" t="str">
        <f t="shared" si="683"/>
        <v>theater</v>
      </c>
      <c r="R3903" t="str">
        <f t="shared" si="684"/>
        <v>plays</v>
      </c>
      <c r="S3903" s="21">
        <f t="shared" si="685"/>
        <v>42317.826377314821</v>
      </c>
      <c r="T3903" s="21">
        <f t="shared" si="68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82"/>
        <v>49</v>
      </c>
      <c r="P3904" s="13">
        <f t="shared" si="687"/>
        <v>47.258064516129032</v>
      </c>
      <c r="Q3904" t="str">
        <f t="shared" si="683"/>
        <v>theater</v>
      </c>
      <c r="R3904" t="str">
        <f t="shared" si="684"/>
        <v>plays</v>
      </c>
      <c r="S3904" s="21">
        <f t="shared" si="685"/>
        <v>42663.468078703707</v>
      </c>
      <c r="T3904" s="21">
        <f t="shared" si="68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82"/>
        <v>0</v>
      </c>
      <c r="P3905" s="20">
        <f t="shared" ref="P3905:P3906" si="697">IF(E3905=0,0,E3905/L3905)</f>
        <v>0</v>
      </c>
      <c r="Q3905" t="str">
        <f t="shared" si="683"/>
        <v>theater</v>
      </c>
      <c r="R3905" t="str">
        <f t="shared" si="684"/>
        <v>plays</v>
      </c>
      <c r="S3905" s="21">
        <f t="shared" si="685"/>
        <v>42186.01116898148</v>
      </c>
      <c r="T3905" s="21">
        <f t="shared" si="686"/>
        <v>42230.818055555559</v>
      </c>
    </row>
    <row r="3906" spans="1:20" ht="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82"/>
        <v>0</v>
      </c>
      <c r="P3906" s="20">
        <f t="shared" si="697"/>
        <v>1.5</v>
      </c>
      <c r="Q3906" t="str">
        <f t="shared" si="683"/>
        <v>theater</v>
      </c>
      <c r="R3906" t="str">
        <f t="shared" si="684"/>
        <v>plays</v>
      </c>
      <c r="S3906" s="21">
        <f t="shared" si="685"/>
        <v>42095.229166666672</v>
      </c>
      <c r="T3906" s="21">
        <f t="shared" si="68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98">ROUND((E3907/D3907)*100,0)</f>
        <v>12</v>
      </c>
      <c r="P3907" s="13">
        <f t="shared" ref="P3907:P3964" si="699">E3907/L3907</f>
        <v>24.714285714285715</v>
      </c>
      <c r="Q3907" t="str">
        <f t="shared" ref="Q3907:Q3970" si="700">LEFT(N3907,SEARCH("/",N3907,1)-1)</f>
        <v>theater</v>
      </c>
      <c r="R3907" t="str">
        <f t="shared" ref="R3907:R3970" si="701">RIGHT(N3907,LEN(N3907)-FIND("/",N3907))</f>
        <v>plays</v>
      </c>
      <c r="S3907" s="21">
        <f t="shared" ref="S3907:S3970" si="702">(((J3907/60)/60)/24)+DATE(1970,1,1)</f>
        <v>42124.623877314814</v>
      </c>
      <c r="T3907" s="21">
        <f t="shared" ref="T3907:T3970" si="70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98"/>
        <v>67</v>
      </c>
      <c r="P3908" s="13">
        <f t="shared" si="699"/>
        <v>63.125</v>
      </c>
      <c r="Q3908" t="str">
        <f t="shared" si="700"/>
        <v>theater</v>
      </c>
      <c r="R3908" t="str">
        <f t="shared" si="701"/>
        <v>plays</v>
      </c>
      <c r="S3908" s="21">
        <f t="shared" si="702"/>
        <v>42143.917743055557</v>
      </c>
      <c r="T3908" s="21">
        <f t="shared" si="70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98"/>
        <v>15</v>
      </c>
      <c r="P3909" s="20">
        <f t="shared" ref="P3909:P3915" si="704">IF(E3909=0,0,E3909/L3909)</f>
        <v>38.25</v>
      </c>
      <c r="Q3909" t="str">
        <f t="shared" si="700"/>
        <v>theater</v>
      </c>
      <c r="R3909" t="str">
        <f t="shared" si="701"/>
        <v>plays</v>
      </c>
      <c r="S3909" s="21">
        <f t="shared" si="702"/>
        <v>41906.819513888891</v>
      </c>
      <c r="T3909" s="21">
        <f t="shared" si="70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98"/>
        <v>9</v>
      </c>
      <c r="P3910" s="20">
        <f t="shared" si="704"/>
        <v>16.25</v>
      </c>
      <c r="Q3910" t="str">
        <f t="shared" si="700"/>
        <v>theater</v>
      </c>
      <c r="R3910" t="str">
        <f t="shared" si="701"/>
        <v>plays</v>
      </c>
      <c r="S3910" s="21">
        <f t="shared" si="702"/>
        <v>41834.135370370372</v>
      </c>
      <c r="T3910" s="21">
        <f t="shared" si="70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98"/>
        <v>0</v>
      </c>
      <c r="P3911" s="20">
        <f t="shared" si="704"/>
        <v>33.75</v>
      </c>
      <c r="Q3911" t="str">
        <f t="shared" si="700"/>
        <v>theater</v>
      </c>
      <c r="R3911" t="str">
        <f t="shared" si="701"/>
        <v>plays</v>
      </c>
      <c r="S3911" s="21">
        <f t="shared" si="702"/>
        <v>41863.359282407408</v>
      </c>
      <c r="T3911" s="21">
        <f t="shared" si="70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98"/>
        <v>3</v>
      </c>
      <c r="P3912" s="20">
        <f t="shared" si="704"/>
        <v>61.666666666666664</v>
      </c>
      <c r="Q3912" t="str">
        <f t="shared" si="700"/>
        <v>theater</v>
      </c>
      <c r="R3912" t="str">
        <f t="shared" si="701"/>
        <v>plays</v>
      </c>
      <c r="S3912" s="21">
        <f t="shared" si="702"/>
        <v>42224.756909722222</v>
      </c>
      <c r="T3912" s="21">
        <f t="shared" si="70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98"/>
        <v>37</v>
      </c>
      <c r="P3913" s="20">
        <f t="shared" si="704"/>
        <v>83.138888888888886</v>
      </c>
      <c r="Q3913" t="str">
        <f t="shared" si="700"/>
        <v>theater</v>
      </c>
      <c r="R3913" t="str">
        <f t="shared" si="701"/>
        <v>plays</v>
      </c>
      <c r="S3913" s="21">
        <f t="shared" si="702"/>
        <v>41939.8122337963</v>
      </c>
      <c r="T3913" s="21">
        <f t="shared" si="70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98"/>
        <v>0</v>
      </c>
      <c r="P3914" s="20">
        <f t="shared" si="704"/>
        <v>1</v>
      </c>
      <c r="Q3914" t="str">
        <f t="shared" si="700"/>
        <v>theater</v>
      </c>
      <c r="R3914" t="str">
        <f t="shared" si="701"/>
        <v>plays</v>
      </c>
      <c r="S3914" s="21">
        <f t="shared" si="702"/>
        <v>42059.270023148143</v>
      </c>
      <c r="T3914" s="21">
        <f t="shared" si="70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98"/>
        <v>10</v>
      </c>
      <c r="P3915" s="20">
        <f t="shared" si="704"/>
        <v>142.85714285714286</v>
      </c>
      <c r="Q3915" t="str">
        <f t="shared" si="700"/>
        <v>theater</v>
      </c>
      <c r="R3915" t="str">
        <f t="shared" si="701"/>
        <v>plays</v>
      </c>
      <c r="S3915" s="21">
        <f t="shared" si="702"/>
        <v>42308.211215277777</v>
      </c>
      <c r="T3915" s="21">
        <f t="shared" si="70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98"/>
        <v>36</v>
      </c>
      <c r="P3916" s="13">
        <f t="shared" si="699"/>
        <v>33.666666666666664</v>
      </c>
      <c r="Q3916" t="str">
        <f t="shared" si="700"/>
        <v>theater</v>
      </c>
      <c r="R3916" t="str">
        <f t="shared" si="701"/>
        <v>plays</v>
      </c>
      <c r="S3916" s="21">
        <f t="shared" si="702"/>
        <v>42114.818935185183</v>
      </c>
      <c r="T3916" s="21">
        <f t="shared" si="70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98"/>
        <v>0</v>
      </c>
      <c r="P3917" s="13">
        <f t="shared" si="699"/>
        <v>5</v>
      </c>
      <c r="Q3917" t="str">
        <f t="shared" si="700"/>
        <v>theater</v>
      </c>
      <c r="R3917" t="str">
        <f t="shared" si="701"/>
        <v>plays</v>
      </c>
      <c r="S3917" s="21">
        <f t="shared" si="702"/>
        <v>42492.98505787037</v>
      </c>
      <c r="T3917" s="21">
        <f t="shared" si="70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98"/>
        <v>0</v>
      </c>
      <c r="P3918" s="11">
        <v>0</v>
      </c>
      <c r="Q3918" t="str">
        <f t="shared" si="700"/>
        <v>theater</v>
      </c>
      <c r="R3918" t="str">
        <f t="shared" si="701"/>
        <v>plays</v>
      </c>
      <c r="S3918" s="21">
        <f t="shared" si="702"/>
        <v>42494.471666666665</v>
      </c>
      <c r="T3918" s="21">
        <f t="shared" si="70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98"/>
        <v>0</v>
      </c>
      <c r="P3919" s="13">
        <f t="shared" si="699"/>
        <v>10</v>
      </c>
      <c r="Q3919" t="str">
        <f t="shared" si="700"/>
        <v>theater</v>
      </c>
      <c r="R3919" t="str">
        <f t="shared" si="701"/>
        <v>plays</v>
      </c>
      <c r="S3919" s="21">
        <f t="shared" si="702"/>
        <v>41863.527326388888</v>
      </c>
      <c r="T3919" s="21">
        <f t="shared" si="70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98"/>
        <v>0</v>
      </c>
      <c r="P3920" s="13">
        <f t="shared" si="699"/>
        <v>40</v>
      </c>
      <c r="Q3920" t="str">
        <f t="shared" si="700"/>
        <v>theater</v>
      </c>
      <c r="R3920" t="str">
        <f t="shared" si="701"/>
        <v>plays</v>
      </c>
      <c r="S3920" s="21">
        <f t="shared" si="702"/>
        <v>41843.664618055554</v>
      </c>
      <c r="T3920" s="21">
        <f t="shared" si="70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98"/>
        <v>2</v>
      </c>
      <c r="P3921" s="13">
        <f t="shared" si="699"/>
        <v>30</v>
      </c>
      <c r="Q3921" t="str">
        <f t="shared" si="700"/>
        <v>theater</v>
      </c>
      <c r="R3921" t="str">
        <f t="shared" si="701"/>
        <v>plays</v>
      </c>
      <c r="S3921" s="21">
        <f t="shared" si="702"/>
        <v>42358.684872685189</v>
      </c>
      <c r="T3921" s="21">
        <f t="shared" si="70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98"/>
        <v>5</v>
      </c>
      <c r="P3922" s="13">
        <v>0</v>
      </c>
      <c r="Q3922" t="str">
        <f t="shared" si="700"/>
        <v>theater</v>
      </c>
      <c r="R3922" t="str">
        <f t="shared" si="701"/>
        <v>plays</v>
      </c>
      <c r="S3922" s="21">
        <f t="shared" si="702"/>
        <v>42657.38726851852</v>
      </c>
      <c r="T3922" s="21">
        <f t="shared" si="70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98"/>
        <v>0</v>
      </c>
      <c r="P3923" s="13">
        <v>0</v>
      </c>
      <c r="Q3923" t="str">
        <f t="shared" si="700"/>
        <v>theater</v>
      </c>
      <c r="R3923" t="str">
        <f t="shared" si="701"/>
        <v>plays</v>
      </c>
      <c r="S3923" s="21">
        <f t="shared" si="702"/>
        <v>41926.542303240742</v>
      </c>
      <c r="T3923" s="21">
        <f t="shared" si="70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98"/>
        <v>8</v>
      </c>
      <c r="P3924" s="20">
        <f>IF(E3924=0,0,E3924/L3924)</f>
        <v>10.166666666666666</v>
      </c>
      <c r="Q3924" t="str">
        <f t="shared" si="700"/>
        <v>theater</v>
      </c>
      <c r="R3924" t="str">
        <f t="shared" si="701"/>
        <v>plays</v>
      </c>
      <c r="S3924" s="21">
        <f t="shared" si="702"/>
        <v>42020.768634259264</v>
      </c>
      <c r="T3924" s="21">
        <f t="shared" si="70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98"/>
        <v>12</v>
      </c>
      <c r="P3925" s="13">
        <f t="shared" si="699"/>
        <v>81.411764705882348</v>
      </c>
      <c r="Q3925" t="str">
        <f t="shared" si="700"/>
        <v>theater</v>
      </c>
      <c r="R3925" t="str">
        <f t="shared" si="701"/>
        <v>plays</v>
      </c>
      <c r="S3925" s="21">
        <f t="shared" si="702"/>
        <v>42075.979988425926</v>
      </c>
      <c r="T3925" s="21">
        <f t="shared" si="70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98"/>
        <v>15</v>
      </c>
      <c r="P3926" s="20">
        <f t="shared" ref="P3926:P3927" si="705">IF(E3926=0,0,E3926/L3926)</f>
        <v>57.25</v>
      </c>
      <c r="Q3926" t="str">
        <f t="shared" si="700"/>
        <v>theater</v>
      </c>
      <c r="R3926" t="str">
        <f t="shared" si="701"/>
        <v>plays</v>
      </c>
      <c r="S3926" s="21">
        <f t="shared" si="702"/>
        <v>41786.959745370368</v>
      </c>
      <c r="T3926" s="21">
        <f t="shared" si="70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98"/>
        <v>10</v>
      </c>
      <c r="P3927" s="20">
        <f t="shared" si="705"/>
        <v>5</v>
      </c>
      <c r="Q3927" t="str">
        <f t="shared" si="700"/>
        <v>theater</v>
      </c>
      <c r="R3927" t="str">
        <f t="shared" si="701"/>
        <v>plays</v>
      </c>
      <c r="S3927" s="21">
        <f t="shared" si="702"/>
        <v>41820.870821759258</v>
      </c>
      <c r="T3927" s="21">
        <f t="shared" si="70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98"/>
        <v>0</v>
      </c>
      <c r="P3928" s="8">
        <f t="shared" si="699"/>
        <v>15</v>
      </c>
      <c r="Q3928" t="str">
        <f t="shared" si="700"/>
        <v>theater</v>
      </c>
      <c r="R3928" t="str">
        <f t="shared" si="701"/>
        <v>plays</v>
      </c>
      <c r="S3928" s="21">
        <f t="shared" si="702"/>
        <v>41970.085046296299</v>
      </c>
      <c r="T3928" s="21">
        <f t="shared" si="70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98"/>
        <v>1</v>
      </c>
      <c r="P3929" s="13">
        <f t="shared" si="699"/>
        <v>12.5</v>
      </c>
      <c r="Q3929" t="str">
        <f t="shared" si="700"/>
        <v>theater</v>
      </c>
      <c r="R3929" t="str">
        <f t="shared" si="701"/>
        <v>plays</v>
      </c>
      <c r="S3929" s="21">
        <f t="shared" si="702"/>
        <v>41830.267407407409</v>
      </c>
      <c r="T3929" s="21">
        <f t="shared" si="70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98"/>
        <v>13</v>
      </c>
      <c r="P3930" s="20">
        <f t="shared" ref="P3930:P3931" si="706">IF(E3930=0,0,E3930/L3930)</f>
        <v>93</v>
      </c>
      <c r="Q3930" t="str">
        <f t="shared" si="700"/>
        <v>theater</v>
      </c>
      <c r="R3930" t="str">
        <f t="shared" si="701"/>
        <v>plays</v>
      </c>
      <c r="S3930" s="21">
        <f t="shared" si="702"/>
        <v>42265.683182870373</v>
      </c>
      <c r="T3930" s="21">
        <f t="shared" si="70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98"/>
        <v>2</v>
      </c>
      <c r="P3931" s="20">
        <f t="shared" si="706"/>
        <v>32.357142857142854</v>
      </c>
      <c r="Q3931" t="str">
        <f t="shared" si="700"/>
        <v>theater</v>
      </c>
      <c r="R3931" t="str">
        <f t="shared" si="701"/>
        <v>plays</v>
      </c>
      <c r="S3931" s="21">
        <f t="shared" si="702"/>
        <v>42601.827141203699</v>
      </c>
      <c r="T3931" s="21">
        <f t="shared" si="70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98"/>
        <v>0</v>
      </c>
      <c r="P3932" s="8">
        <v>0</v>
      </c>
      <c r="Q3932" t="str">
        <f t="shared" si="700"/>
        <v>theater</v>
      </c>
      <c r="R3932" t="str">
        <f t="shared" si="701"/>
        <v>plays</v>
      </c>
      <c r="S3932" s="21">
        <f t="shared" si="702"/>
        <v>42433.338749999995</v>
      </c>
      <c r="T3932" s="21">
        <f t="shared" si="70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98"/>
        <v>0</v>
      </c>
      <c r="P3933" s="20">
        <f t="shared" ref="P3933:P3936" si="707">IF(E3933=0,0,E3933/L3933)</f>
        <v>0</v>
      </c>
      <c r="Q3933" t="str">
        <f t="shared" si="700"/>
        <v>theater</v>
      </c>
      <c r="R3933" t="str">
        <f t="shared" si="701"/>
        <v>plays</v>
      </c>
      <c r="S3933" s="21">
        <f t="shared" si="702"/>
        <v>42228.151701388888</v>
      </c>
      <c r="T3933" s="21">
        <f t="shared" si="70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98"/>
        <v>0</v>
      </c>
      <c r="P3934" s="20">
        <f t="shared" si="707"/>
        <v>1</v>
      </c>
      <c r="Q3934" t="str">
        <f t="shared" si="700"/>
        <v>theater</v>
      </c>
      <c r="R3934" t="str">
        <f t="shared" si="701"/>
        <v>plays</v>
      </c>
      <c r="S3934" s="21">
        <f t="shared" si="702"/>
        <v>42415.168564814812</v>
      </c>
      <c r="T3934" s="21">
        <f t="shared" si="70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98"/>
        <v>16</v>
      </c>
      <c r="P3935" s="20">
        <f t="shared" si="707"/>
        <v>91.833333333333329</v>
      </c>
      <c r="Q3935" t="str">
        <f t="shared" si="700"/>
        <v>theater</v>
      </c>
      <c r="R3935" t="str">
        <f t="shared" si="701"/>
        <v>plays</v>
      </c>
      <c r="S3935" s="21">
        <f t="shared" si="702"/>
        <v>42538.968310185184</v>
      </c>
      <c r="T3935" s="21">
        <f t="shared" si="70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98"/>
        <v>11</v>
      </c>
      <c r="P3936" s="20">
        <f t="shared" si="707"/>
        <v>45.833333333333336</v>
      </c>
      <c r="Q3936" t="str">
        <f t="shared" si="700"/>
        <v>theater</v>
      </c>
      <c r="R3936" t="str">
        <f t="shared" si="701"/>
        <v>plays</v>
      </c>
      <c r="S3936" s="21">
        <f t="shared" si="702"/>
        <v>42233.671747685185</v>
      </c>
      <c r="T3936" s="21">
        <f t="shared" si="70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98"/>
        <v>44</v>
      </c>
      <c r="P3937" s="13">
        <f t="shared" si="699"/>
        <v>57.173913043478258</v>
      </c>
      <c r="Q3937" t="str">
        <f t="shared" si="700"/>
        <v>theater</v>
      </c>
      <c r="R3937" t="str">
        <f t="shared" si="701"/>
        <v>plays</v>
      </c>
      <c r="S3937" s="21">
        <f t="shared" si="702"/>
        <v>42221.656782407401</v>
      </c>
      <c r="T3937" s="21">
        <f t="shared" si="70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98"/>
        <v>0</v>
      </c>
      <c r="P3938" s="20">
        <f t="shared" ref="P3938:P3940" si="708">IF(E3938=0,0,E3938/L3938)</f>
        <v>0</v>
      </c>
      <c r="Q3938" t="str">
        <f t="shared" si="700"/>
        <v>theater</v>
      </c>
      <c r="R3938" t="str">
        <f t="shared" si="701"/>
        <v>plays</v>
      </c>
      <c r="S3938" s="21">
        <f t="shared" si="702"/>
        <v>42675.262962962966</v>
      </c>
      <c r="T3938" s="21">
        <f t="shared" si="70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98"/>
        <v>86</v>
      </c>
      <c r="P3939" s="20">
        <f t="shared" si="708"/>
        <v>248.5</v>
      </c>
      <c r="Q3939" t="str">
        <f t="shared" si="700"/>
        <v>theater</v>
      </c>
      <c r="R3939" t="str">
        <f t="shared" si="701"/>
        <v>plays</v>
      </c>
      <c r="S3939" s="21">
        <f t="shared" si="702"/>
        <v>42534.631481481483</v>
      </c>
      <c r="T3939" s="21">
        <f t="shared" si="70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98"/>
        <v>12</v>
      </c>
      <c r="P3940" s="20">
        <f t="shared" si="708"/>
        <v>79.400000000000006</v>
      </c>
      <c r="Q3940" t="str">
        <f t="shared" si="700"/>
        <v>theater</v>
      </c>
      <c r="R3940" t="str">
        <f t="shared" si="701"/>
        <v>plays</v>
      </c>
      <c r="S3940" s="21">
        <f t="shared" si="702"/>
        <v>42151.905717592599</v>
      </c>
      <c r="T3940" s="21">
        <f t="shared" si="70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98"/>
        <v>0</v>
      </c>
      <c r="P3941" s="8">
        <f t="shared" si="699"/>
        <v>5</v>
      </c>
      <c r="Q3941" t="str">
        <f t="shared" si="700"/>
        <v>theater</v>
      </c>
      <c r="R3941" t="str">
        <f t="shared" si="701"/>
        <v>plays</v>
      </c>
      <c r="S3941" s="21">
        <f t="shared" si="702"/>
        <v>41915.400219907409</v>
      </c>
      <c r="T3941" s="21">
        <f t="shared" si="70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98"/>
        <v>0</v>
      </c>
      <c r="P3942" s="20">
        <f t="shared" ref="P3942:P3949" si="709">IF(E3942=0,0,E3942/L3942)</f>
        <v>5.5</v>
      </c>
      <c r="Q3942" t="str">
        <f t="shared" si="700"/>
        <v>theater</v>
      </c>
      <c r="R3942" t="str">
        <f t="shared" si="701"/>
        <v>plays</v>
      </c>
      <c r="S3942" s="21">
        <f t="shared" si="702"/>
        <v>41961.492488425924</v>
      </c>
      <c r="T3942" s="21">
        <f t="shared" si="70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98"/>
        <v>1</v>
      </c>
      <c r="P3943" s="20">
        <f t="shared" si="709"/>
        <v>25</v>
      </c>
      <c r="Q3943" t="str">
        <f t="shared" si="700"/>
        <v>theater</v>
      </c>
      <c r="R3943" t="str">
        <f t="shared" si="701"/>
        <v>plays</v>
      </c>
      <c r="S3943" s="21">
        <f t="shared" si="702"/>
        <v>41940.587233796294</v>
      </c>
      <c r="T3943" s="21">
        <f t="shared" si="70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98"/>
        <v>0</v>
      </c>
      <c r="P3944" s="20">
        <f t="shared" si="709"/>
        <v>0</v>
      </c>
      <c r="Q3944" t="str">
        <f t="shared" si="700"/>
        <v>theater</v>
      </c>
      <c r="R3944" t="str">
        <f t="shared" si="701"/>
        <v>plays</v>
      </c>
      <c r="S3944" s="21">
        <f t="shared" si="702"/>
        <v>42111.904097222221</v>
      </c>
      <c r="T3944" s="21">
        <f t="shared" si="70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98"/>
        <v>36</v>
      </c>
      <c r="P3945" s="20">
        <f t="shared" si="709"/>
        <v>137.07692307692307</v>
      </c>
      <c r="Q3945" t="str">
        <f t="shared" si="700"/>
        <v>theater</v>
      </c>
      <c r="R3945" t="str">
        <f t="shared" si="701"/>
        <v>plays</v>
      </c>
      <c r="S3945" s="21">
        <f t="shared" si="702"/>
        <v>42279.778564814813</v>
      </c>
      <c r="T3945" s="21">
        <f t="shared" si="70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98"/>
        <v>0</v>
      </c>
      <c r="P3946" s="20">
        <f t="shared" si="709"/>
        <v>0</v>
      </c>
      <c r="Q3946" t="str">
        <f t="shared" si="700"/>
        <v>theater</v>
      </c>
      <c r="R3946" t="str">
        <f t="shared" si="701"/>
        <v>plays</v>
      </c>
      <c r="S3946" s="21">
        <f t="shared" si="702"/>
        <v>42213.662905092591</v>
      </c>
      <c r="T3946" s="21">
        <f t="shared" si="70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98"/>
        <v>0</v>
      </c>
      <c r="P3947" s="20">
        <f t="shared" si="709"/>
        <v>5</v>
      </c>
      <c r="Q3947" t="str">
        <f t="shared" si="700"/>
        <v>theater</v>
      </c>
      <c r="R3947" t="str">
        <f t="shared" si="701"/>
        <v>plays</v>
      </c>
      <c r="S3947" s="21">
        <f t="shared" si="702"/>
        <v>42109.801712962959</v>
      </c>
      <c r="T3947" s="21">
        <f t="shared" si="70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98"/>
        <v>3</v>
      </c>
      <c r="P3948" s="20">
        <f t="shared" si="709"/>
        <v>39</v>
      </c>
      <c r="Q3948" t="str">
        <f t="shared" si="700"/>
        <v>theater</v>
      </c>
      <c r="R3948" t="str">
        <f t="shared" si="701"/>
        <v>plays</v>
      </c>
      <c r="S3948" s="21">
        <f t="shared" si="702"/>
        <v>42031.833587962959</v>
      </c>
      <c r="T3948" s="21">
        <f t="shared" si="70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98"/>
        <v>3</v>
      </c>
      <c r="P3949" s="20">
        <f t="shared" si="709"/>
        <v>50.5</v>
      </c>
      <c r="Q3949" t="str">
        <f t="shared" si="700"/>
        <v>theater</v>
      </c>
      <c r="R3949" t="str">
        <f t="shared" si="701"/>
        <v>plays</v>
      </c>
      <c r="S3949" s="21">
        <f t="shared" si="702"/>
        <v>42615.142870370371</v>
      </c>
      <c r="T3949" s="21">
        <f t="shared" si="70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98"/>
        <v>0</v>
      </c>
      <c r="P3950" s="8">
        <v>0</v>
      </c>
      <c r="Q3950" t="str">
        <f t="shared" si="700"/>
        <v>theater</v>
      </c>
      <c r="R3950" t="str">
        <f t="shared" si="701"/>
        <v>plays</v>
      </c>
      <c r="S3950" s="21">
        <f t="shared" si="702"/>
        <v>41829.325497685182</v>
      </c>
      <c r="T3950" s="21">
        <f t="shared" si="70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98"/>
        <v>16</v>
      </c>
      <c r="P3951" s="8">
        <f t="shared" si="699"/>
        <v>49.28125</v>
      </c>
      <c r="Q3951" t="str">
        <f t="shared" si="700"/>
        <v>theater</v>
      </c>
      <c r="R3951" t="str">
        <f t="shared" si="701"/>
        <v>plays</v>
      </c>
      <c r="S3951" s="21">
        <f t="shared" si="702"/>
        <v>42016.120613425926</v>
      </c>
      <c r="T3951" s="21">
        <f t="shared" si="70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98"/>
        <v>1</v>
      </c>
      <c r="P3952" s="20">
        <f>IF(E3952=0,0,E3952/L3952)</f>
        <v>25</v>
      </c>
      <c r="Q3952" t="str">
        <f t="shared" si="700"/>
        <v>theater</v>
      </c>
      <c r="R3952" t="str">
        <f t="shared" si="701"/>
        <v>plays</v>
      </c>
      <c r="S3952" s="21">
        <f t="shared" si="702"/>
        <v>42439.702314814815</v>
      </c>
      <c r="T3952" s="21">
        <f t="shared" si="70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98"/>
        <v>0</v>
      </c>
      <c r="P3953" s="12">
        <f t="shared" si="699"/>
        <v>1</v>
      </c>
      <c r="Q3953" t="str">
        <f t="shared" si="700"/>
        <v>theater</v>
      </c>
      <c r="R3953" t="str">
        <f t="shared" si="701"/>
        <v>plays</v>
      </c>
      <c r="S3953" s="21">
        <f t="shared" si="702"/>
        <v>42433.825717592597</v>
      </c>
      <c r="T3953" s="21">
        <f t="shared" si="70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98"/>
        <v>0</v>
      </c>
      <c r="P3954" s="20">
        <f t="shared" ref="P3954:P3955" si="710">IF(E3954=0,0,E3954/L3954)</f>
        <v>25</v>
      </c>
      <c r="Q3954" t="str">
        <f t="shared" si="700"/>
        <v>theater</v>
      </c>
      <c r="R3954" t="str">
        <f t="shared" si="701"/>
        <v>plays</v>
      </c>
      <c r="S3954" s="21">
        <f t="shared" si="702"/>
        <v>42243.790393518517</v>
      </c>
      <c r="T3954" s="21">
        <f t="shared" si="70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98"/>
        <v>0</v>
      </c>
      <c r="P3955" s="20">
        <f t="shared" si="710"/>
        <v>0</v>
      </c>
      <c r="Q3955" t="str">
        <f t="shared" si="700"/>
        <v>theater</v>
      </c>
      <c r="R3955" t="str">
        <f t="shared" si="701"/>
        <v>plays</v>
      </c>
      <c r="S3955" s="21">
        <f t="shared" si="702"/>
        <v>42550.048449074078</v>
      </c>
      <c r="T3955" s="21">
        <f t="shared" si="70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98"/>
        <v>0</v>
      </c>
      <c r="P3956" s="9">
        <v>0</v>
      </c>
      <c r="Q3956" t="str">
        <f t="shared" si="700"/>
        <v>theater</v>
      </c>
      <c r="R3956" t="str">
        <f t="shared" si="701"/>
        <v>plays</v>
      </c>
      <c r="S3956" s="21">
        <f t="shared" si="702"/>
        <v>41774.651203703703</v>
      </c>
      <c r="T3956" s="21">
        <f t="shared" si="70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98"/>
        <v>24</v>
      </c>
      <c r="P3957" s="20">
        <f t="shared" ref="P3957:P3962" si="711">IF(E3957=0,0,E3957/L3957)</f>
        <v>53.125</v>
      </c>
      <c r="Q3957" t="str">
        <f t="shared" si="700"/>
        <v>theater</v>
      </c>
      <c r="R3957" t="str">
        <f t="shared" si="701"/>
        <v>plays</v>
      </c>
      <c r="S3957" s="21">
        <f t="shared" si="702"/>
        <v>42306.848854166667</v>
      </c>
      <c r="T3957" s="21">
        <f t="shared" si="70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98"/>
        <v>0</v>
      </c>
      <c r="P3958" s="20">
        <f t="shared" si="711"/>
        <v>0</v>
      </c>
      <c r="Q3958" t="str">
        <f t="shared" si="700"/>
        <v>theater</v>
      </c>
      <c r="R3958" t="str">
        <f t="shared" si="701"/>
        <v>plays</v>
      </c>
      <c r="S3958" s="21">
        <f t="shared" si="702"/>
        <v>42457.932025462964</v>
      </c>
      <c r="T3958" s="21">
        <f t="shared" si="70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98"/>
        <v>0</v>
      </c>
      <c r="P3959" s="20">
        <f t="shared" si="711"/>
        <v>7</v>
      </c>
      <c r="Q3959" t="str">
        <f t="shared" si="700"/>
        <v>theater</v>
      </c>
      <c r="R3959" t="str">
        <f t="shared" si="701"/>
        <v>plays</v>
      </c>
      <c r="S3959" s="21">
        <f t="shared" si="702"/>
        <v>42513.976319444439</v>
      </c>
      <c r="T3959" s="21">
        <f t="shared" si="70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98"/>
        <v>32</v>
      </c>
      <c r="P3960" s="20">
        <f t="shared" si="711"/>
        <v>40.0625</v>
      </c>
      <c r="Q3960" t="str">
        <f t="shared" si="700"/>
        <v>theater</v>
      </c>
      <c r="R3960" t="str">
        <f t="shared" si="701"/>
        <v>plays</v>
      </c>
      <c r="S3960" s="21">
        <f t="shared" si="702"/>
        <v>41816.950370370374</v>
      </c>
      <c r="T3960" s="21">
        <f t="shared" si="70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98"/>
        <v>24</v>
      </c>
      <c r="P3961" s="20">
        <f t="shared" si="711"/>
        <v>24.333333333333332</v>
      </c>
      <c r="Q3961" t="str">
        <f t="shared" si="700"/>
        <v>theater</v>
      </c>
      <c r="R3961" t="str">
        <f t="shared" si="701"/>
        <v>plays</v>
      </c>
      <c r="S3961" s="21">
        <f t="shared" si="702"/>
        <v>41880.788842592592</v>
      </c>
      <c r="T3961" s="21">
        <f t="shared" si="70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98"/>
        <v>2</v>
      </c>
      <c r="P3962" s="20">
        <f t="shared" si="711"/>
        <v>11.25</v>
      </c>
      <c r="Q3962" t="str">
        <f t="shared" si="700"/>
        <v>theater</v>
      </c>
      <c r="R3962" t="str">
        <f t="shared" si="701"/>
        <v>plays</v>
      </c>
      <c r="S3962" s="21">
        <f t="shared" si="702"/>
        <v>42342.845555555556</v>
      </c>
      <c r="T3962" s="21">
        <f t="shared" si="70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98"/>
        <v>0</v>
      </c>
      <c r="P3963" s="13">
        <f t="shared" si="699"/>
        <v>10.5</v>
      </c>
      <c r="Q3963" t="str">
        <f t="shared" si="700"/>
        <v>theater</v>
      </c>
      <c r="R3963" t="str">
        <f t="shared" si="701"/>
        <v>plays</v>
      </c>
      <c r="S3963" s="21">
        <f t="shared" si="702"/>
        <v>41745.891319444447</v>
      </c>
      <c r="T3963" s="21">
        <f t="shared" si="70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98"/>
        <v>3</v>
      </c>
      <c r="P3964" s="13">
        <f t="shared" si="699"/>
        <v>15</v>
      </c>
      <c r="Q3964" t="str">
        <f t="shared" si="700"/>
        <v>theater</v>
      </c>
      <c r="R3964" t="str">
        <f t="shared" si="701"/>
        <v>plays</v>
      </c>
      <c r="S3964" s="21">
        <f t="shared" si="702"/>
        <v>42311.621458333335</v>
      </c>
      <c r="T3964" s="21">
        <f t="shared" si="70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98"/>
        <v>0</v>
      </c>
      <c r="P3965" s="9">
        <v>0</v>
      </c>
      <c r="Q3965" t="str">
        <f t="shared" si="700"/>
        <v>theater</v>
      </c>
      <c r="R3965" t="str">
        <f t="shared" si="701"/>
        <v>plays</v>
      </c>
      <c r="S3965" s="21">
        <f t="shared" si="702"/>
        <v>42296.154131944444</v>
      </c>
      <c r="T3965" s="21">
        <f t="shared" si="70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98"/>
        <v>6</v>
      </c>
      <c r="P3966" s="20">
        <f t="shared" ref="P3966:P3975" si="712">IF(E3966=0,0,E3966/L3966)</f>
        <v>42</v>
      </c>
      <c r="Q3966" t="str">
        <f t="shared" si="700"/>
        <v>theater</v>
      </c>
      <c r="R3966" t="str">
        <f t="shared" si="701"/>
        <v>plays</v>
      </c>
      <c r="S3966" s="21">
        <f t="shared" si="702"/>
        <v>42053.722060185188</v>
      </c>
      <c r="T3966" s="21">
        <f t="shared" si="70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98"/>
        <v>14</v>
      </c>
      <c r="P3967" s="20">
        <f t="shared" si="712"/>
        <v>71.25</v>
      </c>
      <c r="Q3967" t="str">
        <f t="shared" si="700"/>
        <v>theater</v>
      </c>
      <c r="R3967" t="str">
        <f t="shared" si="701"/>
        <v>plays</v>
      </c>
      <c r="S3967" s="21">
        <f t="shared" si="702"/>
        <v>42414.235879629632</v>
      </c>
      <c r="T3967" s="21">
        <f t="shared" si="70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98"/>
        <v>1</v>
      </c>
      <c r="P3968" s="20">
        <f t="shared" si="712"/>
        <v>22.5</v>
      </c>
      <c r="Q3968" t="str">
        <f t="shared" si="700"/>
        <v>theater</v>
      </c>
      <c r="R3968" t="str">
        <f t="shared" si="701"/>
        <v>plays</v>
      </c>
      <c r="S3968" s="21">
        <f t="shared" si="702"/>
        <v>41801.711550925924</v>
      </c>
      <c r="T3968" s="21">
        <f t="shared" si="70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98"/>
        <v>24</v>
      </c>
      <c r="P3969" s="20">
        <f t="shared" si="712"/>
        <v>41</v>
      </c>
      <c r="Q3969" t="str">
        <f t="shared" si="700"/>
        <v>theater</v>
      </c>
      <c r="R3969" t="str">
        <f t="shared" si="701"/>
        <v>plays</v>
      </c>
      <c r="S3969" s="21">
        <f t="shared" si="702"/>
        <v>42770.290590277778</v>
      </c>
      <c r="T3969" s="21">
        <f t="shared" si="70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98"/>
        <v>11</v>
      </c>
      <c r="P3970" s="20">
        <f t="shared" si="712"/>
        <v>47.909090909090907</v>
      </c>
      <c r="Q3970" t="str">
        <f t="shared" si="700"/>
        <v>theater</v>
      </c>
      <c r="R3970" t="str">
        <f t="shared" si="701"/>
        <v>plays</v>
      </c>
      <c r="S3970" s="21">
        <f t="shared" si="702"/>
        <v>42452.815659722226</v>
      </c>
      <c r="T3970" s="21">
        <f t="shared" si="70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713">ROUND((E3971/D3971)*100,0)</f>
        <v>7</v>
      </c>
      <c r="P3971" s="20">
        <f t="shared" si="712"/>
        <v>35.166666666666664</v>
      </c>
      <c r="Q3971" t="str">
        <f t="shared" ref="Q3971:Q4034" si="714">LEFT(N3971,SEARCH("/",N3971,1)-1)</f>
        <v>theater</v>
      </c>
      <c r="R3971" t="str">
        <f t="shared" ref="R3971:R4034" si="715">RIGHT(N3971,LEN(N3971)-FIND("/",N3971))</f>
        <v>plays</v>
      </c>
      <c r="S3971" s="21">
        <f t="shared" ref="S3971:S4034" si="716">(((J3971/60)/60)/24)+DATE(1970,1,1)</f>
        <v>42601.854699074072</v>
      </c>
      <c r="T3971" s="21">
        <f t="shared" ref="T3971:T4034" si="71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713"/>
        <v>0</v>
      </c>
      <c r="P3972" s="20">
        <f t="shared" si="712"/>
        <v>5.5</v>
      </c>
      <c r="Q3972" t="str">
        <f t="shared" si="714"/>
        <v>theater</v>
      </c>
      <c r="R3972" t="str">
        <f t="shared" si="715"/>
        <v>plays</v>
      </c>
      <c r="S3972" s="21">
        <f t="shared" si="716"/>
        <v>42447.863553240735</v>
      </c>
      <c r="T3972" s="21">
        <f t="shared" si="71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713"/>
        <v>1</v>
      </c>
      <c r="P3973" s="20">
        <f t="shared" si="712"/>
        <v>22.666666666666668</v>
      </c>
      <c r="Q3973" t="str">
        <f t="shared" si="714"/>
        <v>theater</v>
      </c>
      <c r="R3973" t="str">
        <f t="shared" si="715"/>
        <v>plays</v>
      </c>
      <c r="S3973" s="21">
        <f t="shared" si="716"/>
        <v>41811.536180555559</v>
      </c>
      <c r="T3973" s="21">
        <f t="shared" si="71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713"/>
        <v>21</v>
      </c>
      <c r="P3974" s="20">
        <f t="shared" si="712"/>
        <v>26.375</v>
      </c>
      <c r="Q3974" t="str">
        <f t="shared" si="714"/>
        <v>theater</v>
      </c>
      <c r="R3974" t="str">
        <f t="shared" si="715"/>
        <v>plays</v>
      </c>
      <c r="S3974" s="21">
        <f t="shared" si="716"/>
        <v>41981.067523148144</v>
      </c>
      <c r="T3974" s="21">
        <f t="shared" si="71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713"/>
        <v>78</v>
      </c>
      <c r="P3975" s="20">
        <f t="shared" si="712"/>
        <v>105.54054054054055</v>
      </c>
      <c r="Q3975" t="str">
        <f t="shared" si="714"/>
        <v>theater</v>
      </c>
      <c r="R3975" t="str">
        <f t="shared" si="715"/>
        <v>plays</v>
      </c>
      <c r="S3975" s="21">
        <f t="shared" si="716"/>
        <v>42469.68414351852</v>
      </c>
      <c r="T3975" s="21">
        <f t="shared" si="71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713"/>
        <v>32</v>
      </c>
      <c r="P3976" s="13">
        <f t="shared" ref="P3976:P4027" si="718">E3976/L3976</f>
        <v>29.09090909090909</v>
      </c>
      <c r="Q3976" t="str">
        <f t="shared" si="714"/>
        <v>theater</v>
      </c>
      <c r="R3976" t="str">
        <f t="shared" si="715"/>
        <v>plays</v>
      </c>
      <c r="S3976" s="21">
        <f t="shared" si="716"/>
        <v>42493.546851851846</v>
      </c>
      <c r="T3976" s="21">
        <f t="shared" si="71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713"/>
        <v>0</v>
      </c>
      <c r="P3977" s="20">
        <f t="shared" ref="P3977:P3980" si="719">IF(E3977=0,0,E3977/L3977)</f>
        <v>0</v>
      </c>
      <c r="Q3977" t="str">
        <f t="shared" si="714"/>
        <v>theater</v>
      </c>
      <c r="R3977" t="str">
        <f t="shared" si="715"/>
        <v>plays</v>
      </c>
      <c r="S3977" s="21">
        <f t="shared" si="716"/>
        <v>42534.866875</v>
      </c>
      <c r="T3977" s="21">
        <f t="shared" si="71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713"/>
        <v>48</v>
      </c>
      <c r="P3978" s="20">
        <f t="shared" si="719"/>
        <v>62</v>
      </c>
      <c r="Q3978" t="str">
        <f t="shared" si="714"/>
        <v>theater</v>
      </c>
      <c r="R3978" t="str">
        <f t="shared" si="715"/>
        <v>plays</v>
      </c>
      <c r="S3978" s="21">
        <f t="shared" si="716"/>
        <v>41830.858344907407</v>
      </c>
      <c r="T3978" s="21">
        <f t="shared" si="71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713"/>
        <v>1</v>
      </c>
      <c r="P3979" s="20">
        <f t="shared" si="719"/>
        <v>217.5</v>
      </c>
      <c r="Q3979" t="str">
        <f t="shared" si="714"/>
        <v>theater</v>
      </c>
      <c r="R3979" t="str">
        <f t="shared" si="715"/>
        <v>plays</v>
      </c>
      <c r="S3979" s="21">
        <f t="shared" si="716"/>
        <v>42543.788564814815</v>
      </c>
      <c r="T3979" s="21">
        <f t="shared" si="71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713"/>
        <v>11</v>
      </c>
      <c r="P3980" s="20">
        <f t="shared" si="719"/>
        <v>26.75</v>
      </c>
      <c r="Q3980" t="str">
        <f t="shared" si="714"/>
        <v>theater</v>
      </c>
      <c r="R3980" t="str">
        <f t="shared" si="715"/>
        <v>plays</v>
      </c>
      <c r="S3980" s="21">
        <f t="shared" si="716"/>
        <v>41975.642974537041</v>
      </c>
      <c r="T3980" s="21">
        <f t="shared" si="71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713"/>
        <v>2</v>
      </c>
      <c r="P3981" s="13">
        <f t="shared" si="718"/>
        <v>18.333333333333332</v>
      </c>
      <c r="Q3981" t="str">
        <f t="shared" si="714"/>
        <v>theater</v>
      </c>
      <c r="R3981" t="str">
        <f t="shared" si="715"/>
        <v>plays</v>
      </c>
      <c r="S3981" s="21">
        <f t="shared" si="716"/>
        <v>42069.903437500005</v>
      </c>
      <c r="T3981" s="21">
        <f t="shared" si="71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713"/>
        <v>18</v>
      </c>
      <c r="P3982" s="20">
        <f t="shared" ref="P3982:P3983" si="720">IF(E3982=0,0,E3982/L3982)</f>
        <v>64.285714285714292</v>
      </c>
      <c r="Q3982" t="str">
        <f t="shared" si="714"/>
        <v>theater</v>
      </c>
      <c r="R3982" t="str">
        <f t="shared" si="715"/>
        <v>plays</v>
      </c>
      <c r="S3982" s="21">
        <f t="shared" si="716"/>
        <v>41795.598923611113</v>
      </c>
      <c r="T3982" s="21">
        <f t="shared" si="71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713"/>
        <v>4</v>
      </c>
      <c r="P3983" s="20">
        <f t="shared" si="720"/>
        <v>175</v>
      </c>
      <c r="Q3983" t="str">
        <f t="shared" si="714"/>
        <v>theater</v>
      </c>
      <c r="R3983" t="str">
        <f t="shared" si="715"/>
        <v>plays</v>
      </c>
      <c r="S3983" s="21">
        <f t="shared" si="716"/>
        <v>42508.179965277777</v>
      </c>
      <c r="T3983" s="21">
        <f t="shared" si="71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713"/>
        <v>20</v>
      </c>
      <c r="P3984" s="13">
        <f t="shared" si="718"/>
        <v>34</v>
      </c>
      <c r="Q3984" t="str">
        <f t="shared" si="714"/>
        <v>theater</v>
      </c>
      <c r="R3984" t="str">
        <f t="shared" si="715"/>
        <v>plays</v>
      </c>
      <c r="S3984" s="21">
        <f t="shared" si="716"/>
        <v>42132.809953703705</v>
      </c>
      <c r="T3984" s="21">
        <f t="shared" si="71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713"/>
        <v>35</v>
      </c>
      <c r="P3985" s="20">
        <f>IF(E3985=0,0,E3985/L3985)</f>
        <v>84.282608695652172</v>
      </c>
      <c r="Q3985" t="str">
        <f t="shared" si="714"/>
        <v>theater</v>
      </c>
      <c r="R3985" t="str">
        <f t="shared" si="715"/>
        <v>plays</v>
      </c>
      <c r="S3985" s="21">
        <f t="shared" si="716"/>
        <v>41747.86986111111</v>
      </c>
      <c r="T3985" s="21">
        <f t="shared" si="71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713"/>
        <v>6</v>
      </c>
      <c r="P3986" s="13">
        <f t="shared" si="718"/>
        <v>9.5</v>
      </c>
      <c r="Q3986" t="str">
        <f t="shared" si="714"/>
        <v>theater</v>
      </c>
      <c r="R3986" t="str">
        <f t="shared" si="715"/>
        <v>plays</v>
      </c>
      <c r="S3986" s="21">
        <f t="shared" si="716"/>
        <v>41920.963472222218</v>
      </c>
      <c r="T3986" s="21">
        <f t="shared" si="71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713"/>
        <v>32</v>
      </c>
      <c r="P3987" s="20">
        <f>IF(E3987=0,0,E3987/L3987)</f>
        <v>33.736842105263158</v>
      </c>
      <c r="Q3987" t="str">
        <f t="shared" si="714"/>
        <v>theater</v>
      </c>
      <c r="R3987" t="str">
        <f t="shared" si="715"/>
        <v>plays</v>
      </c>
      <c r="S3987" s="21">
        <f t="shared" si="716"/>
        <v>42399.707407407404</v>
      </c>
      <c r="T3987" s="21">
        <f t="shared" si="71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713"/>
        <v>10</v>
      </c>
      <c r="P3988" s="13">
        <f t="shared" si="718"/>
        <v>37.53846153846154</v>
      </c>
      <c r="Q3988" t="str">
        <f t="shared" si="714"/>
        <v>theater</v>
      </c>
      <c r="R3988" t="str">
        <f t="shared" si="715"/>
        <v>plays</v>
      </c>
      <c r="S3988" s="21">
        <f t="shared" si="716"/>
        <v>42467.548541666663</v>
      </c>
      <c r="T3988" s="21">
        <f t="shared" si="71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713"/>
        <v>38</v>
      </c>
      <c r="P3989" s="13">
        <f t="shared" si="718"/>
        <v>11.615384615384615</v>
      </c>
      <c r="Q3989" t="str">
        <f t="shared" si="714"/>
        <v>theater</v>
      </c>
      <c r="R3989" t="str">
        <f t="shared" si="715"/>
        <v>plays</v>
      </c>
      <c r="S3989" s="21">
        <f t="shared" si="716"/>
        <v>41765.92465277778</v>
      </c>
      <c r="T3989" s="21">
        <f t="shared" si="71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713"/>
        <v>2</v>
      </c>
      <c r="P3990" s="20">
        <f t="shared" ref="P3990:P3991" si="721">IF(E3990=0,0,E3990/L3990)</f>
        <v>8</v>
      </c>
      <c r="Q3990" t="str">
        <f t="shared" si="714"/>
        <v>theater</v>
      </c>
      <c r="R3990" t="str">
        <f t="shared" si="715"/>
        <v>plays</v>
      </c>
      <c r="S3990" s="21">
        <f t="shared" si="716"/>
        <v>42230.08116898148</v>
      </c>
      <c r="T3990" s="21">
        <f t="shared" si="71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713"/>
        <v>0</v>
      </c>
      <c r="P3991" s="20">
        <f t="shared" si="721"/>
        <v>0</v>
      </c>
      <c r="Q3991" t="str">
        <f t="shared" si="714"/>
        <v>theater</v>
      </c>
      <c r="R3991" t="str">
        <f t="shared" si="715"/>
        <v>plays</v>
      </c>
      <c r="S3991" s="21">
        <f t="shared" si="716"/>
        <v>42286.749780092592</v>
      </c>
      <c r="T3991" s="21">
        <f t="shared" si="71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713"/>
        <v>4</v>
      </c>
      <c r="P3992" s="13">
        <f t="shared" si="718"/>
        <v>23</v>
      </c>
      <c r="Q3992" t="str">
        <f t="shared" si="714"/>
        <v>theater</v>
      </c>
      <c r="R3992" t="str">
        <f t="shared" si="715"/>
        <v>plays</v>
      </c>
      <c r="S3992" s="21">
        <f t="shared" si="716"/>
        <v>42401.672372685185</v>
      </c>
      <c r="T3992" s="21">
        <f t="shared" si="71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713"/>
        <v>20</v>
      </c>
      <c r="P3993" s="20">
        <f t="shared" ref="P3993:P3996" si="722">IF(E3993=0,0,E3993/L3993)</f>
        <v>100</v>
      </c>
      <c r="Q3993" t="str">
        <f t="shared" si="714"/>
        <v>theater</v>
      </c>
      <c r="R3993" t="str">
        <f t="shared" si="715"/>
        <v>plays</v>
      </c>
      <c r="S3993" s="21">
        <f t="shared" si="716"/>
        <v>42125.644467592589</v>
      </c>
      <c r="T3993" s="21">
        <f t="shared" si="71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713"/>
        <v>5</v>
      </c>
      <c r="P3994" s="20">
        <f t="shared" si="722"/>
        <v>60.111111111111114</v>
      </c>
      <c r="Q3994" t="str">
        <f t="shared" si="714"/>
        <v>theater</v>
      </c>
      <c r="R3994" t="str">
        <f t="shared" si="715"/>
        <v>plays</v>
      </c>
      <c r="S3994" s="21">
        <f t="shared" si="716"/>
        <v>42289.94049768518</v>
      </c>
      <c r="T3994" s="21">
        <f t="shared" si="71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713"/>
        <v>0</v>
      </c>
      <c r="P3995" s="20">
        <f t="shared" si="722"/>
        <v>3</v>
      </c>
      <c r="Q3995" t="str">
        <f t="shared" si="714"/>
        <v>theater</v>
      </c>
      <c r="R3995" t="str">
        <f t="shared" si="715"/>
        <v>plays</v>
      </c>
      <c r="S3995" s="21">
        <f t="shared" si="716"/>
        <v>42107.864722222221</v>
      </c>
      <c r="T3995" s="21">
        <f t="shared" si="71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713"/>
        <v>0</v>
      </c>
      <c r="P3996" s="20">
        <f t="shared" si="722"/>
        <v>5</v>
      </c>
      <c r="Q3996" t="str">
        <f t="shared" si="714"/>
        <v>theater</v>
      </c>
      <c r="R3996" t="str">
        <f t="shared" si="715"/>
        <v>plays</v>
      </c>
      <c r="S3996" s="21">
        <f t="shared" si="716"/>
        <v>41809.389930555553</v>
      </c>
      <c r="T3996" s="21">
        <f t="shared" si="71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713"/>
        <v>35</v>
      </c>
      <c r="P3997" s="13">
        <f t="shared" si="718"/>
        <v>17.5</v>
      </c>
      <c r="Q3997" t="str">
        <f t="shared" si="714"/>
        <v>theater</v>
      </c>
      <c r="R3997" t="str">
        <f t="shared" si="715"/>
        <v>plays</v>
      </c>
      <c r="S3997" s="21">
        <f t="shared" si="716"/>
        <v>42019.683761574073</v>
      </c>
      <c r="T3997" s="21">
        <f t="shared" si="71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713"/>
        <v>17</v>
      </c>
      <c r="P3998" s="20">
        <f>IF(E3998=0,0,E3998/L3998)</f>
        <v>29.235294117647058</v>
      </c>
      <c r="Q3998" t="str">
        <f t="shared" si="714"/>
        <v>theater</v>
      </c>
      <c r="R3998" t="str">
        <f t="shared" si="715"/>
        <v>plays</v>
      </c>
      <c r="S3998" s="21">
        <f t="shared" si="716"/>
        <v>41950.26694444444</v>
      </c>
      <c r="T3998" s="21">
        <f t="shared" si="71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713"/>
        <v>0</v>
      </c>
      <c r="P3999" s="13">
        <v>0</v>
      </c>
      <c r="Q3999" t="str">
        <f t="shared" si="714"/>
        <v>theater</v>
      </c>
      <c r="R3999" t="str">
        <f t="shared" si="715"/>
        <v>plays</v>
      </c>
      <c r="S3999" s="21">
        <f t="shared" si="716"/>
        <v>42069.391446759255</v>
      </c>
      <c r="T3999" s="21">
        <f t="shared" si="71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713"/>
        <v>57</v>
      </c>
      <c r="P4000" s="20">
        <f t="shared" ref="P4000:P4002" si="723">IF(E4000=0,0,E4000/L4000)</f>
        <v>59.583333333333336</v>
      </c>
      <c r="Q4000" t="str">
        <f t="shared" si="714"/>
        <v>theater</v>
      </c>
      <c r="R4000" t="str">
        <f t="shared" si="715"/>
        <v>plays</v>
      </c>
      <c r="S4000" s="21">
        <f t="shared" si="716"/>
        <v>42061.963263888887</v>
      </c>
      <c r="T4000" s="21">
        <f t="shared" si="71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713"/>
        <v>17</v>
      </c>
      <c r="P4001" s="20">
        <f t="shared" si="723"/>
        <v>82.571428571428569</v>
      </c>
      <c r="Q4001" t="str">
        <f t="shared" si="714"/>
        <v>theater</v>
      </c>
      <c r="R4001" t="str">
        <f t="shared" si="715"/>
        <v>plays</v>
      </c>
      <c r="S4001" s="21">
        <f t="shared" si="716"/>
        <v>41842.828680555554</v>
      </c>
      <c r="T4001" s="21">
        <f t="shared" si="717"/>
        <v>41882.827650462961</v>
      </c>
    </row>
    <row r="4002" spans="1:20" ht="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713"/>
        <v>0</v>
      </c>
      <c r="P4002" s="20">
        <f t="shared" si="723"/>
        <v>10</v>
      </c>
      <c r="Q4002" t="str">
        <f t="shared" si="714"/>
        <v>theater</v>
      </c>
      <c r="R4002" t="str">
        <f t="shared" si="715"/>
        <v>plays</v>
      </c>
      <c r="S4002" s="21">
        <f t="shared" si="716"/>
        <v>42437.64534722222</v>
      </c>
      <c r="T4002" s="21">
        <f t="shared" si="71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713"/>
        <v>38</v>
      </c>
      <c r="P4003" s="13">
        <f t="shared" si="718"/>
        <v>32.357142857142854</v>
      </c>
      <c r="Q4003" t="str">
        <f t="shared" si="714"/>
        <v>theater</v>
      </c>
      <c r="R4003" t="str">
        <f t="shared" si="715"/>
        <v>plays</v>
      </c>
      <c r="S4003" s="21">
        <f t="shared" si="716"/>
        <v>42775.964212962965</v>
      </c>
      <c r="T4003" s="21">
        <f t="shared" si="71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713"/>
        <v>2</v>
      </c>
      <c r="P4004" s="20">
        <f t="shared" ref="P4004:P4009" si="724">IF(E4004=0,0,E4004/L4004)</f>
        <v>5.75</v>
      </c>
      <c r="Q4004" t="str">
        <f t="shared" si="714"/>
        <v>theater</v>
      </c>
      <c r="R4004" t="str">
        <f t="shared" si="715"/>
        <v>plays</v>
      </c>
      <c r="S4004" s="21">
        <f t="shared" si="716"/>
        <v>41879.043530092589</v>
      </c>
      <c r="T4004" s="21">
        <f t="shared" si="71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713"/>
        <v>10</v>
      </c>
      <c r="P4005" s="20">
        <f t="shared" si="724"/>
        <v>100.5</v>
      </c>
      <c r="Q4005" t="str">
        <f t="shared" si="714"/>
        <v>theater</v>
      </c>
      <c r="R4005" t="str">
        <f t="shared" si="715"/>
        <v>plays</v>
      </c>
      <c r="S4005" s="21">
        <f t="shared" si="716"/>
        <v>42020.587349537032</v>
      </c>
      <c r="T4005" s="21">
        <f t="shared" si="717"/>
        <v>42050.587349537032</v>
      </c>
    </row>
    <row r="4006" spans="1:20" ht="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713"/>
        <v>0</v>
      </c>
      <c r="P4006" s="20">
        <f t="shared" si="724"/>
        <v>1</v>
      </c>
      <c r="Q4006" t="str">
        <f t="shared" si="714"/>
        <v>theater</v>
      </c>
      <c r="R4006" t="str">
        <f t="shared" si="715"/>
        <v>plays</v>
      </c>
      <c r="S4006" s="21">
        <f t="shared" si="716"/>
        <v>41890.16269675926</v>
      </c>
      <c r="T4006" s="21">
        <f t="shared" si="71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713"/>
        <v>1</v>
      </c>
      <c r="P4007" s="20">
        <f t="shared" si="724"/>
        <v>20</v>
      </c>
      <c r="Q4007" t="str">
        <f t="shared" si="714"/>
        <v>theater</v>
      </c>
      <c r="R4007" t="str">
        <f t="shared" si="715"/>
        <v>plays</v>
      </c>
      <c r="S4007" s="21">
        <f t="shared" si="716"/>
        <v>41872.807696759257</v>
      </c>
      <c r="T4007" s="21">
        <f t="shared" si="71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713"/>
        <v>0</v>
      </c>
      <c r="P4008" s="20">
        <f t="shared" si="724"/>
        <v>2</v>
      </c>
      <c r="Q4008" t="str">
        <f t="shared" si="714"/>
        <v>theater</v>
      </c>
      <c r="R4008" t="str">
        <f t="shared" si="715"/>
        <v>plays</v>
      </c>
      <c r="S4008" s="21">
        <f t="shared" si="716"/>
        <v>42391.772997685184</v>
      </c>
      <c r="T4008" s="21">
        <f t="shared" si="71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713"/>
        <v>0</v>
      </c>
      <c r="P4009" s="20">
        <f t="shared" si="724"/>
        <v>5</v>
      </c>
      <c r="Q4009" t="str">
        <f t="shared" si="714"/>
        <v>theater</v>
      </c>
      <c r="R4009" t="str">
        <f t="shared" si="715"/>
        <v>plays</v>
      </c>
      <c r="S4009" s="21">
        <f t="shared" si="716"/>
        <v>41848.772928240738</v>
      </c>
      <c r="T4009" s="21">
        <f t="shared" si="71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713"/>
        <v>6</v>
      </c>
      <c r="P4010" s="13">
        <f t="shared" si="718"/>
        <v>15</v>
      </c>
      <c r="Q4010" t="str">
        <f t="shared" si="714"/>
        <v>theater</v>
      </c>
      <c r="R4010" t="str">
        <f t="shared" si="715"/>
        <v>plays</v>
      </c>
      <c r="S4010" s="21">
        <f t="shared" si="716"/>
        <v>42177.964201388888</v>
      </c>
      <c r="T4010" s="21">
        <f t="shared" si="71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713"/>
        <v>4</v>
      </c>
      <c r="P4011" s="13">
        <f t="shared" si="718"/>
        <v>25</v>
      </c>
      <c r="Q4011" t="str">
        <f t="shared" si="714"/>
        <v>theater</v>
      </c>
      <c r="R4011" t="str">
        <f t="shared" si="715"/>
        <v>plays</v>
      </c>
      <c r="S4011" s="21">
        <f t="shared" si="716"/>
        <v>41851.700925925928</v>
      </c>
      <c r="T4011" s="21">
        <f t="shared" si="71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713"/>
        <v>24</v>
      </c>
      <c r="P4012" s="20">
        <f>IF(E4012=0,0,E4012/L4012)</f>
        <v>45.842105263157897</v>
      </c>
      <c r="Q4012" t="str">
        <f t="shared" si="714"/>
        <v>theater</v>
      </c>
      <c r="R4012" t="str">
        <f t="shared" si="715"/>
        <v>plays</v>
      </c>
      <c r="S4012" s="21">
        <f t="shared" si="716"/>
        <v>41921.770439814813</v>
      </c>
      <c r="T4012" s="21">
        <f t="shared" si="71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713"/>
        <v>8</v>
      </c>
      <c r="P4013" s="13">
        <f t="shared" si="718"/>
        <v>4.75</v>
      </c>
      <c r="Q4013" t="str">
        <f t="shared" si="714"/>
        <v>theater</v>
      </c>
      <c r="R4013" t="str">
        <f t="shared" si="715"/>
        <v>plays</v>
      </c>
      <c r="S4013" s="21">
        <f t="shared" si="716"/>
        <v>42002.54488425926</v>
      </c>
      <c r="T4013" s="21">
        <f t="shared" si="71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713"/>
        <v>0</v>
      </c>
      <c r="P4014" s="13">
        <v>0</v>
      </c>
      <c r="Q4014" t="str">
        <f t="shared" si="714"/>
        <v>theater</v>
      </c>
      <c r="R4014" t="str">
        <f t="shared" si="715"/>
        <v>plays</v>
      </c>
      <c r="S4014" s="21">
        <f t="shared" si="716"/>
        <v>42096.544548611113</v>
      </c>
      <c r="T4014" s="21">
        <f t="shared" si="71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713"/>
        <v>1</v>
      </c>
      <c r="P4015" s="20">
        <f t="shared" ref="P4015:P4017" si="725">IF(E4015=0,0,E4015/L4015)</f>
        <v>13</v>
      </c>
      <c r="Q4015" t="str">
        <f t="shared" si="714"/>
        <v>theater</v>
      </c>
      <c r="R4015" t="str">
        <f t="shared" si="715"/>
        <v>plays</v>
      </c>
      <c r="S4015" s="21">
        <f t="shared" si="716"/>
        <v>42021.301192129627</v>
      </c>
      <c r="T4015" s="21">
        <f t="shared" si="71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713"/>
        <v>0</v>
      </c>
      <c r="P4016" s="20">
        <f t="shared" si="725"/>
        <v>0</v>
      </c>
      <c r="Q4016" t="str">
        <f t="shared" si="714"/>
        <v>theater</v>
      </c>
      <c r="R4016" t="str">
        <f t="shared" si="715"/>
        <v>plays</v>
      </c>
      <c r="S4016" s="21">
        <f t="shared" si="716"/>
        <v>42419.246168981481</v>
      </c>
      <c r="T4016" s="21">
        <f t="shared" si="71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713"/>
        <v>0</v>
      </c>
      <c r="P4017" s="20">
        <f t="shared" si="725"/>
        <v>1</v>
      </c>
      <c r="Q4017" t="str">
        <f t="shared" si="714"/>
        <v>theater</v>
      </c>
      <c r="R4017" t="str">
        <f t="shared" si="715"/>
        <v>plays</v>
      </c>
      <c r="S4017" s="21">
        <f t="shared" si="716"/>
        <v>42174.780821759254</v>
      </c>
      <c r="T4017" s="21">
        <f t="shared" si="71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713"/>
        <v>14</v>
      </c>
      <c r="P4018" s="13">
        <f t="shared" si="718"/>
        <v>10</v>
      </c>
      <c r="Q4018" t="str">
        <f t="shared" si="714"/>
        <v>theater</v>
      </c>
      <c r="R4018" t="str">
        <f t="shared" si="715"/>
        <v>plays</v>
      </c>
      <c r="S4018" s="21">
        <f t="shared" si="716"/>
        <v>41869.872685185182</v>
      </c>
      <c r="T4018" s="21">
        <f t="shared" si="71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713"/>
        <v>1</v>
      </c>
      <c r="P4019" s="20">
        <f>IF(E4019=0,0,E4019/L4019)</f>
        <v>52.5</v>
      </c>
      <c r="Q4019" t="str">
        <f t="shared" si="714"/>
        <v>theater</v>
      </c>
      <c r="R4019" t="str">
        <f t="shared" si="715"/>
        <v>plays</v>
      </c>
      <c r="S4019" s="21">
        <f t="shared" si="716"/>
        <v>41856.672152777777</v>
      </c>
      <c r="T4019" s="21">
        <f t="shared" si="71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713"/>
        <v>9</v>
      </c>
      <c r="P4020" s="13">
        <f t="shared" si="718"/>
        <v>32.5</v>
      </c>
      <c r="Q4020" t="str">
        <f t="shared" si="714"/>
        <v>theater</v>
      </c>
      <c r="R4020" t="str">
        <f t="shared" si="715"/>
        <v>plays</v>
      </c>
      <c r="S4020" s="21">
        <f t="shared" si="716"/>
        <v>42620.91097222222</v>
      </c>
      <c r="T4020" s="21">
        <f t="shared" si="71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713"/>
        <v>1</v>
      </c>
      <c r="P4021" s="20">
        <f t="shared" ref="P4021:P4026" si="726">IF(E4021=0,0,E4021/L4021)</f>
        <v>7.25</v>
      </c>
      <c r="Q4021" t="str">
        <f t="shared" si="714"/>
        <v>theater</v>
      </c>
      <c r="R4021" t="str">
        <f t="shared" si="715"/>
        <v>plays</v>
      </c>
      <c r="S4021" s="21">
        <f t="shared" si="716"/>
        <v>42417.675879629634</v>
      </c>
      <c r="T4021" s="21">
        <f t="shared" si="71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713"/>
        <v>17</v>
      </c>
      <c r="P4022" s="20">
        <f t="shared" si="726"/>
        <v>33.333333333333336</v>
      </c>
      <c r="Q4022" t="str">
        <f t="shared" si="714"/>
        <v>theater</v>
      </c>
      <c r="R4022" t="str">
        <f t="shared" si="715"/>
        <v>plays</v>
      </c>
      <c r="S4022" s="21">
        <f t="shared" si="716"/>
        <v>42057.190960648149</v>
      </c>
      <c r="T4022" s="21">
        <f t="shared" si="71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713"/>
        <v>1</v>
      </c>
      <c r="P4023" s="20">
        <f t="shared" si="726"/>
        <v>62.5</v>
      </c>
      <c r="Q4023" t="str">
        <f t="shared" si="714"/>
        <v>theater</v>
      </c>
      <c r="R4023" t="str">
        <f t="shared" si="715"/>
        <v>plays</v>
      </c>
      <c r="S4023" s="21">
        <f t="shared" si="716"/>
        <v>41878.911550925928</v>
      </c>
      <c r="T4023" s="21">
        <f t="shared" si="71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713"/>
        <v>70</v>
      </c>
      <c r="P4024" s="20">
        <f t="shared" si="726"/>
        <v>63.558375634517766</v>
      </c>
      <c r="Q4024" t="str">
        <f t="shared" si="714"/>
        <v>theater</v>
      </c>
      <c r="R4024" t="str">
        <f t="shared" si="715"/>
        <v>plays</v>
      </c>
      <c r="S4024" s="21">
        <f t="shared" si="716"/>
        <v>41990.584108796291</v>
      </c>
      <c r="T4024" s="21">
        <f t="shared" si="71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713"/>
        <v>0</v>
      </c>
      <c r="P4025" s="20">
        <f t="shared" si="726"/>
        <v>0</v>
      </c>
      <c r="Q4025" t="str">
        <f t="shared" si="714"/>
        <v>theater</v>
      </c>
      <c r="R4025" t="str">
        <f t="shared" si="715"/>
        <v>plays</v>
      </c>
      <c r="S4025" s="21">
        <f t="shared" si="716"/>
        <v>42408.999571759254</v>
      </c>
      <c r="T4025" s="21">
        <f t="shared" si="71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713"/>
        <v>1</v>
      </c>
      <c r="P4026" s="20">
        <f t="shared" si="726"/>
        <v>10</v>
      </c>
      <c r="Q4026" t="str">
        <f t="shared" si="714"/>
        <v>theater</v>
      </c>
      <c r="R4026" t="str">
        <f t="shared" si="715"/>
        <v>plays</v>
      </c>
      <c r="S4026" s="21">
        <f t="shared" si="716"/>
        <v>42217.670104166667</v>
      </c>
      <c r="T4026" s="21">
        <f t="shared" si="71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713"/>
        <v>5</v>
      </c>
      <c r="P4027" s="12">
        <f t="shared" si="718"/>
        <v>62.5</v>
      </c>
      <c r="Q4027" t="str">
        <f t="shared" si="714"/>
        <v>theater</v>
      </c>
      <c r="R4027" t="str">
        <f t="shared" si="715"/>
        <v>plays</v>
      </c>
      <c r="S4027" s="21">
        <f t="shared" si="716"/>
        <v>42151.237685185188</v>
      </c>
      <c r="T4027" s="21">
        <f t="shared" si="71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713"/>
        <v>0</v>
      </c>
      <c r="P4028" s="20">
        <f t="shared" ref="P4028:P4034" si="727">IF(E4028=0,0,E4028/L4028)</f>
        <v>0</v>
      </c>
      <c r="Q4028" t="str">
        <f t="shared" si="714"/>
        <v>theater</v>
      </c>
      <c r="R4028" t="str">
        <f t="shared" si="715"/>
        <v>plays</v>
      </c>
      <c r="S4028" s="21">
        <f t="shared" si="716"/>
        <v>42282.655543981484</v>
      </c>
      <c r="T4028" s="21">
        <f t="shared" si="71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713"/>
        <v>7</v>
      </c>
      <c r="P4029" s="20">
        <f t="shared" si="727"/>
        <v>30.714285714285715</v>
      </c>
      <c r="Q4029" t="str">
        <f t="shared" si="714"/>
        <v>theater</v>
      </c>
      <c r="R4029" t="str">
        <f t="shared" si="715"/>
        <v>plays</v>
      </c>
      <c r="S4029" s="21">
        <f t="shared" si="716"/>
        <v>42768.97084490741</v>
      </c>
      <c r="T4029" s="21">
        <f t="shared" si="71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713"/>
        <v>28</v>
      </c>
      <c r="P4030" s="20">
        <f t="shared" si="727"/>
        <v>51</v>
      </c>
      <c r="Q4030" t="str">
        <f t="shared" si="714"/>
        <v>theater</v>
      </c>
      <c r="R4030" t="str">
        <f t="shared" si="715"/>
        <v>plays</v>
      </c>
      <c r="S4030" s="21">
        <f t="shared" si="716"/>
        <v>41765.938657407409</v>
      </c>
      <c r="T4030" s="21">
        <f t="shared" si="71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713"/>
        <v>0</v>
      </c>
      <c r="P4031" s="20">
        <f t="shared" si="727"/>
        <v>0</v>
      </c>
      <c r="Q4031" t="str">
        <f t="shared" si="714"/>
        <v>theater</v>
      </c>
      <c r="R4031" t="str">
        <f t="shared" si="715"/>
        <v>plays</v>
      </c>
      <c r="S4031" s="21">
        <f t="shared" si="716"/>
        <v>42322.025115740747</v>
      </c>
      <c r="T4031" s="21">
        <f t="shared" si="71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713"/>
        <v>16</v>
      </c>
      <c r="P4032" s="20">
        <f t="shared" si="727"/>
        <v>66.666666666666671</v>
      </c>
      <c r="Q4032" t="str">
        <f t="shared" si="714"/>
        <v>theater</v>
      </c>
      <c r="R4032" t="str">
        <f t="shared" si="715"/>
        <v>plays</v>
      </c>
      <c r="S4032" s="21">
        <f t="shared" si="716"/>
        <v>42374.655081018514</v>
      </c>
      <c r="T4032" s="21">
        <f t="shared" si="71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713"/>
        <v>0</v>
      </c>
      <c r="P4033" s="20">
        <f t="shared" si="727"/>
        <v>0</v>
      </c>
      <c r="Q4033" t="str">
        <f t="shared" si="714"/>
        <v>theater</v>
      </c>
      <c r="R4033" t="str">
        <f t="shared" si="715"/>
        <v>plays</v>
      </c>
      <c r="S4033" s="21">
        <f t="shared" si="716"/>
        <v>41941.585231481484</v>
      </c>
      <c r="T4033" s="21">
        <f t="shared" si="71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713"/>
        <v>7</v>
      </c>
      <c r="P4034" s="20">
        <f t="shared" si="727"/>
        <v>59</v>
      </c>
      <c r="Q4034" t="str">
        <f t="shared" si="714"/>
        <v>theater</v>
      </c>
      <c r="R4034" t="str">
        <f t="shared" si="715"/>
        <v>plays</v>
      </c>
      <c r="S4034" s="21">
        <f t="shared" si="716"/>
        <v>42293.809212962966</v>
      </c>
      <c r="T4034" s="21">
        <f t="shared" si="71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728">ROUND((E4035/D4035)*100,0)</f>
        <v>26</v>
      </c>
      <c r="P4035" s="13">
        <f t="shared" ref="P4035:P4098" si="729">E4035/L4035</f>
        <v>65.340319148936175</v>
      </c>
      <c r="Q4035" t="str">
        <f t="shared" ref="Q4035:Q4098" si="730">LEFT(N4035,SEARCH("/",N4035,1)-1)</f>
        <v>theater</v>
      </c>
      <c r="R4035" t="str">
        <f t="shared" ref="R4035:R4098" si="731">RIGHT(N4035,LEN(N4035)-FIND("/",N4035))</f>
        <v>plays</v>
      </c>
      <c r="S4035" s="21">
        <f t="shared" ref="S4035:S4098" si="732">(((J4035/60)/60)/24)+DATE(1970,1,1)</f>
        <v>42614.268796296295</v>
      </c>
      <c r="T4035" s="21">
        <f t="shared" ref="T4035:T4098" si="73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728"/>
        <v>1</v>
      </c>
      <c r="P4036" s="20">
        <f t="shared" ref="P4036:P4042" si="734">IF(E4036=0,0,E4036/L4036)</f>
        <v>100</v>
      </c>
      <c r="Q4036" t="str">
        <f t="shared" si="730"/>
        <v>theater</v>
      </c>
      <c r="R4036" t="str">
        <f t="shared" si="731"/>
        <v>plays</v>
      </c>
      <c r="S4036" s="21">
        <f t="shared" si="732"/>
        <v>42067.947337962964</v>
      </c>
      <c r="T4036" s="21">
        <f t="shared" si="73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728"/>
        <v>37</v>
      </c>
      <c r="P4037" s="20">
        <f t="shared" si="734"/>
        <v>147.4</v>
      </c>
      <c r="Q4037" t="str">
        <f t="shared" si="730"/>
        <v>theater</v>
      </c>
      <c r="R4037" t="str">
        <f t="shared" si="731"/>
        <v>plays</v>
      </c>
      <c r="S4037" s="21">
        <f t="shared" si="732"/>
        <v>41903.882951388885</v>
      </c>
      <c r="T4037" s="21">
        <f t="shared" si="73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728"/>
        <v>47</v>
      </c>
      <c r="P4038" s="20">
        <f t="shared" si="734"/>
        <v>166.05882352941177</v>
      </c>
      <c r="Q4038" t="str">
        <f t="shared" si="730"/>
        <v>theater</v>
      </c>
      <c r="R4038" t="str">
        <f t="shared" si="731"/>
        <v>plays</v>
      </c>
      <c r="S4038" s="21">
        <f t="shared" si="732"/>
        <v>41804.937083333331</v>
      </c>
      <c r="T4038" s="21">
        <f t="shared" si="73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728"/>
        <v>11</v>
      </c>
      <c r="P4039" s="20">
        <f t="shared" si="734"/>
        <v>40</v>
      </c>
      <c r="Q4039" t="str">
        <f t="shared" si="730"/>
        <v>theater</v>
      </c>
      <c r="R4039" t="str">
        <f t="shared" si="731"/>
        <v>plays</v>
      </c>
      <c r="S4039" s="21">
        <f t="shared" si="732"/>
        <v>42497.070775462969</v>
      </c>
      <c r="T4039" s="21">
        <f t="shared" si="73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728"/>
        <v>12</v>
      </c>
      <c r="P4040" s="20">
        <f t="shared" si="734"/>
        <v>75.25</v>
      </c>
      <c r="Q4040" t="str">
        <f t="shared" si="730"/>
        <v>theater</v>
      </c>
      <c r="R4040" t="str">
        <f t="shared" si="731"/>
        <v>plays</v>
      </c>
      <c r="S4040" s="21">
        <f t="shared" si="732"/>
        <v>41869.798726851855</v>
      </c>
      <c r="T4040" s="21">
        <f t="shared" si="73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728"/>
        <v>60</v>
      </c>
      <c r="P4041" s="20">
        <f t="shared" si="734"/>
        <v>60</v>
      </c>
      <c r="Q4041" t="str">
        <f t="shared" si="730"/>
        <v>theater</v>
      </c>
      <c r="R4041" t="str">
        <f t="shared" si="731"/>
        <v>plays</v>
      </c>
      <c r="S4041" s="21">
        <f t="shared" si="732"/>
        <v>42305.670914351853</v>
      </c>
      <c r="T4041" s="21">
        <f t="shared" si="73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728"/>
        <v>31</v>
      </c>
      <c r="P4042" s="20">
        <f t="shared" si="734"/>
        <v>1250</v>
      </c>
      <c r="Q4042" t="str">
        <f t="shared" si="730"/>
        <v>theater</v>
      </c>
      <c r="R4042" t="str">
        <f t="shared" si="731"/>
        <v>plays</v>
      </c>
      <c r="S4042" s="21">
        <f t="shared" si="732"/>
        <v>42144.231527777782</v>
      </c>
      <c r="T4042" s="21">
        <f t="shared" si="73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728"/>
        <v>0</v>
      </c>
      <c r="P4043" s="13">
        <f t="shared" si="729"/>
        <v>10.5</v>
      </c>
      <c r="Q4043" t="str">
        <f t="shared" si="730"/>
        <v>theater</v>
      </c>
      <c r="R4043" t="str">
        <f t="shared" si="731"/>
        <v>plays</v>
      </c>
      <c r="S4043" s="21">
        <f t="shared" si="732"/>
        <v>42559.474004629628</v>
      </c>
      <c r="T4043" s="21">
        <f t="shared" si="73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728"/>
        <v>0</v>
      </c>
      <c r="P4044" s="20">
        <f>IF(E4044=0,0,E4044/L4044)</f>
        <v>7</v>
      </c>
      <c r="Q4044" t="str">
        <f t="shared" si="730"/>
        <v>theater</v>
      </c>
      <c r="R4044" t="str">
        <f t="shared" si="731"/>
        <v>plays</v>
      </c>
      <c r="S4044" s="21">
        <f t="shared" si="732"/>
        <v>41995.084074074075</v>
      </c>
      <c r="T4044" s="21">
        <f t="shared" si="73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728"/>
        <v>0</v>
      </c>
      <c r="P4045" s="9">
        <v>0</v>
      </c>
      <c r="Q4045" t="str">
        <f t="shared" si="730"/>
        <v>theater</v>
      </c>
      <c r="R4045" t="str">
        <f t="shared" si="731"/>
        <v>plays</v>
      </c>
      <c r="S4045" s="21">
        <f t="shared" si="732"/>
        <v>41948.957465277781</v>
      </c>
      <c r="T4045" s="21">
        <f t="shared" si="73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728"/>
        <v>38</v>
      </c>
      <c r="P4046" s="20">
        <f>IF(E4046=0,0,E4046/L4046)</f>
        <v>56.25</v>
      </c>
      <c r="Q4046" t="str">
        <f t="shared" si="730"/>
        <v>theater</v>
      </c>
      <c r="R4046" t="str">
        <f t="shared" si="731"/>
        <v>plays</v>
      </c>
      <c r="S4046" s="21">
        <f t="shared" si="732"/>
        <v>42074.219699074078</v>
      </c>
      <c r="T4046" s="21">
        <f t="shared" si="73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728"/>
        <v>0</v>
      </c>
      <c r="P4047" s="8">
        <f t="shared" si="729"/>
        <v>1</v>
      </c>
      <c r="Q4047" t="str">
        <f t="shared" si="730"/>
        <v>theater</v>
      </c>
      <c r="R4047" t="str">
        <f t="shared" si="731"/>
        <v>plays</v>
      </c>
      <c r="S4047" s="21">
        <f t="shared" si="732"/>
        <v>41842.201261574075</v>
      </c>
      <c r="T4047" s="21">
        <f t="shared" si="73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728"/>
        <v>8</v>
      </c>
      <c r="P4048" s="20">
        <f t="shared" ref="P4048:P4049" si="735">IF(E4048=0,0,E4048/L4048)</f>
        <v>38.333333333333336</v>
      </c>
      <c r="Q4048" t="str">
        <f t="shared" si="730"/>
        <v>theater</v>
      </c>
      <c r="R4048" t="str">
        <f t="shared" si="731"/>
        <v>plays</v>
      </c>
      <c r="S4048" s="21">
        <f t="shared" si="732"/>
        <v>41904.650578703702</v>
      </c>
      <c r="T4048" s="21">
        <f t="shared" si="73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728"/>
        <v>2</v>
      </c>
      <c r="P4049" s="20">
        <f t="shared" si="735"/>
        <v>27.5</v>
      </c>
      <c r="Q4049" t="str">
        <f t="shared" si="730"/>
        <v>theater</v>
      </c>
      <c r="R4049" t="str">
        <f t="shared" si="731"/>
        <v>plays</v>
      </c>
      <c r="S4049" s="21">
        <f t="shared" si="732"/>
        <v>41991.022488425922</v>
      </c>
      <c r="T4049" s="21">
        <f t="shared" si="73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728"/>
        <v>18</v>
      </c>
      <c r="P4050" s="13">
        <f t="shared" si="729"/>
        <v>32.978021978021978</v>
      </c>
      <c r="Q4050" t="str">
        <f t="shared" si="730"/>
        <v>theater</v>
      </c>
      <c r="R4050" t="str">
        <f t="shared" si="731"/>
        <v>plays</v>
      </c>
      <c r="S4050" s="21">
        <f t="shared" si="732"/>
        <v>42436.509108796294</v>
      </c>
      <c r="T4050" s="21">
        <f t="shared" si="73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728"/>
        <v>0</v>
      </c>
      <c r="P4051" s="20">
        <f t="shared" ref="P4051:P4054" si="736">IF(E4051=0,0,E4051/L4051)</f>
        <v>16</v>
      </c>
      <c r="Q4051" t="str">
        <f t="shared" si="730"/>
        <v>theater</v>
      </c>
      <c r="R4051" t="str">
        <f t="shared" si="731"/>
        <v>plays</v>
      </c>
      <c r="S4051" s="21">
        <f t="shared" si="732"/>
        <v>42169.958506944444</v>
      </c>
      <c r="T4051" s="21">
        <f t="shared" si="73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728"/>
        <v>0</v>
      </c>
      <c r="P4052" s="20">
        <f t="shared" si="736"/>
        <v>1</v>
      </c>
      <c r="Q4052" t="str">
        <f t="shared" si="730"/>
        <v>theater</v>
      </c>
      <c r="R4052" t="str">
        <f t="shared" si="731"/>
        <v>plays</v>
      </c>
      <c r="S4052" s="21">
        <f t="shared" si="732"/>
        <v>41905.636469907404</v>
      </c>
      <c r="T4052" s="21">
        <f t="shared" si="73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728"/>
        <v>0</v>
      </c>
      <c r="P4053" s="20">
        <f t="shared" si="736"/>
        <v>0</v>
      </c>
      <c r="Q4053" t="str">
        <f t="shared" si="730"/>
        <v>theater</v>
      </c>
      <c r="R4053" t="str">
        <f t="shared" si="731"/>
        <v>plays</v>
      </c>
      <c r="S4053" s="21">
        <f t="shared" si="732"/>
        <v>41761.810150462967</v>
      </c>
      <c r="T4053" s="21">
        <f t="shared" si="73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728"/>
        <v>38</v>
      </c>
      <c r="P4054" s="20">
        <f t="shared" si="736"/>
        <v>86.615384615384613</v>
      </c>
      <c r="Q4054" t="str">
        <f t="shared" si="730"/>
        <v>theater</v>
      </c>
      <c r="R4054" t="str">
        <f t="shared" si="731"/>
        <v>plays</v>
      </c>
      <c r="S4054" s="21">
        <f t="shared" si="732"/>
        <v>41865.878657407404</v>
      </c>
      <c r="T4054" s="21">
        <f t="shared" si="73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728"/>
        <v>22</v>
      </c>
      <c r="P4055" s="13">
        <f t="shared" si="729"/>
        <v>55</v>
      </c>
      <c r="Q4055" t="str">
        <f t="shared" si="730"/>
        <v>theater</v>
      </c>
      <c r="R4055" t="str">
        <f t="shared" si="731"/>
        <v>plays</v>
      </c>
      <c r="S4055" s="21">
        <f t="shared" si="732"/>
        <v>41928.690138888887</v>
      </c>
      <c r="T4055" s="21">
        <f t="shared" si="73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728"/>
        <v>0</v>
      </c>
      <c r="P4056" s="20">
        <f>IF(E4056=0,0,E4056/L4056)</f>
        <v>0</v>
      </c>
      <c r="Q4056" t="str">
        <f t="shared" si="730"/>
        <v>theater</v>
      </c>
      <c r="R4056" t="str">
        <f t="shared" si="731"/>
        <v>plays</v>
      </c>
      <c r="S4056" s="21">
        <f t="shared" si="732"/>
        <v>42613.841261574074</v>
      </c>
      <c r="T4056" s="21">
        <f t="shared" si="73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728"/>
        <v>18</v>
      </c>
      <c r="P4057" s="13">
        <f t="shared" si="729"/>
        <v>41.952380952380949</v>
      </c>
      <c r="Q4057" t="str">
        <f t="shared" si="730"/>
        <v>theater</v>
      </c>
      <c r="R4057" t="str">
        <f t="shared" si="731"/>
        <v>plays</v>
      </c>
      <c r="S4057" s="21">
        <f t="shared" si="732"/>
        <v>41779.648506944446</v>
      </c>
      <c r="T4057" s="21">
        <f t="shared" si="73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728"/>
        <v>53</v>
      </c>
      <c r="P4058" s="20">
        <f>IF(E4058=0,0,E4058/L4058)</f>
        <v>88.333333333333329</v>
      </c>
      <c r="Q4058" t="str">
        <f t="shared" si="730"/>
        <v>theater</v>
      </c>
      <c r="R4058" t="str">
        <f t="shared" si="731"/>
        <v>plays</v>
      </c>
      <c r="S4058" s="21">
        <f t="shared" si="732"/>
        <v>42534.933321759265</v>
      </c>
      <c r="T4058" s="21">
        <f t="shared" si="73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728"/>
        <v>22</v>
      </c>
      <c r="P4059" s="13">
        <f t="shared" si="729"/>
        <v>129.16666666666666</v>
      </c>
      <c r="Q4059" t="str">
        <f t="shared" si="730"/>
        <v>theater</v>
      </c>
      <c r="R4059" t="str">
        <f t="shared" si="731"/>
        <v>plays</v>
      </c>
      <c r="S4059" s="21">
        <f t="shared" si="732"/>
        <v>42310.968518518523</v>
      </c>
      <c r="T4059" s="21">
        <f t="shared" si="73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728"/>
        <v>3</v>
      </c>
      <c r="P4060" s="20">
        <f>IF(E4060=0,0,E4060/L4060)</f>
        <v>23.75</v>
      </c>
      <c r="Q4060" t="str">
        <f t="shared" si="730"/>
        <v>theater</v>
      </c>
      <c r="R4060" t="str">
        <f t="shared" si="731"/>
        <v>plays</v>
      </c>
      <c r="S4060" s="21">
        <f t="shared" si="732"/>
        <v>42446.060694444444</v>
      </c>
      <c r="T4060" s="21">
        <f t="shared" si="73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728"/>
        <v>3</v>
      </c>
      <c r="P4061" s="9">
        <f t="shared" si="729"/>
        <v>35.714285714285715</v>
      </c>
      <c r="Q4061" t="str">
        <f t="shared" si="730"/>
        <v>theater</v>
      </c>
      <c r="R4061" t="str">
        <f t="shared" si="731"/>
        <v>plays</v>
      </c>
      <c r="S4061" s="21">
        <f t="shared" si="732"/>
        <v>41866.640648148146</v>
      </c>
      <c r="T4061" s="21">
        <f t="shared" si="73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728"/>
        <v>3</v>
      </c>
      <c r="P4062" s="9">
        <f t="shared" si="729"/>
        <v>57</v>
      </c>
      <c r="Q4062" t="str">
        <f t="shared" si="730"/>
        <v>theater</v>
      </c>
      <c r="R4062" t="str">
        <f t="shared" si="731"/>
        <v>plays</v>
      </c>
      <c r="S4062" s="21">
        <f t="shared" si="732"/>
        <v>41779.695092592592</v>
      </c>
      <c r="T4062" s="21">
        <f t="shared" si="73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728"/>
        <v>0</v>
      </c>
      <c r="P4063" s="20">
        <f t="shared" ref="P4063:P4064" si="737">IF(E4063=0,0,E4063/L4063)</f>
        <v>0</v>
      </c>
      <c r="Q4063" t="str">
        <f t="shared" si="730"/>
        <v>theater</v>
      </c>
      <c r="R4063" t="str">
        <f t="shared" si="731"/>
        <v>plays</v>
      </c>
      <c r="S4063" s="21">
        <f t="shared" si="732"/>
        <v>42421.141469907408</v>
      </c>
      <c r="T4063" s="21">
        <f t="shared" si="73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728"/>
        <v>2</v>
      </c>
      <c r="P4064" s="20">
        <f t="shared" si="737"/>
        <v>163.33333333333334</v>
      </c>
      <c r="Q4064" t="str">
        <f t="shared" si="730"/>
        <v>theater</v>
      </c>
      <c r="R4064" t="str">
        <f t="shared" si="731"/>
        <v>plays</v>
      </c>
      <c r="S4064" s="21">
        <f t="shared" si="732"/>
        <v>42523.739212962959</v>
      </c>
      <c r="T4064" s="21">
        <f t="shared" si="73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728"/>
        <v>1</v>
      </c>
      <c r="P4065" s="13">
        <f t="shared" si="729"/>
        <v>15</v>
      </c>
      <c r="Q4065" t="str">
        <f t="shared" si="730"/>
        <v>theater</v>
      </c>
      <c r="R4065" t="str">
        <f t="shared" si="731"/>
        <v>plays</v>
      </c>
      <c r="S4065" s="21">
        <f t="shared" si="732"/>
        <v>41787.681527777779</v>
      </c>
      <c r="T4065" s="21">
        <f t="shared" si="73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728"/>
        <v>19</v>
      </c>
      <c r="P4066" s="8">
        <f t="shared" si="729"/>
        <v>64.166666666666671</v>
      </c>
      <c r="Q4066" t="str">
        <f t="shared" si="730"/>
        <v>theater</v>
      </c>
      <c r="R4066" t="str">
        <f t="shared" si="731"/>
        <v>plays</v>
      </c>
      <c r="S4066" s="21">
        <f t="shared" si="732"/>
        <v>42093.588263888887</v>
      </c>
      <c r="T4066" s="21">
        <f t="shared" si="73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728"/>
        <v>1</v>
      </c>
      <c r="P4067" s="20">
        <f t="shared" ref="P4067:P4070" si="738">IF(E4067=0,0,E4067/L4067)</f>
        <v>6.75</v>
      </c>
      <c r="Q4067" t="str">
        <f t="shared" si="730"/>
        <v>theater</v>
      </c>
      <c r="R4067" t="str">
        <f t="shared" si="731"/>
        <v>plays</v>
      </c>
      <c r="S4067" s="21">
        <f t="shared" si="732"/>
        <v>41833.951516203706</v>
      </c>
      <c r="T4067" s="21">
        <f t="shared" si="73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728"/>
        <v>0</v>
      </c>
      <c r="P4068" s="20">
        <f t="shared" si="738"/>
        <v>25</v>
      </c>
      <c r="Q4068" t="str">
        <f t="shared" si="730"/>
        <v>theater</v>
      </c>
      <c r="R4068" t="str">
        <f t="shared" si="731"/>
        <v>plays</v>
      </c>
      <c r="S4068" s="21">
        <f t="shared" si="732"/>
        <v>42479.039212962962</v>
      </c>
      <c r="T4068" s="21">
        <f t="shared" si="73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728"/>
        <v>61</v>
      </c>
      <c r="P4069" s="20">
        <f t="shared" si="738"/>
        <v>179.11764705882354</v>
      </c>
      <c r="Q4069" t="str">
        <f t="shared" si="730"/>
        <v>theater</v>
      </c>
      <c r="R4069" t="str">
        <f t="shared" si="731"/>
        <v>plays</v>
      </c>
      <c r="S4069" s="21">
        <f t="shared" si="732"/>
        <v>42235.117476851854</v>
      </c>
      <c r="T4069" s="21">
        <f t="shared" si="73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728"/>
        <v>1</v>
      </c>
      <c r="P4070" s="20">
        <f t="shared" si="738"/>
        <v>34.950000000000003</v>
      </c>
      <c r="Q4070" t="str">
        <f t="shared" si="730"/>
        <v>theater</v>
      </c>
      <c r="R4070" t="str">
        <f t="shared" si="731"/>
        <v>plays</v>
      </c>
      <c r="S4070" s="21">
        <f t="shared" si="732"/>
        <v>42718.963599537034</v>
      </c>
      <c r="T4070" s="21">
        <f t="shared" si="73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728"/>
        <v>34</v>
      </c>
      <c r="P4071" s="13">
        <f t="shared" si="729"/>
        <v>33.07692307692308</v>
      </c>
      <c r="Q4071" t="str">
        <f t="shared" si="730"/>
        <v>theater</v>
      </c>
      <c r="R4071" t="str">
        <f t="shared" si="731"/>
        <v>plays</v>
      </c>
      <c r="S4071" s="21">
        <f t="shared" si="732"/>
        <v>42022.661527777775</v>
      </c>
      <c r="T4071" s="21">
        <f t="shared" si="73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728"/>
        <v>17</v>
      </c>
      <c r="P4072" s="20">
        <f>IF(E4072=0,0,E4072/L4072)</f>
        <v>27.5</v>
      </c>
      <c r="Q4072" t="str">
        <f t="shared" si="730"/>
        <v>theater</v>
      </c>
      <c r="R4072" t="str">
        <f t="shared" si="731"/>
        <v>plays</v>
      </c>
      <c r="S4072" s="21">
        <f t="shared" si="732"/>
        <v>42031.666898148149</v>
      </c>
      <c r="T4072" s="21">
        <f t="shared" si="73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728"/>
        <v>0</v>
      </c>
      <c r="P4073" s="15">
        <v>0</v>
      </c>
      <c r="Q4073" t="str">
        <f t="shared" si="730"/>
        <v>theater</v>
      </c>
      <c r="R4073" t="str">
        <f t="shared" si="731"/>
        <v>plays</v>
      </c>
      <c r="S4073" s="21">
        <f t="shared" si="732"/>
        <v>42700.804756944446</v>
      </c>
      <c r="T4073" s="21">
        <f t="shared" si="73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728"/>
        <v>0</v>
      </c>
      <c r="P4074" s="13">
        <f t="shared" si="729"/>
        <v>2</v>
      </c>
      <c r="Q4074" t="str">
        <f t="shared" si="730"/>
        <v>theater</v>
      </c>
      <c r="R4074" t="str">
        <f t="shared" si="731"/>
        <v>plays</v>
      </c>
      <c r="S4074" s="21">
        <f t="shared" si="732"/>
        <v>41812.77443287037</v>
      </c>
      <c r="T4074" s="21">
        <f t="shared" si="73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728"/>
        <v>1</v>
      </c>
      <c r="P4075" s="20">
        <f>IF(E4075=0,0,E4075/L4075)</f>
        <v>18.5</v>
      </c>
      <c r="Q4075" t="str">
        <f t="shared" si="730"/>
        <v>theater</v>
      </c>
      <c r="R4075" t="str">
        <f t="shared" si="731"/>
        <v>plays</v>
      </c>
      <c r="S4075" s="21">
        <f t="shared" si="732"/>
        <v>42078.34520833334</v>
      </c>
      <c r="T4075" s="21">
        <f t="shared" si="73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728"/>
        <v>27</v>
      </c>
      <c r="P4076" s="13">
        <f t="shared" si="729"/>
        <v>35</v>
      </c>
      <c r="Q4076" t="str">
        <f t="shared" si="730"/>
        <v>theater</v>
      </c>
      <c r="R4076" t="str">
        <f t="shared" si="731"/>
        <v>plays</v>
      </c>
      <c r="S4076" s="21">
        <f t="shared" si="732"/>
        <v>42283.552951388891</v>
      </c>
      <c r="T4076" s="21">
        <f t="shared" si="73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728"/>
        <v>29</v>
      </c>
      <c r="P4077" s="13">
        <f t="shared" si="729"/>
        <v>44.307692307692307</v>
      </c>
      <c r="Q4077" t="str">
        <f t="shared" si="730"/>
        <v>theater</v>
      </c>
      <c r="R4077" t="str">
        <f t="shared" si="731"/>
        <v>plays</v>
      </c>
      <c r="S4077" s="21">
        <f t="shared" si="732"/>
        <v>41779.045937499999</v>
      </c>
      <c r="T4077" s="21">
        <f t="shared" si="73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728"/>
        <v>0</v>
      </c>
      <c r="P4078" s="20">
        <f t="shared" ref="P4078:P4079" si="739">IF(E4078=0,0,E4078/L4078)</f>
        <v>0</v>
      </c>
      <c r="Q4078" t="str">
        <f t="shared" si="730"/>
        <v>theater</v>
      </c>
      <c r="R4078" t="str">
        <f t="shared" si="731"/>
        <v>plays</v>
      </c>
      <c r="S4078" s="21">
        <f t="shared" si="732"/>
        <v>41905.795706018522</v>
      </c>
      <c r="T4078" s="21">
        <f t="shared" si="73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728"/>
        <v>9</v>
      </c>
      <c r="P4079" s="20">
        <f t="shared" si="739"/>
        <v>222.5</v>
      </c>
      <c r="Q4079" t="str">
        <f t="shared" si="730"/>
        <v>theater</v>
      </c>
      <c r="R4079" t="str">
        <f t="shared" si="731"/>
        <v>plays</v>
      </c>
      <c r="S4079" s="21">
        <f t="shared" si="732"/>
        <v>42695.7105787037</v>
      </c>
      <c r="T4079" s="21">
        <f t="shared" si="73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728"/>
        <v>0</v>
      </c>
      <c r="P4080" s="13">
        <v>0</v>
      </c>
      <c r="Q4080" t="str">
        <f t="shared" si="730"/>
        <v>theater</v>
      </c>
      <c r="R4080" t="str">
        <f t="shared" si="731"/>
        <v>plays</v>
      </c>
      <c r="S4080" s="21">
        <f t="shared" si="732"/>
        <v>42732.787523148145</v>
      </c>
      <c r="T4080" s="21">
        <f t="shared" si="73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728"/>
        <v>0</v>
      </c>
      <c r="P4081" s="20">
        <f t="shared" ref="P4081:P4085" si="740">IF(E4081=0,0,E4081/L4081)</f>
        <v>5</v>
      </c>
      <c r="Q4081" t="str">
        <f t="shared" si="730"/>
        <v>theater</v>
      </c>
      <c r="R4081" t="str">
        <f t="shared" si="731"/>
        <v>plays</v>
      </c>
      <c r="S4081" s="21">
        <f t="shared" si="732"/>
        <v>42510.938900462963</v>
      </c>
      <c r="T4081" s="21">
        <f t="shared" si="73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728"/>
        <v>0</v>
      </c>
      <c r="P4082" s="20">
        <f t="shared" si="740"/>
        <v>0</v>
      </c>
      <c r="Q4082" t="str">
        <f t="shared" si="730"/>
        <v>theater</v>
      </c>
      <c r="R4082" t="str">
        <f t="shared" si="731"/>
        <v>plays</v>
      </c>
      <c r="S4082" s="21">
        <f t="shared" si="732"/>
        <v>42511.698101851856</v>
      </c>
      <c r="T4082" s="21">
        <f t="shared" si="73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728"/>
        <v>16</v>
      </c>
      <c r="P4083" s="20">
        <f t="shared" si="740"/>
        <v>29.166666666666668</v>
      </c>
      <c r="Q4083" t="str">
        <f t="shared" si="730"/>
        <v>theater</v>
      </c>
      <c r="R4083" t="str">
        <f t="shared" si="731"/>
        <v>plays</v>
      </c>
      <c r="S4083" s="21">
        <f t="shared" si="732"/>
        <v>42041.581307870365</v>
      </c>
      <c r="T4083" s="21">
        <f t="shared" si="73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728"/>
        <v>2</v>
      </c>
      <c r="P4084" s="20">
        <f t="shared" si="740"/>
        <v>1.5</v>
      </c>
      <c r="Q4084" t="str">
        <f t="shared" si="730"/>
        <v>theater</v>
      </c>
      <c r="R4084" t="str">
        <f t="shared" si="731"/>
        <v>plays</v>
      </c>
      <c r="S4084" s="21">
        <f t="shared" si="732"/>
        <v>42307.189270833333</v>
      </c>
      <c r="T4084" s="21">
        <f t="shared" si="73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728"/>
        <v>22</v>
      </c>
      <c r="P4085" s="20">
        <f t="shared" si="740"/>
        <v>126.5</v>
      </c>
      <c r="Q4085" t="str">
        <f t="shared" si="730"/>
        <v>theater</v>
      </c>
      <c r="R4085" t="str">
        <f t="shared" si="731"/>
        <v>plays</v>
      </c>
      <c r="S4085" s="21">
        <f t="shared" si="732"/>
        <v>42353.761759259258</v>
      </c>
      <c r="T4085" s="21">
        <f t="shared" si="73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728"/>
        <v>0</v>
      </c>
      <c r="P4086" s="12">
        <f t="shared" si="729"/>
        <v>10</v>
      </c>
      <c r="Q4086" t="str">
        <f t="shared" si="730"/>
        <v>theater</v>
      </c>
      <c r="R4086" t="str">
        <f t="shared" si="731"/>
        <v>plays</v>
      </c>
      <c r="S4086" s="21">
        <f t="shared" si="732"/>
        <v>42622.436412037037</v>
      </c>
      <c r="T4086" s="21">
        <f t="shared" si="73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728"/>
        <v>0</v>
      </c>
      <c r="P4087" s="20">
        <f t="shared" ref="P4087:P4089" si="741">IF(E4087=0,0,E4087/L4087)</f>
        <v>10</v>
      </c>
      <c r="Q4087" t="str">
        <f t="shared" si="730"/>
        <v>theater</v>
      </c>
      <c r="R4087" t="str">
        <f t="shared" si="731"/>
        <v>plays</v>
      </c>
      <c r="S4087" s="21">
        <f t="shared" si="732"/>
        <v>42058.603877314818</v>
      </c>
      <c r="T4087" s="21">
        <f t="shared" si="73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728"/>
        <v>5</v>
      </c>
      <c r="P4088" s="20">
        <f t="shared" si="741"/>
        <v>9.4</v>
      </c>
      <c r="Q4088" t="str">
        <f t="shared" si="730"/>
        <v>theater</v>
      </c>
      <c r="R4088" t="str">
        <f t="shared" si="731"/>
        <v>plays</v>
      </c>
      <c r="S4088" s="21">
        <f t="shared" si="732"/>
        <v>42304.940960648149</v>
      </c>
      <c r="T4088" s="21">
        <f t="shared" si="733"/>
        <v>42329.166666666672</v>
      </c>
    </row>
    <row r="4089" spans="1:20" ht="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728"/>
        <v>0</v>
      </c>
      <c r="P4089" s="20">
        <f t="shared" si="741"/>
        <v>0</v>
      </c>
      <c r="Q4089" t="str">
        <f t="shared" si="730"/>
        <v>theater</v>
      </c>
      <c r="R4089" t="str">
        <f t="shared" si="731"/>
        <v>plays</v>
      </c>
      <c r="S4089" s="21">
        <f t="shared" si="732"/>
        <v>42538.742893518516</v>
      </c>
      <c r="T4089" s="21">
        <f t="shared" si="73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728"/>
        <v>11</v>
      </c>
      <c r="P4090" s="13">
        <f t="shared" si="729"/>
        <v>72</v>
      </c>
      <c r="Q4090" t="str">
        <f t="shared" si="730"/>
        <v>theater</v>
      </c>
      <c r="R4090" t="str">
        <f t="shared" si="731"/>
        <v>plays</v>
      </c>
      <c r="S4090" s="21">
        <f t="shared" si="732"/>
        <v>41990.612546296295</v>
      </c>
      <c r="T4090" s="21">
        <f t="shared" si="73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728"/>
        <v>5</v>
      </c>
      <c r="P4091" s="20">
        <f t="shared" ref="P4091:P4094" si="742">IF(E4091=0,0,E4091/L4091)</f>
        <v>30</v>
      </c>
      <c r="Q4091" t="str">
        <f t="shared" si="730"/>
        <v>theater</v>
      </c>
      <c r="R4091" t="str">
        <f t="shared" si="731"/>
        <v>plays</v>
      </c>
      <c r="S4091" s="21">
        <f t="shared" si="732"/>
        <v>42122.732499999998</v>
      </c>
      <c r="T4091" s="21">
        <f t="shared" si="73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728"/>
        <v>3</v>
      </c>
      <c r="P4092" s="20">
        <f t="shared" si="742"/>
        <v>10.666666666666666</v>
      </c>
      <c r="Q4092" t="str">
        <f t="shared" si="730"/>
        <v>theater</v>
      </c>
      <c r="R4092" t="str">
        <f t="shared" si="731"/>
        <v>plays</v>
      </c>
      <c r="S4092" s="21">
        <f t="shared" si="732"/>
        <v>42209.67288194444</v>
      </c>
      <c r="T4092" s="21">
        <f t="shared" si="73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728"/>
        <v>13</v>
      </c>
      <c r="P4093" s="20">
        <f t="shared" si="742"/>
        <v>25.5</v>
      </c>
      <c r="Q4093" t="str">
        <f t="shared" si="730"/>
        <v>theater</v>
      </c>
      <c r="R4093" t="str">
        <f t="shared" si="731"/>
        <v>plays</v>
      </c>
      <c r="S4093" s="21">
        <f t="shared" si="732"/>
        <v>41990.506377314814</v>
      </c>
      <c r="T4093" s="21">
        <f t="shared" si="73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728"/>
        <v>0</v>
      </c>
      <c r="P4094" s="20">
        <f t="shared" si="742"/>
        <v>20</v>
      </c>
      <c r="Q4094" t="str">
        <f t="shared" si="730"/>
        <v>theater</v>
      </c>
      <c r="R4094" t="str">
        <f t="shared" si="731"/>
        <v>plays</v>
      </c>
      <c r="S4094" s="21">
        <f t="shared" si="732"/>
        <v>42039.194988425923</v>
      </c>
      <c r="T4094" s="21">
        <f t="shared" si="73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728"/>
        <v>2</v>
      </c>
      <c r="P4095" s="13">
        <f t="shared" si="729"/>
        <v>15</v>
      </c>
      <c r="Q4095" t="str">
        <f t="shared" si="730"/>
        <v>theater</v>
      </c>
      <c r="R4095" t="str">
        <f t="shared" si="731"/>
        <v>plays</v>
      </c>
      <c r="S4095" s="21">
        <f t="shared" si="732"/>
        <v>42178.815891203703</v>
      </c>
      <c r="T4095" s="21">
        <f t="shared" si="73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728"/>
        <v>37</v>
      </c>
      <c r="P4096" s="20">
        <f>IF(E4096=0,0,E4096/L4096)</f>
        <v>91.25</v>
      </c>
      <c r="Q4096" t="str">
        <f t="shared" si="730"/>
        <v>theater</v>
      </c>
      <c r="R4096" t="str">
        <f t="shared" si="731"/>
        <v>plays</v>
      </c>
      <c r="S4096" s="21">
        <f t="shared" si="732"/>
        <v>41890.086805555555</v>
      </c>
      <c r="T4096" s="21">
        <f t="shared" si="73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728"/>
        <v>3</v>
      </c>
      <c r="P4097" s="15">
        <f t="shared" si="729"/>
        <v>800</v>
      </c>
      <c r="Q4097" t="str">
        <f t="shared" si="730"/>
        <v>theater</v>
      </c>
      <c r="R4097" t="str">
        <f t="shared" si="731"/>
        <v>plays</v>
      </c>
      <c r="S4097" s="21">
        <f t="shared" si="732"/>
        <v>42693.031828703708</v>
      </c>
      <c r="T4097" s="21">
        <f t="shared" si="73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728"/>
        <v>11</v>
      </c>
      <c r="P4098" s="13">
        <f t="shared" si="729"/>
        <v>80</v>
      </c>
      <c r="Q4098" t="str">
        <f t="shared" si="730"/>
        <v>theater</v>
      </c>
      <c r="R4098" t="str">
        <f t="shared" si="731"/>
        <v>plays</v>
      </c>
      <c r="S4098" s="21">
        <f t="shared" si="732"/>
        <v>42750.530312499999</v>
      </c>
      <c r="T4098" s="21">
        <f t="shared" si="73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743">ROUND((E4099/D4099)*100,0)</f>
        <v>0</v>
      </c>
      <c r="P4099" s="13">
        <v>0</v>
      </c>
      <c r="Q4099" t="str">
        <f t="shared" ref="Q4099:Q4115" si="744">LEFT(N4099,SEARCH("/",N4099,1)-1)</f>
        <v>theater</v>
      </c>
      <c r="R4099" t="str">
        <f t="shared" ref="R4099:R4115" si="745">RIGHT(N4099,LEN(N4099)-FIND("/",N4099))</f>
        <v>plays</v>
      </c>
      <c r="S4099" s="21">
        <f t="shared" ref="S4099:S4115" si="746">(((J4099/60)/60)/24)+DATE(1970,1,1)</f>
        <v>42344.824502314819</v>
      </c>
      <c r="T4099" s="21">
        <f t="shared" ref="T4099:T4115" si="747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743"/>
        <v>0</v>
      </c>
      <c r="P4100" s="20">
        <f t="shared" ref="P4100:P4105" si="748">IF(E4100=0,0,E4100/L4100)</f>
        <v>0</v>
      </c>
      <c r="Q4100" t="str">
        <f t="shared" si="744"/>
        <v>theater</v>
      </c>
      <c r="R4100" t="str">
        <f t="shared" si="745"/>
        <v>plays</v>
      </c>
      <c r="S4100" s="21">
        <f t="shared" si="746"/>
        <v>42495.722187499996</v>
      </c>
      <c r="T4100" s="21">
        <f t="shared" si="74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743"/>
        <v>1</v>
      </c>
      <c r="P4101" s="20">
        <f t="shared" si="748"/>
        <v>50</v>
      </c>
      <c r="Q4101" t="str">
        <f t="shared" si="744"/>
        <v>theater</v>
      </c>
      <c r="R4101" t="str">
        <f t="shared" si="745"/>
        <v>plays</v>
      </c>
      <c r="S4101" s="21">
        <f t="shared" si="746"/>
        <v>42570.850381944445</v>
      </c>
      <c r="T4101" s="21">
        <f t="shared" si="74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743"/>
        <v>0</v>
      </c>
      <c r="P4102" s="20">
        <f t="shared" si="748"/>
        <v>0</v>
      </c>
      <c r="Q4102" t="str">
        <f t="shared" si="744"/>
        <v>theater</v>
      </c>
      <c r="R4102" t="str">
        <f t="shared" si="745"/>
        <v>plays</v>
      </c>
      <c r="S4102" s="21">
        <f t="shared" si="746"/>
        <v>41927.124884259261</v>
      </c>
      <c r="T4102" s="21">
        <f t="shared" si="74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743"/>
        <v>0</v>
      </c>
      <c r="P4103" s="20">
        <f t="shared" si="748"/>
        <v>0</v>
      </c>
      <c r="Q4103" t="str">
        <f t="shared" si="744"/>
        <v>theater</v>
      </c>
      <c r="R4103" t="str">
        <f t="shared" si="745"/>
        <v>plays</v>
      </c>
      <c r="S4103" s="21">
        <f t="shared" si="746"/>
        <v>42730.903726851851</v>
      </c>
      <c r="T4103" s="21">
        <f t="shared" si="74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743"/>
        <v>27</v>
      </c>
      <c r="P4104" s="20">
        <f t="shared" si="748"/>
        <v>22.833333333333332</v>
      </c>
      <c r="Q4104" t="str">
        <f t="shared" si="744"/>
        <v>theater</v>
      </c>
      <c r="R4104" t="str">
        <f t="shared" si="745"/>
        <v>plays</v>
      </c>
      <c r="S4104" s="21">
        <f t="shared" si="746"/>
        <v>42475.848067129627</v>
      </c>
      <c r="T4104" s="21">
        <f t="shared" si="74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743"/>
        <v>10</v>
      </c>
      <c r="P4105" s="20">
        <f t="shared" si="748"/>
        <v>16.666666666666668</v>
      </c>
      <c r="Q4105" t="str">
        <f t="shared" si="744"/>
        <v>theater</v>
      </c>
      <c r="R4105" t="str">
        <f t="shared" si="745"/>
        <v>plays</v>
      </c>
      <c r="S4105" s="21">
        <f t="shared" si="746"/>
        <v>42188.83293981482</v>
      </c>
      <c r="T4105" s="21">
        <f t="shared" si="74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743"/>
        <v>21</v>
      </c>
      <c r="P4106" s="8">
        <f t="shared" ref="P4106:P4114" si="749">E4106/L4106</f>
        <v>45.785714285714285</v>
      </c>
      <c r="Q4106" t="str">
        <f t="shared" si="744"/>
        <v>theater</v>
      </c>
      <c r="R4106" t="str">
        <f t="shared" si="745"/>
        <v>plays</v>
      </c>
      <c r="S4106" s="21">
        <f t="shared" si="746"/>
        <v>42640.278171296297</v>
      </c>
      <c r="T4106" s="21">
        <f t="shared" si="74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743"/>
        <v>7</v>
      </c>
      <c r="P4107" s="15">
        <f t="shared" si="749"/>
        <v>383.33333333333331</v>
      </c>
      <c r="Q4107" t="str">
        <f t="shared" si="744"/>
        <v>theater</v>
      </c>
      <c r="R4107" t="str">
        <f t="shared" si="745"/>
        <v>plays</v>
      </c>
      <c r="S4107" s="21">
        <f t="shared" si="746"/>
        <v>42697.010520833333</v>
      </c>
      <c r="T4107" s="21">
        <f t="shared" si="74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743"/>
        <v>71</v>
      </c>
      <c r="P4108" s="20">
        <f t="shared" ref="P4108:P4110" si="750">IF(E4108=0,0,E4108/L4108)</f>
        <v>106.96969696969697</v>
      </c>
      <c r="Q4108" t="str">
        <f t="shared" si="744"/>
        <v>theater</v>
      </c>
      <c r="R4108" t="str">
        <f t="shared" si="745"/>
        <v>plays</v>
      </c>
      <c r="S4108" s="21">
        <f t="shared" si="746"/>
        <v>42053.049375000002</v>
      </c>
      <c r="T4108" s="21">
        <f t="shared" si="74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743"/>
        <v>2</v>
      </c>
      <c r="P4109" s="20">
        <f t="shared" si="750"/>
        <v>10.25</v>
      </c>
      <c r="Q4109" t="str">
        <f t="shared" si="744"/>
        <v>theater</v>
      </c>
      <c r="R4109" t="str">
        <f t="shared" si="745"/>
        <v>plays</v>
      </c>
      <c r="S4109" s="21">
        <f t="shared" si="746"/>
        <v>41883.916678240741</v>
      </c>
      <c r="T4109" s="21">
        <f t="shared" si="74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743"/>
        <v>2</v>
      </c>
      <c r="P4110" s="20">
        <f t="shared" si="750"/>
        <v>59</v>
      </c>
      <c r="Q4110" t="str">
        <f t="shared" si="744"/>
        <v>theater</v>
      </c>
      <c r="R4110" t="str">
        <f t="shared" si="745"/>
        <v>plays</v>
      </c>
      <c r="S4110" s="21">
        <f t="shared" si="746"/>
        <v>42767.031678240746</v>
      </c>
      <c r="T4110" s="21">
        <f t="shared" si="74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743"/>
        <v>0</v>
      </c>
      <c r="P4111" s="13">
        <v>0</v>
      </c>
      <c r="Q4111" t="str">
        <f t="shared" si="744"/>
        <v>theater</v>
      </c>
      <c r="R4111" t="str">
        <f t="shared" si="745"/>
        <v>plays</v>
      </c>
      <c r="S4111" s="21">
        <f t="shared" si="746"/>
        <v>42307.539398148147</v>
      </c>
      <c r="T4111" s="21">
        <f t="shared" si="74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743"/>
        <v>29</v>
      </c>
      <c r="P4112" s="13">
        <f t="shared" si="749"/>
        <v>14.333333333333334</v>
      </c>
      <c r="Q4112" t="str">
        <f t="shared" si="744"/>
        <v>theater</v>
      </c>
      <c r="R4112" t="str">
        <f t="shared" si="745"/>
        <v>plays</v>
      </c>
      <c r="S4112" s="21">
        <f t="shared" si="746"/>
        <v>42512.626747685179</v>
      </c>
      <c r="T4112" s="21">
        <f t="shared" si="74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743"/>
        <v>3</v>
      </c>
      <c r="P4113" s="20">
        <f>IF(E4113=0,0,E4113/L4113)</f>
        <v>15.666666666666666</v>
      </c>
      <c r="Q4113" t="str">
        <f t="shared" si="744"/>
        <v>theater</v>
      </c>
      <c r="R4113" t="str">
        <f t="shared" si="745"/>
        <v>plays</v>
      </c>
      <c r="S4113" s="21">
        <f t="shared" si="746"/>
        <v>42029.135879629626</v>
      </c>
      <c r="T4113" s="21">
        <f t="shared" si="74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743"/>
        <v>0</v>
      </c>
      <c r="P4114" s="12">
        <f t="shared" si="749"/>
        <v>1</v>
      </c>
      <c r="Q4114" t="str">
        <f t="shared" si="744"/>
        <v>theater</v>
      </c>
      <c r="R4114" t="str">
        <f t="shared" si="745"/>
        <v>plays</v>
      </c>
      <c r="S4114" s="21">
        <f t="shared" si="746"/>
        <v>42400.946597222224</v>
      </c>
      <c r="T4114" s="21">
        <f t="shared" si="74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743"/>
        <v>0</v>
      </c>
      <c r="P4115" s="20">
        <f>IF(E4115=0,0,E4115/L4115)</f>
        <v>1</v>
      </c>
      <c r="Q4115" t="str">
        <f t="shared" si="744"/>
        <v>theater</v>
      </c>
      <c r="R4115" t="str">
        <f t="shared" si="745"/>
        <v>plays</v>
      </c>
      <c r="S4115" s="21">
        <f t="shared" si="746"/>
        <v>42358.573182870372</v>
      </c>
      <c r="T4115" s="21">
        <f t="shared" si="747"/>
        <v>42377.273611111115</v>
      </c>
    </row>
  </sheetData>
  <autoFilter ref="A1:R4115" xr:uid="{FF4782BA-1748-BF48-8AA9-81F3D82EB497}"/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8" operator="containsText" text="live">
      <formula>NOT(ISERROR(SEARCH("live",F2)))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4B62-AB47-C54E-82CB-A8EC9C35C18E}">
  <sheetPr codeName="Sheet2"/>
  <dimension ref="A1:F14"/>
  <sheetViews>
    <sheetView workbookViewId="0">
      <selection activeCell="J5" sqref="J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8321</v>
      </c>
      <c r="B3" s="6" t="s">
        <v>8364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F390B-9DDD-DE42-A09F-DB45EB9F97EC}">
  <sheetPr codeName="Sheet3"/>
  <dimension ref="A1:F47"/>
  <sheetViews>
    <sheetView workbookViewId="0">
      <selection activeCell="A31" sqref="A31:E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6" t="s">
        <v>8308</v>
      </c>
      <c r="B1" t="s">
        <v>8322</v>
      </c>
    </row>
    <row r="2" spans="1:6" x14ac:dyDescent="0.2">
      <c r="A2" s="6" t="s">
        <v>8223</v>
      </c>
      <c r="B2" t="s">
        <v>8322</v>
      </c>
    </row>
    <row r="4" spans="1:6" x14ac:dyDescent="0.2">
      <c r="A4" s="6" t="s">
        <v>8321</v>
      </c>
      <c r="B4" s="6" t="s">
        <v>8364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C7027-6130-C94A-81AE-FCAF2F9040D9}">
  <sheetPr codeName="Sheet4"/>
  <dimension ref="A1:F18"/>
  <sheetViews>
    <sheetView workbookViewId="0">
      <selection activeCell="H9" sqref="H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8322</v>
      </c>
    </row>
    <row r="2" spans="1:6" x14ac:dyDescent="0.2">
      <c r="A2" s="6" t="s">
        <v>8379</v>
      </c>
      <c r="B2" t="s">
        <v>8322</v>
      </c>
    </row>
    <row r="4" spans="1:6" x14ac:dyDescent="0.2">
      <c r="A4" s="6" t="s">
        <v>8321</v>
      </c>
      <c r="B4" s="6" t="s">
        <v>8364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22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22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22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22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22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22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22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22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22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22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22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22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22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07E0-F243-EF46-A930-1713888010A8}">
  <sheetPr codeName="Sheet5"/>
  <dimension ref="A1:H13"/>
  <sheetViews>
    <sheetView workbookViewId="0">
      <selection activeCell="J3" sqref="J3"/>
    </sheetView>
  </sheetViews>
  <sheetFormatPr baseColWidth="10" defaultRowHeight="15" x14ac:dyDescent="0.2"/>
  <cols>
    <col min="1" max="1" width="2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23" customFormat="1" x14ac:dyDescent="0.2">
      <c r="A1" s="23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8" x14ac:dyDescent="0.2">
      <c r="A2" s="24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25">
        <f>B2/E2</f>
        <v>0.71081677704194257</v>
      </c>
      <c r="G2" s="25">
        <f t="shared" ref="G2:H2" si="0">C2/$E$2</f>
        <v>0.24944812362030905</v>
      </c>
      <c r="H2" s="25">
        <f t="shared" si="0"/>
        <v>3.9735099337748346E-2</v>
      </c>
    </row>
    <row r="3" spans="1:8" x14ac:dyDescent="0.2">
      <c r="A3" s="24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B3+C3+D3</f>
        <v>1412</v>
      </c>
      <c r="F3" s="25">
        <f>B3/$E$3</f>
        <v>0.66005665722379603</v>
      </c>
      <c r="G3" s="25">
        <f t="shared" ref="G3:H3" si="2">C3/$E$3</f>
        <v>0.29745042492917845</v>
      </c>
      <c r="H3" s="25">
        <f t="shared" si="2"/>
        <v>4.2492917847025496E-2</v>
      </c>
    </row>
    <row r="4" spans="1:8" x14ac:dyDescent="0.2">
      <c r="A4" s="24" t="s">
        <v>8390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1"/>
        <v>716</v>
      </c>
      <c r="F4" s="25">
        <f>B4/$E$4</f>
        <v>0.53212290502793291</v>
      </c>
      <c r="G4" s="25">
        <f t="shared" ref="G4:H4" si="3">C4/$E$4</f>
        <v>0.39525139664804471</v>
      </c>
      <c r="H4" s="25">
        <f t="shared" si="3"/>
        <v>7.2625698324022353E-2</v>
      </c>
    </row>
    <row r="5" spans="1:8" x14ac:dyDescent="0.2">
      <c r="A5" s="24" t="s">
        <v>8391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1"/>
        <v>352</v>
      </c>
      <c r="F5" s="25">
        <f>B5/$E$5</f>
        <v>0.47727272727272729</v>
      </c>
      <c r="G5" s="25">
        <f t="shared" ref="G5:H5" si="4">C5/$E$5</f>
        <v>0.40909090909090912</v>
      </c>
      <c r="H5" s="25">
        <f t="shared" si="4"/>
        <v>0.11363636363636363</v>
      </c>
    </row>
    <row r="6" spans="1:8" x14ac:dyDescent="0.2">
      <c r="A6" s="24" t="s">
        <v>8392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1"/>
        <v>201</v>
      </c>
      <c r="F6" s="25">
        <f>B6/$E$6</f>
        <v>0.46766169154228854</v>
      </c>
      <c r="G6" s="25">
        <f t="shared" ref="G6:H6" si="5">C6/$E$6</f>
        <v>0.44776119402985076</v>
      </c>
      <c r="H6" s="25">
        <f t="shared" si="5"/>
        <v>8.45771144278607E-2</v>
      </c>
    </row>
    <row r="7" spans="1:8" x14ac:dyDescent="0.2">
      <c r="A7" s="24" t="s">
        <v>8393</v>
      </c>
      <c r="B7">
        <f>COUNTIFS(Sheet1!$F:$F,"successful",Sheet1!$D:$D,"&gt;=5000",Sheet1!$D:$D,"&lt;10000")</f>
        <v>381</v>
      </c>
      <c r="C7">
        <f>COUNTIFS(Sheet1!$F:$F,"failed",Sheet1!$D:$D,"&gt;=5000",Sheet1!$D:$D,"&lt;10000")</f>
        <v>283</v>
      </c>
      <c r="D7">
        <f>COUNTIFS(Sheet1!$F:$F,"canceled",Sheet1!$D:$D,"&gt;=5000",Sheet1!$D:$D,"&lt;10000")</f>
        <v>52</v>
      </c>
      <c r="E7">
        <f t="shared" si="1"/>
        <v>716</v>
      </c>
      <c r="F7" s="25">
        <f>B7/$E$7</f>
        <v>0.53212290502793291</v>
      </c>
      <c r="G7" s="25">
        <f t="shared" ref="G7:H7" si="6">C7/$E$7</f>
        <v>0.39525139664804471</v>
      </c>
      <c r="H7" s="25">
        <f t="shared" si="6"/>
        <v>7.2625698324022353E-2</v>
      </c>
    </row>
    <row r="8" spans="1:8" x14ac:dyDescent="0.2">
      <c r="A8" s="24" t="s">
        <v>8394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1"/>
        <v>137</v>
      </c>
      <c r="F8" s="25">
        <f>B8/$E$8</f>
        <v>0.40145985401459855</v>
      </c>
      <c r="G8" s="25">
        <f t="shared" ref="G8:H8" si="7">C8/$E$8</f>
        <v>0.46715328467153283</v>
      </c>
      <c r="H8" s="25">
        <f t="shared" si="7"/>
        <v>0.13138686131386862</v>
      </c>
    </row>
    <row r="9" spans="1:8" x14ac:dyDescent="0.2">
      <c r="A9" s="24" t="s">
        <v>8399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1"/>
        <v>82</v>
      </c>
      <c r="F9" s="25">
        <f>B9/$E$9</f>
        <v>0.3902439024390244</v>
      </c>
      <c r="G9" s="25">
        <f t="shared" ref="G9:H9" si="8">C9/$E$9</f>
        <v>0.45121951219512196</v>
      </c>
      <c r="H9" s="25">
        <f t="shared" si="8"/>
        <v>0.15853658536585366</v>
      </c>
    </row>
    <row r="10" spans="1:8" x14ac:dyDescent="0.2">
      <c r="A10" s="24" t="s">
        <v>8395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1"/>
        <v>55</v>
      </c>
      <c r="F10" s="25">
        <f>B10/$E$10</f>
        <v>0.47272727272727272</v>
      </c>
      <c r="G10" s="25">
        <f t="shared" ref="G10:H10" si="9">C10/$E$10</f>
        <v>0.4</v>
      </c>
      <c r="H10" s="25">
        <f t="shared" si="9"/>
        <v>0.12727272727272726</v>
      </c>
    </row>
    <row r="11" spans="1:8" x14ac:dyDescent="0.2">
      <c r="A11" s="24" t="s">
        <v>8396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1"/>
        <v>43</v>
      </c>
      <c r="F11" s="25">
        <f>B11/$E$11</f>
        <v>0.48837209302325579</v>
      </c>
      <c r="G11" s="25">
        <f t="shared" ref="G11:H11" si="10">C11/$E$11</f>
        <v>0.37209302325581395</v>
      </c>
      <c r="H11" s="25">
        <f t="shared" si="10"/>
        <v>0.13953488372093023</v>
      </c>
    </row>
    <row r="12" spans="1:8" x14ac:dyDescent="0.2">
      <c r="A12" s="24" t="s">
        <v>8397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1"/>
        <v>21</v>
      </c>
      <c r="F12" s="25">
        <f>B12/$E$12</f>
        <v>0.2857142857142857</v>
      </c>
      <c r="G12" s="25">
        <f t="shared" ref="G12:H12" si="11">C12/$E$12</f>
        <v>0.52380952380952384</v>
      </c>
      <c r="H12" s="25">
        <f t="shared" si="11"/>
        <v>0.19047619047619047</v>
      </c>
    </row>
    <row r="13" spans="1:8" x14ac:dyDescent="0.2">
      <c r="A13" s="24" t="s">
        <v>8398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25">
        <f>B13/$E$13</f>
        <v>0.19369369369369369</v>
      </c>
      <c r="G13" s="25">
        <f t="shared" ref="G13:H13" si="12">C13/$E$13</f>
        <v>0.58108108108108103</v>
      </c>
      <c r="H13" s="25">
        <f t="shared" si="1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1F36-6BE6-AE4E-B2B8-6E901B43AD04}">
  <sheetPr codeName="Sheet6"/>
  <dimension ref="A1:G6"/>
  <sheetViews>
    <sheetView tabSelected="1" workbookViewId="0">
      <selection activeCell="J33" sqref="J33"/>
    </sheetView>
  </sheetViews>
  <sheetFormatPr baseColWidth="10" defaultRowHeight="15" x14ac:dyDescent="0.2"/>
  <cols>
    <col min="1" max="1" width="12.1640625" bestFit="1" customWidth="1"/>
    <col min="2" max="2" width="6.6640625" bestFit="1" customWidth="1"/>
    <col min="3" max="3" width="4.33203125" bestFit="1" customWidth="1"/>
    <col min="4" max="4" width="11.1640625" bestFit="1" customWidth="1"/>
    <col min="5" max="5" width="12.1640625" bestFit="1" customWidth="1"/>
    <col min="6" max="6" width="21.1640625" bestFit="1" customWidth="1"/>
    <col min="7" max="7" width="19" bestFit="1" customWidth="1"/>
    <col min="8" max="8" width="21" bestFit="1" customWidth="1"/>
    <col min="9" max="9" width="25.33203125" bestFit="1" customWidth="1"/>
    <col min="10" max="10" width="22.33203125" bestFit="1" customWidth="1"/>
    <col min="11" max="16" width="21" bestFit="1" customWidth="1"/>
    <col min="17" max="17" width="25.33203125" bestFit="1" customWidth="1"/>
    <col min="18" max="20" width="23.33203125" bestFit="1" customWidth="1"/>
  </cols>
  <sheetData>
    <row r="1" spans="1:7" x14ac:dyDescent="0.2">
      <c r="A1" s="6" t="s">
        <v>8218</v>
      </c>
      <c r="B1" t="s">
        <v>8322</v>
      </c>
    </row>
    <row r="3" spans="1:7" x14ac:dyDescent="0.2">
      <c r="A3" t="s">
        <v>8404</v>
      </c>
      <c r="B3" t="s">
        <v>8403</v>
      </c>
      <c r="C3" t="s">
        <v>8402</v>
      </c>
      <c r="D3" t="s">
        <v>8401</v>
      </c>
      <c r="E3" t="s">
        <v>8400</v>
      </c>
      <c r="F3" s="26" t="s">
        <v>8405</v>
      </c>
      <c r="G3" s="27"/>
    </row>
    <row r="4" spans="1:7" x14ac:dyDescent="0.2">
      <c r="A4" s="5">
        <v>112.60233349538163</v>
      </c>
      <c r="B4" s="5">
        <v>26457</v>
      </c>
      <c r="C4" s="5">
        <v>0</v>
      </c>
      <c r="D4" s="5">
        <v>388767.36203636328</v>
      </c>
      <c r="E4" s="5">
        <v>623.51211859623334</v>
      </c>
      <c r="F4" s="28" t="s">
        <v>8406</v>
      </c>
      <c r="G4" s="29" cm="1">
        <f t="array" ref="G4">MEDIAN(IF(Sheet1!F:F=Sheet1!F2,Sheet1!L:L))</f>
        <v>62</v>
      </c>
    </row>
    <row r="5" spans="1:7" x14ac:dyDescent="0.2">
      <c r="F5" s="28" t="s">
        <v>8407</v>
      </c>
      <c r="G5" s="29" cm="1">
        <f t="array" ref="G5">MEDIAN(IF(Sheet1!F:F=Sheet1!F201,Sheet1!L:L))</f>
        <v>4</v>
      </c>
    </row>
    <row r="6" spans="1:7" x14ac:dyDescent="0.2">
      <c r="F6" s="30" t="s">
        <v>8408</v>
      </c>
      <c r="G6" s="31" cm="1">
        <f t="array" ref="G6">MEDIAN(IF(Sheet1!F:F=Sheet1!F122,Sheet1!L:L))</f>
        <v>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2021-06-17T03:29:14Z</dcterms:modified>
</cp:coreProperties>
</file>