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NPCI\Module 1\"/>
    </mc:Choice>
  </mc:AlternateContent>
  <bookViews>
    <workbookView xWindow="0" yWindow="0" windowWidth="20490" windowHeight="8820" firstSheet="12" activeTab="20"/>
  </bookViews>
  <sheets>
    <sheet name="Sheet1" sheetId="1" r:id="rId1"/>
    <sheet name="Sheet2" sheetId="2" r:id="rId2"/>
    <sheet name="Sheet3" sheetId="3" r:id="rId3"/>
    <sheet name="Sheet17" sheetId="18" r:id="rId4"/>
    <sheet name="Sheet4" sheetId="4" r:id="rId5"/>
    <sheet name="Sheet5" sheetId="5" r:id="rId6"/>
    <sheet name="Sheet7" sheetId="7" r:id="rId7"/>
    <sheet name="Sheet16" sheetId="17" r:id="rId8"/>
    <sheet name="Sheet9" sheetId="9" r:id="rId9"/>
    <sheet name="Sheet8" sheetId="8" r:id="rId10"/>
    <sheet name="Sheet10" sheetId="11" r:id="rId11"/>
    <sheet name="Sheet15" sheetId="16" r:id="rId12"/>
    <sheet name="Sheet6" sheetId="10" r:id="rId13"/>
    <sheet name="Sheet11" sheetId="12" r:id="rId14"/>
    <sheet name="Sheet14" sheetId="15" r:id="rId15"/>
    <sheet name="Sheet12" sheetId="13" r:id="rId16"/>
    <sheet name="Sheet13" sheetId="14" r:id="rId17"/>
    <sheet name="Sheet19" sheetId="20" r:id="rId18"/>
    <sheet name="Sheet20" sheetId="21" r:id="rId19"/>
    <sheet name="Sheet21" sheetId="22" r:id="rId20"/>
    <sheet name="Sheet23" sheetId="24" r:id="rId21"/>
    <sheet name="Sheet22" sheetId="23" r:id="rId22"/>
  </sheets>
  <definedNames>
    <definedName name="_xlnm._FilterDatabase" localSheetId="17" hidden="1">Sheet19!$H$6:$L$17</definedName>
    <definedName name="_xlnm._FilterDatabase" localSheetId="2" hidden="1">Sheet3!$H$3:$J$21</definedName>
    <definedName name="_xlnm._FilterDatabase" localSheetId="5" hidden="1">Sheet5!$A$1:$D$10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4" l="1"/>
  <c r="H17" i="24"/>
  <c r="I17" i="24"/>
  <c r="J17" i="24"/>
  <c r="K17" i="24"/>
  <c r="L17" i="24"/>
  <c r="M17" i="24"/>
  <c r="N17" i="24"/>
  <c r="O17" i="24"/>
  <c r="G18" i="24"/>
  <c r="H18" i="24"/>
  <c r="I18" i="24"/>
  <c r="J18" i="24"/>
  <c r="K18" i="24"/>
  <c r="L18" i="24"/>
  <c r="M18" i="24"/>
  <c r="N18" i="24"/>
  <c r="O18" i="24"/>
  <c r="G19" i="24"/>
  <c r="H19" i="24"/>
  <c r="I19" i="24"/>
  <c r="J19" i="24"/>
  <c r="K19" i="24"/>
  <c r="L19" i="24"/>
  <c r="M19" i="24"/>
  <c r="N19" i="24"/>
  <c r="O19" i="24"/>
  <c r="G20" i="24"/>
  <c r="Q20" i="24" s="1"/>
  <c r="H20" i="24"/>
  <c r="R20" i="24" s="1"/>
  <c r="I20" i="24"/>
  <c r="S20" i="24" s="1"/>
  <c r="J20" i="24"/>
  <c r="T20" i="24" s="1"/>
  <c r="K20" i="24"/>
  <c r="U20" i="24" s="1"/>
  <c r="L20" i="24"/>
  <c r="V20" i="24" s="1"/>
  <c r="M20" i="24"/>
  <c r="W20" i="24" s="1"/>
  <c r="N20" i="24"/>
  <c r="X20" i="24" s="1"/>
  <c r="O20" i="24"/>
  <c r="H16" i="24"/>
  <c r="R15" i="24" s="1"/>
  <c r="I16" i="24"/>
  <c r="J16" i="24"/>
  <c r="K16" i="24"/>
  <c r="U15" i="24" s="1"/>
  <c r="L16" i="24"/>
  <c r="V15" i="24" s="1"/>
  <c r="M16" i="24"/>
  <c r="N16" i="24"/>
  <c r="O16" i="24"/>
  <c r="G16" i="24"/>
  <c r="Q15" i="24" s="1"/>
  <c r="B6" i="24"/>
  <c r="B8" i="24" s="1"/>
  <c r="C6" i="24"/>
  <c r="C8" i="24" s="1"/>
  <c r="D6" i="24"/>
  <c r="D8" i="24" s="1"/>
  <c r="E6" i="24"/>
  <c r="E8" i="24" s="1"/>
  <c r="F6" i="24"/>
  <c r="F8" i="24" s="1"/>
  <c r="G6" i="24"/>
  <c r="G8" i="24" s="1"/>
  <c r="H6" i="24"/>
  <c r="H8" i="24" s="1"/>
  <c r="I6" i="24"/>
  <c r="I8" i="24" s="1"/>
  <c r="J6" i="24"/>
  <c r="J8" i="24" s="1"/>
  <c r="K6" i="24"/>
  <c r="K8" i="24" s="1"/>
  <c r="L6" i="24"/>
  <c r="L8" i="24" s="1"/>
  <c r="M6" i="24"/>
  <c r="M8" i="24" s="1"/>
  <c r="N6" i="24"/>
  <c r="N8" i="24" s="1"/>
  <c r="O6" i="24"/>
  <c r="O8" i="24" s="1"/>
  <c r="A6" i="24"/>
  <c r="A8" i="24" s="1"/>
  <c r="F21" i="23"/>
  <c r="E21" i="23"/>
  <c r="F20" i="23"/>
  <c r="E20" i="23"/>
  <c r="F19" i="23"/>
  <c r="E19" i="23"/>
  <c r="F18" i="23"/>
  <c r="E18" i="23"/>
  <c r="F17" i="23"/>
  <c r="E17" i="23"/>
  <c r="F16" i="23"/>
  <c r="E16" i="23"/>
  <c r="F15" i="23"/>
  <c r="E15" i="23"/>
  <c r="F14" i="23"/>
  <c r="E14" i="23"/>
  <c r="L23" i="22"/>
  <c r="K23" i="22"/>
  <c r="J23" i="22"/>
  <c r="I23" i="22"/>
  <c r="H23" i="22"/>
  <c r="L22" i="22"/>
  <c r="K22" i="22"/>
  <c r="J22" i="22"/>
  <c r="I22" i="22"/>
  <c r="H22" i="22"/>
  <c r="L21" i="22"/>
  <c r="K21" i="22"/>
  <c r="J21" i="22"/>
  <c r="I21" i="22"/>
  <c r="H21" i="22"/>
  <c r="L20" i="22"/>
  <c r="K20" i="22"/>
  <c r="J20" i="22"/>
  <c r="I20" i="22"/>
  <c r="H20" i="22"/>
  <c r="L19" i="22"/>
  <c r="K19" i="22"/>
  <c r="J19" i="22"/>
  <c r="I19" i="22"/>
  <c r="H19" i="22"/>
  <c r="L16" i="22"/>
  <c r="K16" i="22"/>
  <c r="J16" i="22"/>
  <c r="I16" i="22"/>
  <c r="H16" i="22"/>
  <c r="L15" i="22"/>
  <c r="K15" i="22"/>
  <c r="J15" i="22"/>
  <c r="I15" i="22"/>
  <c r="H15" i="22"/>
  <c r="L14" i="22"/>
  <c r="K14" i="22"/>
  <c r="J14" i="22"/>
  <c r="I14" i="22"/>
  <c r="H14" i="22"/>
  <c r="L13" i="22"/>
  <c r="K13" i="22"/>
  <c r="J13" i="22"/>
  <c r="I13" i="22"/>
  <c r="H13" i="22"/>
  <c r="L12" i="22"/>
  <c r="K12" i="22"/>
  <c r="J12" i="22"/>
  <c r="I12" i="22"/>
  <c r="H12" i="22"/>
  <c r="H6" i="22"/>
  <c r="I6" i="22"/>
  <c r="J6" i="22"/>
  <c r="K6" i="22"/>
  <c r="L6" i="22"/>
  <c r="H7" i="22"/>
  <c r="I7" i="22"/>
  <c r="J7" i="22"/>
  <c r="K7" i="22"/>
  <c r="L7" i="22"/>
  <c r="H8" i="22"/>
  <c r="I8" i="22"/>
  <c r="J8" i="22"/>
  <c r="K8" i="22"/>
  <c r="L8" i="22"/>
  <c r="H9" i="22"/>
  <c r="I9" i="22"/>
  <c r="J9" i="22"/>
  <c r="K9" i="22"/>
  <c r="L9" i="22"/>
  <c r="I5" i="22"/>
  <c r="J5" i="22"/>
  <c r="K5" i="22"/>
  <c r="L5" i="22"/>
  <c r="H5" i="22"/>
  <c r="H21" i="21"/>
  <c r="G21" i="21"/>
  <c r="D21" i="21"/>
  <c r="E21" i="21"/>
  <c r="F21" i="21"/>
  <c r="C21" i="21"/>
  <c r="Q5" i="21"/>
  <c r="P5" i="21"/>
  <c r="O5" i="21"/>
  <c r="N5" i="21"/>
  <c r="R5" i="21" s="1"/>
  <c r="S5" i="21" s="1"/>
  <c r="F6" i="21"/>
  <c r="E6" i="21"/>
  <c r="D6" i="21"/>
  <c r="C6" i="21"/>
  <c r="G6" i="21" s="1"/>
  <c r="H6" i="21" s="1"/>
  <c r="F4" i="21"/>
  <c r="E4" i="21"/>
  <c r="D4" i="21"/>
  <c r="C4" i="21"/>
  <c r="H26" i="20"/>
  <c r="G26" i="20"/>
  <c r="D26" i="20"/>
  <c r="E26" i="20"/>
  <c r="F26" i="20"/>
  <c r="C26" i="20"/>
  <c r="E33" i="20"/>
  <c r="F33" i="20"/>
  <c r="G33" i="20" s="1"/>
  <c r="H33" i="20" s="1"/>
  <c r="D33" i="20"/>
  <c r="C33" i="20"/>
  <c r="D24" i="20"/>
  <c r="E24" i="20"/>
  <c r="F24" i="20"/>
  <c r="C24" i="20"/>
  <c r="G24" i="20" s="1"/>
  <c r="H24" i="20" s="1"/>
  <c r="X16" i="24" l="1"/>
  <c r="T16" i="24"/>
  <c r="V18" i="24"/>
  <c r="R18" i="24"/>
  <c r="W17" i="24"/>
  <c r="S17" i="24"/>
  <c r="W18" i="24"/>
  <c r="U19" i="24"/>
  <c r="W16" i="24"/>
  <c r="S16" i="24"/>
  <c r="X19" i="24"/>
  <c r="T19" i="24"/>
  <c r="U18" i="24"/>
  <c r="Q18" i="24"/>
  <c r="V16" i="24"/>
  <c r="R17" i="24"/>
  <c r="X15" i="24"/>
  <c r="S19" i="24"/>
  <c r="U17" i="24"/>
  <c r="V19" i="24"/>
  <c r="R19" i="24"/>
  <c r="X17" i="24"/>
  <c r="T17" i="24"/>
  <c r="T15" i="24"/>
  <c r="T18" i="24"/>
  <c r="R16" i="24"/>
  <c r="Q17" i="24"/>
  <c r="V17" i="24"/>
  <c r="X18" i="24"/>
  <c r="S18" i="24"/>
  <c r="U16" i="24"/>
  <c r="W19" i="24"/>
  <c r="W15" i="24"/>
  <c r="S15" i="24"/>
  <c r="Q19" i="24"/>
  <c r="Q16" i="24"/>
  <c r="G4" i="21"/>
  <c r="H4" i="21" s="1"/>
  <c r="M8" i="14"/>
  <c r="K7" i="13"/>
  <c r="J9" i="13"/>
  <c r="J10" i="13"/>
  <c r="J11" i="13"/>
  <c r="J12" i="13"/>
  <c r="J13" i="13"/>
  <c r="J14" i="13"/>
  <c r="J15" i="13"/>
  <c r="J8" i="13"/>
  <c r="H23" i="12"/>
  <c r="I23" i="12"/>
  <c r="H24" i="12"/>
  <c r="I24" i="12"/>
  <c r="I22" i="12"/>
  <c r="H22" i="12"/>
  <c r="I17" i="12"/>
  <c r="I18" i="12"/>
  <c r="I19" i="12"/>
  <c r="H18" i="12"/>
  <c r="H19" i="12"/>
  <c r="H17" i="12"/>
  <c r="G22" i="24" l="1"/>
  <c r="G23" i="24"/>
  <c r="J7" i="13"/>
  <c r="H3" i="12"/>
  <c r="D28" i="7"/>
  <c r="C24" i="7"/>
  <c r="C25" i="7"/>
  <c r="C26" i="7"/>
  <c r="C27" i="7"/>
  <c r="C23" i="7"/>
  <c r="J8" i="8"/>
  <c r="K8" i="8"/>
  <c r="M8" i="8"/>
  <c r="K9" i="8"/>
  <c r="M9" i="8"/>
  <c r="J10" i="8"/>
  <c r="K10" i="8"/>
  <c r="M10" i="8"/>
  <c r="J11" i="8"/>
  <c r="M11" i="8"/>
  <c r="J12" i="8"/>
  <c r="K12" i="8"/>
  <c r="M12" i="8"/>
  <c r="I9" i="8"/>
  <c r="I10" i="8"/>
  <c r="I11" i="8"/>
  <c r="I12" i="8"/>
  <c r="I8" i="8"/>
  <c r="Z26" i="1"/>
  <c r="Z21" i="1"/>
  <c r="Z22" i="1"/>
  <c r="Z23" i="1"/>
  <c r="Z24" i="1"/>
  <c r="Z25" i="1"/>
  <c r="Z20" i="1"/>
  <c r="Y21" i="1"/>
  <c r="Y22" i="1"/>
  <c r="Y23" i="1"/>
  <c r="Y24" i="1"/>
  <c r="Y25" i="1"/>
  <c r="Y20" i="1"/>
  <c r="W26" i="1"/>
  <c r="W21" i="1"/>
  <c r="W22" i="1"/>
  <c r="W23" i="1"/>
  <c r="W24" i="1"/>
  <c r="W25" i="1"/>
  <c r="W20" i="1"/>
  <c r="V26" i="1"/>
  <c r="V21" i="1"/>
  <c r="V22" i="1"/>
  <c r="V23" i="1"/>
  <c r="V24" i="1"/>
  <c r="V25" i="1"/>
  <c r="V20" i="1"/>
  <c r="S26" i="1"/>
  <c r="U24" i="1" s="1"/>
  <c r="R17" i="4"/>
  <c r="Q17" i="4"/>
  <c r="P17" i="4"/>
  <c r="F18" i="1"/>
  <c r="J18" i="3"/>
  <c r="J19" i="3"/>
  <c r="J20" i="3"/>
  <c r="J21" i="3"/>
  <c r="J17" i="3"/>
  <c r="J7" i="3"/>
  <c r="J8" i="3"/>
  <c r="J9" i="3"/>
  <c r="J10" i="3"/>
  <c r="J11" i="3"/>
  <c r="J12" i="3"/>
  <c r="J13" i="3"/>
  <c r="J6" i="3"/>
  <c r="I7" i="3"/>
  <c r="I10" i="3"/>
  <c r="I11" i="3"/>
  <c r="I12" i="3"/>
  <c r="I13" i="3"/>
  <c r="I14" i="3"/>
  <c r="I15" i="3"/>
  <c r="I16" i="3"/>
  <c r="I17" i="3"/>
  <c r="I18" i="3"/>
  <c r="I19" i="3"/>
  <c r="I20" i="3"/>
  <c r="I21" i="3"/>
  <c r="I6" i="3"/>
  <c r="H18" i="3"/>
  <c r="H19" i="3"/>
  <c r="H20" i="3"/>
  <c r="H21" i="3"/>
  <c r="H17" i="3"/>
  <c r="H7" i="3"/>
  <c r="H8" i="3"/>
  <c r="H9" i="3"/>
  <c r="H10" i="3"/>
  <c r="H11" i="3"/>
  <c r="H12" i="3"/>
  <c r="H13" i="3"/>
  <c r="H14" i="3"/>
  <c r="H6" i="3"/>
  <c r="C28" i="7" l="1"/>
  <c r="C31" i="7"/>
  <c r="U23" i="1"/>
  <c r="U22" i="1"/>
  <c r="U21" i="1"/>
  <c r="U20" i="1"/>
  <c r="U25" i="1"/>
  <c r="F15" i="3"/>
  <c r="G16" i="3"/>
  <c r="G15" i="3"/>
  <c r="S14" i="1"/>
  <c r="U10" i="1"/>
  <c r="U11" i="1"/>
  <c r="U12" i="1"/>
  <c r="U13" i="1"/>
  <c r="U9" i="1"/>
  <c r="T10" i="1"/>
  <c r="T11" i="1"/>
  <c r="T12" i="1"/>
  <c r="T13" i="1"/>
  <c r="T15" i="1"/>
  <c r="U15" i="1" s="1"/>
  <c r="T9" i="1"/>
  <c r="S10" i="1"/>
  <c r="S11" i="1"/>
  <c r="S12" i="1"/>
  <c r="S13" i="1"/>
  <c r="S15" i="1"/>
  <c r="S9" i="1"/>
  <c r="U26" i="1" l="1"/>
  <c r="S17" i="1"/>
  <c r="T14" i="1"/>
  <c r="U14" i="1" s="1"/>
  <c r="T17" i="1" l="1"/>
  <c r="U17" i="1" s="1"/>
</calcChain>
</file>

<file path=xl/sharedStrings.xml><?xml version="1.0" encoding="utf-8"?>
<sst xmlns="http://schemas.openxmlformats.org/spreadsheetml/2006/main" count="702" uniqueCount="454">
  <si>
    <t xml:space="preserve">Training </t>
  </si>
  <si>
    <t xml:space="preserve">Test </t>
  </si>
  <si>
    <t>X</t>
  </si>
  <si>
    <t>Y</t>
  </si>
  <si>
    <t xml:space="preserve">(X&amp;Y) </t>
  </si>
  <si>
    <t xml:space="preserve">Model </t>
  </si>
  <si>
    <t>Training Error/Accuracy</t>
  </si>
  <si>
    <t>Testing</t>
  </si>
  <si>
    <t>------&gt;&gt;&gt;&gt;</t>
  </si>
  <si>
    <t xml:space="preserve">Ypred </t>
  </si>
  <si>
    <t xml:space="preserve">Accuracy </t>
  </si>
  <si>
    <t>|||</t>
  </si>
  <si>
    <t>|||||</t>
  </si>
  <si>
    <t>(Random Selection)</t>
  </si>
  <si>
    <t>Ypred</t>
  </si>
  <si>
    <t>Abs Diff</t>
  </si>
  <si>
    <t>Average</t>
  </si>
  <si>
    <t>MAE</t>
  </si>
  <si>
    <t>Sq Diff</t>
  </si>
  <si>
    <t>MSE</t>
  </si>
  <si>
    <t>RMSE</t>
  </si>
  <si>
    <t>Data</t>
  </si>
  <si>
    <t>Feature</t>
  </si>
  <si>
    <t>Independent Variable</t>
  </si>
  <si>
    <t>Class</t>
  </si>
  <si>
    <t>Dependent Variable</t>
  </si>
  <si>
    <t xml:space="preserve">Response </t>
  </si>
  <si>
    <t xml:space="preserve">Column </t>
  </si>
  <si>
    <t>||</t>
  </si>
  <si>
    <t>Model Training</t>
  </si>
  <si>
    <t>&lt;----Mapping---&gt;</t>
  </si>
  <si>
    <t>Model Object</t>
  </si>
  <si>
    <t>Data Types</t>
  </si>
  <si>
    <t xml:space="preserve">Numerical </t>
  </si>
  <si>
    <t xml:space="preserve">Categorical </t>
  </si>
  <si>
    <t xml:space="preserve">Non-Countable Objects </t>
  </si>
  <si>
    <t>Countable Objects</t>
  </si>
  <si>
    <t>Discrete</t>
  </si>
  <si>
    <t xml:space="preserve">Continous </t>
  </si>
  <si>
    <t xml:space="preserve">Ordinal </t>
  </si>
  <si>
    <t>Non-Ordinal</t>
  </si>
  <si>
    <t>Age</t>
  </si>
  <si>
    <t>22,25,36</t>
  </si>
  <si>
    <t>%</t>
  </si>
  <si>
    <t>Amount</t>
  </si>
  <si>
    <t>No Mem</t>
  </si>
  <si>
    <t>22.5,30.2</t>
  </si>
  <si>
    <t>2,5,6</t>
  </si>
  <si>
    <t>3,30,</t>
  </si>
  <si>
    <t>Sales</t>
  </si>
  <si>
    <t xml:space="preserve">100, 10000, </t>
  </si>
  <si>
    <t>M/F</t>
  </si>
  <si>
    <t>Card Type</t>
  </si>
  <si>
    <t>Day of Week</t>
  </si>
  <si>
    <t>0/1</t>
  </si>
  <si>
    <t>1/2/3/4/5/6</t>
  </si>
  <si>
    <t>1/2/3/4</t>
  </si>
  <si>
    <t xml:space="preserve">Salary </t>
  </si>
  <si>
    <t>?</t>
  </si>
  <si>
    <t>User 1</t>
  </si>
  <si>
    <t>User 2</t>
  </si>
  <si>
    <t>No Fam</t>
  </si>
  <si>
    <t>Garbage</t>
  </si>
  <si>
    <t xml:space="preserve">Garbage </t>
  </si>
  <si>
    <t>Version 1</t>
  </si>
  <si>
    <t xml:space="preserve">FP </t>
  </si>
  <si>
    <t>|</t>
  </si>
  <si>
    <t>=</t>
  </si>
  <si>
    <t xml:space="preserve">Correlaton doesn’t mean Causation </t>
  </si>
  <si>
    <t>Dimension</t>
  </si>
  <si>
    <t>By Default - 75/25</t>
  </si>
  <si>
    <t>70/30</t>
  </si>
  <si>
    <t>Index</t>
  </si>
  <si>
    <t xml:space="preserve">Regression </t>
  </si>
  <si>
    <t xml:space="preserve">RMSE </t>
  </si>
  <si>
    <t>If Linear Assumptions Hold True</t>
  </si>
  <si>
    <t>Adjusted R2</t>
  </si>
  <si>
    <t xml:space="preserve">Missing Value Problem </t>
  </si>
  <si>
    <t>Cat</t>
  </si>
  <si>
    <t>Num</t>
  </si>
  <si>
    <t>Logic 1</t>
  </si>
  <si>
    <t>Logic 2</t>
  </si>
  <si>
    <t>Logic 3</t>
  </si>
  <si>
    <t>Local CT</t>
  </si>
  <si>
    <t xml:space="preserve">Mean </t>
  </si>
  <si>
    <t xml:space="preserve">Median </t>
  </si>
  <si>
    <t>Global CT</t>
  </si>
  <si>
    <t>Global Mode</t>
  </si>
  <si>
    <t>Local Mode</t>
  </si>
  <si>
    <t>Regression</t>
  </si>
  <si>
    <t>Classification</t>
  </si>
  <si>
    <t xml:space="preserve">Logic 3 </t>
  </si>
  <si>
    <t>Central tendancy</t>
  </si>
  <si>
    <t>Middle Value</t>
  </si>
  <si>
    <t>Mode</t>
  </si>
  <si>
    <t>High Frequency Item</t>
  </si>
  <si>
    <t xml:space="preserve">Train </t>
  </si>
  <si>
    <t>Eval</t>
  </si>
  <si>
    <t>Test</t>
  </si>
  <si>
    <t>Test Error</t>
  </si>
  <si>
    <t>Model 1</t>
  </si>
  <si>
    <t>Model 2</t>
  </si>
  <si>
    <t>Model 3</t>
  </si>
  <si>
    <t xml:space="preserve">Total </t>
  </si>
  <si>
    <t xml:space="preserve">R_S </t>
  </si>
  <si>
    <t>(Without Replacement</t>
  </si>
  <si>
    <t>Model 4</t>
  </si>
  <si>
    <t>Model 5</t>
  </si>
  <si>
    <t>Prediction</t>
  </si>
  <si>
    <t>P1</t>
  </si>
  <si>
    <t>P2</t>
  </si>
  <si>
    <t>P3</t>
  </si>
  <si>
    <t>P4</t>
  </si>
  <si>
    <t>P5</t>
  </si>
  <si>
    <t>VotingCLassifier</t>
  </si>
  <si>
    <t>ModelAverager</t>
  </si>
  <si>
    <t>avg(P1-P5)</t>
  </si>
  <si>
    <t>K-Fold</t>
  </si>
  <si>
    <t>Law of Avergae</t>
  </si>
  <si>
    <t>Equal Weight</t>
  </si>
  <si>
    <t>Weighted Average</t>
  </si>
  <si>
    <t>Bhopal</t>
  </si>
  <si>
    <t>Gurgaon</t>
  </si>
  <si>
    <t>LR</t>
  </si>
  <si>
    <t>[0-5]</t>
  </si>
  <si>
    <t>[a,b,c]</t>
  </si>
  <si>
    <t>[-1, 1]</t>
  </si>
  <si>
    <t>[l1,l2]</t>
  </si>
  <si>
    <t>LR1</t>
  </si>
  <si>
    <t>a</t>
  </si>
  <si>
    <t>l1</t>
  </si>
  <si>
    <t>LR2</t>
  </si>
  <si>
    <t>b</t>
  </si>
  <si>
    <t>l2</t>
  </si>
  <si>
    <t>Logic 4</t>
  </si>
  <si>
    <t>High/Low</t>
  </si>
  <si>
    <t>Logic 5</t>
  </si>
  <si>
    <t>Pre-Pro Iter</t>
  </si>
  <si>
    <t>PPI1</t>
  </si>
  <si>
    <t>LogR1</t>
  </si>
  <si>
    <t>LogR2</t>
  </si>
  <si>
    <t>LogR3</t>
  </si>
  <si>
    <t>PPI2</t>
  </si>
  <si>
    <t>PPI3</t>
  </si>
  <si>
    <t>Prev/Next</t>
  </si>
  <si>
    <t xml:space="preserve">(Similiarity &amp; Closeness) </t>
  </si>
  <si>
    <t>Model</t>
  </si>
  <si>
    <t>Similarity</t>
  </si>
  <si>
    <t>Closeness</t>
  </si>
  <si>
    <t>Naïve Methods</t>
  </si>
  <si>
    <t>LogR4</t>
  </si>
  <si>
    <t>PPI4</t>
  </si>
  <si>
    <t>0-100</t>
  </si>
  <si>
    <t>500-20,000</t>
  </si>
  <si>
    <t>Col1</t>
  </si>
  <si>
    <t>Col2</t>
  </si>
  <si>
    <t>Col3</t>
  </si>
  <si>
    <t>Class 1 Rules</t>
  </si>
  <si>
    <t>Class 2 Rules</t>
  </si>
  <si>
    <t xml:space="preserve">Classification </t>
  </si>
  <si>
    <t xml:space="preserve"> </t>
  </si>
  <si>
    <t>New Record</t>
  </si>
  <si>
    <t xml:space="preserve">Mode of Registry </t>
  </si>
  <si>
    <t>Average of Registry</t>
  </si>
  <si>
    <t>Mean</t>
  </si>
  <si>
    <t>SSR</t>
  </si>
  <si>
    <t>SSE</t>
  </si>
  <si>
    <t>SST</t>
  </si>
  <si>
    <t>R2</t>
  </si>
  <si>
    <t>SSE/SST</t>
  </si>
  <si>
    <t>SQ (MSE)</t>
  </si>
  <si>
    <t>1-(SSE/SST)</t>
  </si>
  <si>
    <t xml:space="preserve">Lower </t>
  </si>
  <si>
    <t>Acceptable</t>
  </si>
  <si>
    <t>Higher</t>
  </si>
  <si>
    <t>Consistant</t>
  </si>
  <si>
    <t>Used</t>
  </si>
  <si>
    <t>Linear/Non-Linear</t>
  </si>
  <si>
    <t>Intuitive</t>
  </si>
  <si>
    <t>Range</t>
  </si>
  <si>
    <t>Deviation</t>
  </si>
  <si>
    <t>Normalization</t>
  </si>
  <si>
    <t>Linear/With Assumption</t>
  </si>
  <si>
    <t>To-DO</t>
  </si>
  <si>
    <t>Drop Column where AR reduced</t>
  </si>
  <si>
    <t>Re-RUN or do Non Lienar Modleing</t>
  </si>
  <si>
    <t>Increase Complexity or Drop Columns</t>
  </si>
  <si>
    <t xml:space="preserve">Ensemble Modeling </t>
  </si>
  <si>
    <t>Decision Tress</t>
  </si>
  <si>
    <t>Taking portion data</t>
  </si>
  <si>
    <t>Set 1</t>
  </si>
  <si>
    <t>Set 2</t>
  </si>
  <si>
    <t>Set 3</t>
  </si>
  <si>
    <t>Set 4</t>
  </si>
  <si>
    <t>Set 5</t>
  </si>
  <si>
    <t xml:space="preserve">20 (Without Replacement) </t>
  </si>
  <si>
    <t xml:space="preserve">Normal </t>
  </si>
  <si>
    <t>=Average of All Log Model</t>
  </si>
  <si>
    <t xml:space="preserve">Complete Columns &amp; Limited Rows </t>
  </si>
  <si>
    <t>C1</t>
  </si>
  <si>
    <t>C2</t>
  </si>
  <si>
    <t>C3</t>
  </si>
  <si>
    <t>C4</t>
  </si>
  <si>
    <t>R1</t>
  </si>
  <si>
    <t>R3</t>
  </si>
  <si>
    <t>R4</t>
  </si>
  <si>
    <t>R5</t>
  </si>
  <si>
    <t>R6</t>
  </si>
  <si>
    <t>R7</t>
  </si>
  <si>
    <t>R8</t>
  </si>
  <si>
    <t>C5</t>
  </si>
  <si>
    <t>C6</t>
  </si>
  <si>
    <t>Cross Validation</t>
  </si>
  <si>
    <t xml:space="preserve">Bagging </t>
  </si>
  <si>
    <t>Bagging</t>
  </si>
  <si>
    <t>BAGGING</t>
  </si>
  <si>
    <t>=====&gt;&gt;</t>
  </si>
  <si>
    <t>&lt;&lt;=====</t>
  </si>
  <si>
    <t>Bag1</t>
  </si>
  <si>
    <t>Bag2</t>
  </si>
  <si>
    <t>Bag3</t>
  </si>
  <si>
    <t>Bag4</t>
  </si>
  <si>
    <t>Bag5</t>
  </si>
  <si>
    <t>Sub-Model 2</t>
  </si>
  <si>
    <t>Sub-Model 3</t>
  </si>
  <si>
    <t>Sub-Model 4</t>
  </si>
  <si>
    <t>Sub-Model 5</t>
  </si>
  <si>
    <t>Democratic Summarization</t>
  </si>
  <si>
    <t xml:space="preserve">ML </t>
  </si>
  <si>
    <t>Presence &amp; It's Effect</t>
  </si>
  <si>
    <t>Deep Learning</t>
  </si>
  <si>
    <t>Interactive Effect of Columns</t>
  </si>
  <si>
    <t>R1C1</t>
  </si>
  <si>
    <t>R2C2</t>
  </si>
  <si>
    <t>(Random)</t>
  </si>
  <si>
    <t>Random forest</t>
  </si>
  <si>
    <t>Submodel-&gt;(Dtree+Log+….) + Bagging</t>
  </si>
  <si>
    <t xml:space="preserve">Ensemble Algorithm </t>
  </si>
  <si>
    <t>&lt;&lt;&lt;&lt;&lt;&lt;&lt;&lt;====================</t>
  </si>
  <si>
    <t>Fraud</t>
  </si>
  <si>
    <t>Bootstrap (With Replacement)</t>
  </si>
  <si>
    <t xml:space="preserve">No Bootstrap(Without Replacement) </t>
  </si>
  <si>
    <t xml:space="preserve">Sub Model </t>
  </si>
  <si>
    <t>Demmocaratic Summarization</t>
  </si>
  <si>
    <t>SubModel-&gt;Dtree-&gt;Bagging(Bootstrap)</t>
  </si>
  <si>
    <t>========</t>
  </si>
  <si>
    <t>=======</t>
  </si>
  <si>
    <t>Sub-Model 1 (Weak Learner's)</t>
  </si>
  <si>
    <t>Train</t>
  </si>
  <si>
    <t>Overfitting</t>
  </si>
  <si>
    <t>CV</t>
  </si>
  <si>
    <t>Sample</t>
  </si>
  <si>
    <t xml:space="preserve">Ensemble of Weak Models (Linear, Logistic, Dtree, RF) </t>
  </si>
  <si>
    <t xml:space="preserve">Feature </t>
  </si>
  <si>
    <t>Important Feature Selection</t>
  </si>
  <si>
    <t>Team 1</t>
  </si>
  <si>
    <t>Team 2</t>
  </si>
  <si>
    <t>Team 3</t>
  </si>
  <si>
    <t xml:space="preserve">Pplines </t>
  </si>
  <si>
    <t xml:space="preserve">Tpot </t>
  </si>
  <si>
    <t>GridSearchCV</t>
  </si>
  <si>
    <t>Tpot</t>
  </si>
  <si>
    <t>1)</t>
  </si>
  <si>
    <t xml:space="preserve">2) </t>
  </si>
  <si>
    <t xml:space="preserve">mlbOX </t>
  </si>
  <si>
    <t>HyerOpt</t>
  </si>
  <si>
    <t>3)</t>
  </si>
  <si>
    <t xml:space="preserve">4) </t>
  </si>
  <si>
    <t>TeansAI</t>
  </si>
  <si>
    <t>C7</t>
  </si>
  <si>
    <t>C8</t>
  </si>
  <si>
    <t>C9</t>
  </si>
  <si>
    <t>C10</t>
  </si>
  <si>
    <t>………</t>
  </si>
  <si>
    <t>c100</t>
  </si>
  <si>
    <t>Feature Engineering</t>
  </si>
  <si>
    <t>R2 &amp; Adjusted R2</t>
  </si>
  <si>
    <t>Dtree</t>
  </si>
  <si>
    <t xml:space="preserve">Random Forest </t>
  </si>
  <si>
    <t>.</t>
  </si>
  <si>
    <t>Correlation</t>
  </si>
  <si>
    <t>Dimensionality Reduction</t>
  </si>
  <si>
    <t>Input Data</t>
  </si>
  <si>
    <t>PCA</t>
  </si>
  <si>
    <t>Output Representation</t>
  </si>
  <si>
    <t>Subset Most Important</t>
  </si>
  <si>
    <t>&lt;&lt;Imput Col Num</t>
  </si>
  <si>
    <t>&lt;&lt;&lt;Change in Dimesion Space&gt;&gt;&gt;</t>
  </si>
  <si>
    <t>Sub Model 1</t>
  </si>
  <si>
    <t>Sub Model 2</t>
  </si>
  <si>
    <t>Sub Model 3</t>
  </si>
  <si>
    <t>=========</t>
  </si>
  <si>
    <t>Logistic Regression</t>
  </si>
  <si>
    <t xml:space="preserve">KNN </t>
  </si>
  <si>
    <t>RBFSampler</t>
  </si>
  <si>
    <t>Sample Created By</t>
  </si>
  <si>
    <t>Categorical</t>
  </si>
  <si>
    <t>R9</t>
  </si>
  <si>
    <t>Manhattan Distance</t>
  </si>
  <si>
    <t>Hamming Distanec</t>
  </si>
  <si>
    <t>Question</t>
  </si>
  <si>
    <t>Who is close to R1</t>
  </si>
  <si>
    <t>Close C1</t>
  </si>
  <si>
    <t>Close C2</t>
  </si>
  <si>
    <t>Center Point</t>
  </si>
  <si>
    <t xml:space="preserve">Cluster </t>
  </si>
  <si>
    <t>How do I know value of K</t>
  </si>
  <si>
    <t>Kernal Methods</t>
  </si>
  <si>
    <t>Maintain Explainability</t>
  </si>
  <si>
    <t>Loose Explainability</t>
  </si>
  <si>
    <t>TSNE</t>
  </si>
  <si>
    <t>Closeness Factor</t>
  </si>
  <si>
    <t>Best Cutt-off Factor</t>
  </si>
  <si>
    <t>kmeans</t>
  </si>
  <si>
    <t xml:space="preserve">Hierarchical </t>
  </si>
  <si>
    <t>Cluster Number</t>
  </si>
  <si>
    <t>SR1</t>
  </si>
  <si>
    <t>SR2</t>
  </si>
  <si>
    <t>SR3</t>
  </si>
  <si>
    <t>Iteration 1</t>
  </si>
  <si>
    <t>Iteration 2</t>
  </si>
  <si>
    <t xml:space="preserve">Iteration </t>
  </si>
  <si>
    <t>Sum of Sqaure</t>
  </si>
  <si>
    <t>Difference between Centroid &amp; Data</t>
  </si>
  <si>
    <t>Spectral Clustering</t>
  </si>
  <si>
    <t>EM Algo</t>
  </si>
  <si>
    <t>Distribution</t>
  </si>
  <si>
    <t>Disimilairty</t>
  </si>
  <si>
    <t>DBSCAN</t>
  </si>
  <si>
    <t>Density</t>
  </si>
  <si>
    <t>Feature Adding</t>
  </si>
  <si>
    <t>Clustering Columns</t>
  </si>
  <si>
    <t>Validated</t>
  </si>
  <si>
    <t>Supervision from Domain/Operational People</t>
  </si>
  <si>
    <t>Accuracy of Supervised Model</t>
  </si>
  <si>
    <t>Transformation</t>
  </si>
  <si>
    <t>Dim Red</t>
  </si>
  <si>
    <t>Clustering</t>
  </si>
  <si>
    <t>K</t>
  </si>
  <si>
    <t>Close to R1</t>
  </si>
  <si>
    <t>What is R1</t>
  </si>
  <si>
    <t>Training Data</t>
  </si>
  <si>
    <t>Actual Data</t>
  </si>
  <si>
    <t>New Data</t>
  </si>
  <si>
    <t>Manhattan Dist</t>
  </si>
  <si>
    <t>Cont</t>
  </si>
  <si>
    <t>Viscinity</t>
  </si>
  <si>
    <t>Predicted Class</t>
  </si>
  <si>
    <t>K=1</t>
  </si>
  <si>
    <t>k=3</t>
  </si>
  <si>
    <t>k=5</t>
  </si>
  <si>
    <t>Missing Value Imputation</t>
  </si>
  <si>
    <t>K-NN</t>
  </si>
  <si>
    <t>CLIk</t>
  </si>
  <si>
    <t>Prior</t>
  </si>
  <si>
    <t>New Lik</t>
  </si>
  <si>
    <t>Doc1</t>
  </si>
  <si>
    <t>Doc2</t>
  </si>
  <si>
    <t>This is Lavi Nigam</t>
  </si>
  <si>
    <t xml:space="preserve">He is a Data Scientist </t>
  </si>
  <si>
    <t>This</t>
  </si>
  <si>
    <t xml:space="preserve">is </t>
  </si>
  <si>
    <t xml:space="preserve">Lavi </t>
  </si>
  <si>
    <t>Nigam</t>
  </si>
  <si>
    <t xml:space="preserve">He </t>
  </si>
  <si>
    <t>data</t>
  </si>
  <si>
    <t>scientist</t>
  </si>
  <si>
    <t>SMS1</t>
  </si>
  <si>
    <t>SMS2</t>
  </si>
  <si>
    <t>TF-idf</t>
  </si>
  <si>
    <t>Term Frequency</t>
  </si>
  <si>
    <t>Document Frequncy</t>
  </si>
  <si>
    <t>1</t>
  </si>
  <si>
    <t>Inverse</t>
  </si>
  <si>
    <t>1/Document Frequency</t>
  </si>
  <si>
    <t>0,0</t>
  </si>
  <si>
    <t>0,1</t>
  </si>
  <si>
    <t>0,2</t>
  </si>
  <si>
    <t>0,3</t>
  </si>
  <si>
    <t>………….</t>
  </si>
  <si>
    <t>C20000</t>
  </si>
  <si>
    <t>…………..</t>
  </si>
  <si>
    <t>C(N)-20000+</t>
  </si>
  <si>
    <t>Error Analysis</t>
  </si>
  <si>
    <t>Method 1</t>
  </si>
  <si>
    <t>Stacking</t>
  </si>
  <si>
    <t>Sub Model 4</t>
  </si>
  <si>
    <t>Sub Model N</t>
  </si>
  <si>
    <t>Mehtod 2</t>
  </si>
  <si>
    <t>Train | Test</t>
  </si>
  <si>
    <t>RF</t>
  </si>
  <si>
    <t>No Feedback. Models are independent</t>
  </si>
  <si>
    <t>Combined by Voting Classifier</t>
  </si>
  <si>
    <t>=Random Forest</t>
  </si>
  <si>
    <t xml:space="preserve">Linear Regression </t>
  </si>
  <si>
    <t xml:space="preserve">SVM </t>
  </si>
  <si>
    <t>-----------------&gt;&gt; Addign Complexity</t>
  </si>
  <si>
    <t>&lt;&lt;&lt;-----------------More explainabiity</t>
  </si>
  <si>
    <t>Xboost</t>
  </si>
  <si>
    <t xml:space="preserve">Neural Network </t>
  </si>
  <si>
    <t>Model Stacking</t>
  </si>
  <si>
    <t>Random Forest</t>
  </si>
  <si>
    <t>Sub-Sample</t>
  </si>
  <si>
    <t>Stratified Sample</t>
  </si>
  <si>
    <t>-CV-</t>
  </si>
  <si>
    <t>-Data Dist Sample-</t>
  </si>
  <si>
    <t>==============================&gt;&gt;&gt;&gt; OverFit</t>
  </si>
  <si>
    <t>Provide Feedback|| Dependent Models</t>
  </si>
  <si>
    <t>Initial Set</t>
  </si>
  <si>
    <t>Feedback || Error</t>
  </si>
  <si>
    <t>Error Componenet</t>
  </si>
  <si>
    <t>Converged Model</t>
  </si>
  <si>
    <t>Error Componenet 2</t>
  </si>
  <si>
    <t>Error Componenet 3</t>
  </si>
  <si>
    <t>XgBoost</t>
  </si>
  <si>
    <t>GBM</t>
  </si>
  <si>
    <t>Dtress</t>
  </si>
  <si>
    <t>GD Curve Mapping</t>
  </si>
  <si>
    <t>Parametric Model</t>
  </si>
  <si>
    <t>Exp 1</t>
  </si>
  <si>
    <t>====&gt;</t>
  </si>
  <si>
    <t>Weight</t>
  </si>
  <si>
    <t>Model /Activation Function --- Log</t>
  </si>
  <si>
    <t>Bias</t>
  </si>
  <si>
    <t>Input</t>
  </si>
  <si>
    <t>Random</t>
  </si>
  <si>
    <t>UnderRoot(Sum(P-A)2))</t>
  </si>
  <si>
    <t>Threshold</t>
  </si>
  <si>
    <t>1st Iteration</t>
  </si>
  <si>
    <t>Sum</t>
  </si>
  <si>
    <t>HiddenLayer1</t>
  </si>
  <si>
    <t>Activation Function</t>
  </si>
  <si>
    <t>5x5</t>
  </si>
  <si>
    <t>RGB</t>
  </si>
  <si>
    <t>Red</t>
  </si>
  <si>
    <t>Green</t>
  </si>
  <si>
    <t>Blue</t>
  </si>
  <si>
    <t>m</t>
  </si>
  <si>
    <t>c</t>
  </si>
  <si>
    <t>Iteration</t>
  </si>
  <si>
    <t>Abs(Summation(P-A))</t>
  </si>
  <si>
    <t>Cost</t>
  </si>
  <si>
    <t>(P-A)2</t>
  </si>
  <si>
    <t>j(Theta)</t>
  </si>
  <si>
    <t>Slope</t>
  </si>
  <si>
    <t>Weights</t>
  </si>
  <si>
    <t>Neuron1</t>
  </si>
  <si>
    <t>Layer1</t>
  </si>
  <si>
    <t>Neuron2</t>
  </si>
  <si>
    <t>Neuron3</t>
  </si>
  <si>
    <t>Neuron4</t>
  </si>
  <si>
    <t>Neuron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</si>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</sst>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6" borderId="0" xfId="0" applyFill="1"/>
    <xf numFmtId="9" fontId="0" fillId="4" borderId="0" xfId="0" applyNumberFormat="1" applyFill="1" applyAlignment="1">
      <alignment horizontal="left"/>
    </xf>
    <xf numFmtId="0" fontId="0" fillId="7" borderId="0" xfId="0" applyFill="1"/>
    <xf numFmtId="0" fontId="0" fillId="8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9" borderId="0" xfId="0" applyFont="1" applyFill="1"/>
    <xf numFmtId="0" fontId="0" fillId="5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5" borderId="0" xfId="0" applyFill="1"/>
    <xf numFmtId="0" fontId="0" fillId="11" borderId="0" xfId="0" applyFill="1" applyAlignment="1">
      <alignment wrapText="1"/>
    </xf>
    <xf numFmtId="0" fontId="0" fillId="16" borderId="0" xfId="0" applyFill="1"/>
    <xf numFmtId="0" fontId="0" fillId="16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8" borderId="0" xfId="0" quotePrefix="1" applyFill="1"/>
    <xf numFmtId="0" fontId="1" fillId="1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19" borderId="0" xfId="0" applyFill="1"/>
    <xf numFmtId="0" fontId="0" fillId="20" borderId="0" xfId="0" applyFill="1"/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wrapText="1"/>
    </xf>
    <xf numFmtId="0" fontId="0" fillId="21" borderId="0" xfId="0" applyFill="1"/>
    <xf numFmtId="0" fontId="0" fillId="22" borderId="0" xfId="0" applyFill="1"/>
    <xf numFmtId="0" fontId="0" fillId="14" borderId="0" xfId="0" quotePrefix="1" applyFill="1"/>
    <xf numFmtId="16" fontId="0" fillId="0" borderId="0" xfId="0" quotePrefix="1" applyNumberFormat="1"/>
    <xf numFmtId="0" fontId="0" fillId="0" borderId="0" xfId="0" quotePrefix="1" applyAlignment="1"/>
    <xf numFmtId="0" fontId="0" fillId="2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9</xdr:row>
      <xdr:rowOff>9525</xdr:rowOff>
    </xdr:from>
    <xdr:to>
      <xdr:col>10</xdr:col>
      <xdr:colOff>542925</xdr:colOff>
      <xdr:row>9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59BF39D-D013-47A3-9B41-9530277C6405}"/>
            </a:ext>
          </a:extLst>
        </xdr:cNvPr>
        <xdr:cNvCxnSpPr/>
      </xdr:nvCxnSpPr>
      <xdr:spPr>
        <a:xfrm flipV="1">
          <a:off x="5657850" y="1724025"/>
          <a:ext cx="981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10</xdr:row>
      <xdr:rowOff>133351</xdr:rowOff>
    </xdr:from>
    <xdr:to>
      <xdr:col>10</xdr:col>
      <xdr:colOff>476250</xdr:colOff>
      <xdr:row>10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8690FE-0E1A-4970-AD8D-CF09D696024C}"/>
            </a:ext>
          </a:extLst>
        </xdr:cNvPr>
        <xdr:cNvCxnSpPr/>
      </xdr:nvCxnSpPr>
      <xdr:spPr>
        <a:xfrm flipH="1">
          <a:off x="5695950" y="2038351"/>
          <a:ext cx="8763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0"/>
  <sheetViews>
    <sheetView topLeftCell="H1" workbookViewId="0">
      <selection activeCell="K2" sqref="K2"/>
    </sheetView>
  </sheetViews>
  <sheetFormatPr defaultRowHeight="15" x14ac:dyDescent="0.25"/>
  <cols>
    <col min="5" max="5" width="10.7109375" customWidth="1"/>
    <col min="8" max="8" width="18.28515625" customWidth="1"/>
    <col min="9" max="9" width="14.140625" customWidth="1"/>
    <col min="11" max="11" width="13.5703125" customWidth="1"/>
    <col min="13" max="13" width="21" customWidth="1"/>
    <col min="14" max="14" width="13.7109375" customWidth="1"/>
    <col min="15" max="15" width="10.85546875" customWidth="1"/>
    <col min="18" max="18" width="11.28515625" customWidth="1"/>
    <col min="24" max="24" width="11.85546875" customWidth="1"/>
    <col min="25" max="25" width="11.28515625" customWidth="1"/>
    <col min="26" max="26" width="17.5703125" style="9" customWidth="1"/>
    <col min="27" max="27" width="13.7109375" customWidth="1"/>
    <col min="28" max="28" width="12.5703125" customWidth="1"/>
  </cols>
  <sheetData>
    <row r="1" spans="3:28" x14ac:dyDescent="0.25">
      <c r="E1" t="s">
        <v>72</v>
      </c>
    </row>
    <row r="2" spans="3:28" x14ac:dyDescent="0.25">
      <c r="E2">
        <v>1</v>
      </c>
      <c r="F2">
        <v>2</v>
      </c>
      <c r="G2">
        <v>12</v>
      </c>
      <c r="K2" t="s">
        <v>2</v>
      </c>
      <c r="L2" t="s">
        <v>22</v>
      </c>
      <c r="M2" t="s">
        <v>23</v>
      </c>
      <c r="N2" t="s">
        <v>27</v>
      </c>
      <c r="O2" t="s">
        <v>69</v>
      </c>
    </row>
    <row r="3" spans="3:28" x14ac:dyDescent="0.25">
      <c r="E3">
        <v>3</v>
      </c>
      <c r="F3">
        <v>23</v>
      </c>
      <c r="G3">
        <v>11</v>
      </c>
      <c r="K3" t="s">
        <v>3</v>
      </c>
      <c r="L3" t="s">
        <v>24</v>
      </c>
      <c r="M3" t="s">
        <v>25</v>
      </c>
      <c r="N3" t="s">
        <v>26</v>
      </c>
    </row>
    <row r="4" spans="3:28" x14ac:dyDescent="0.25">
      <c r="E4">
        <v>4</v>
      </c>
      <c r="F4">
        <v>12</v>
      </c>
      <c r="G4">
        <v>14</v>
      </c>
    </row>
    <row r="7" spans="3:28" x14ac:dyDescent="0.25">
      <c r="J7" t="s">
        <v>21</v>
      </c>
      <c r="M7" t="s">
        <v>70</v>
      </c>
      <c r="N7" t="s">
        <v>71</v>
      </c>
      <c r="S7" t="s">
        <v>17</v>
      </c>
      <c r="T7" t="s">
        <v>19</v>
      </c>
      <c r="U7" s="18" t="s">
        <v>20</v>
      </c>
    </row>
    <row r="8" spans="3:28" s="9" customFormat="1" ht="30" x14ac:dyDescent="0.25">
      <c r="C8" s="23">
        <v>70</v>
      </c>
      <c r="D8" s="23">
        <v>15</v>
      </c>
      <c r="E8" s="24">
        <v>15</v>
      </c>
      <c r="I8" s="9" t="s">
        <v>13</v>
      </c>
      <c r="J8" s="10">
        <v>100</v>
      </c>
      <c r="K8" s="9" t="s">
        <v>4</v>
      </c>
      <c r="Q8" s="9" t="s">
        <v>3</v>
      </c>
      <c r="R8" s="9" t="s">
        <v>14</v>
      </c>
      <c r="S8" s="9" t="s">
        <v>15</v>
      </c>
      <c r="T8" s="9" t="s">
        <v>18</v>
      </c>
      <c r="U8" s="26" t="s">
        <v>170</v>
      </c>
    </row>
    <row r="9" spans="3:28" x14ac:dyDescent="0.25">
      <c r="C9" s="6">
        <v>80</v>
      </c>
      <c r="D9" s="6">
        <v>10</v>
      </c>
      <c r="E9" s="25">
        <v>10</v>
      </c>
      <c r="H9" s="5">
        <v>80</v>
      </c>
      <c r="I9" s="5" t="s">
        <v>43</v>
      </c>
      <c r="J9" s="5"/>
      <c r="K9" s="5"/>
      <c r="L9" s="12">
        <v>0.2</v>
      </c>
      <c r="Q9">
        <v>12</v>
      </c>
      <c r="R9">
        <v>11</v>
      </c>
      <c r="S9">
        <f>ABS(Q9-R9)</f>
        <v>1</v>
      </c>
      <c r="T9">
        <f>POWER(S9,2)</f>
        <v>1</v>
      </c>
      <c r="U9" s="18">
        <f>SQRT(T9)</f>
        <v>1</v>
      </c>
    </row>
    <row r="10" spans="3:28" x14ac:dyDescent="0.25">
      <c r="C10" s="6" t="s">
        <v>96</v>
      </c>
      <c r="D10" s="6" t="s">
        <v>97</v>
      </c>
      <c r="E10" s="25" t="s">
        <v>98</v>
      </c>
      <c r="H10" s="8" t="s">
        <v>0</v>
      </c>
      <c r="I10" s="5"/>
      <c r="J10" s="5"/>
      <c r="K10" s="5"/>
      <c r="L10" s="8" t="s">
        <v>1</v>
      </c>
      <c r="Q10">
        <v>13</v>
      </c>
      <c r="R10">
        <v>10</v>
      </c>
      <c r="S10">
        <f t="shared" ref="S10:S15" si="0">ABS(Q10-R10)</f>
        <v>3</v>
      </c>
      <c r="T10">
        <f t="shared" ref="T10:T15" si="1">POWER(S10,2)</f>
        <v>9</v>
      </c>
      <c r="U10" s="18">
        <f t="shared" ref="U10:U15" si="2">SQRT(T10)</f>
        <v>3</v>
      </c>
    </row>
    <row r="11" spans="3:28" x14ac:dyDescent="0.25">
      <c r="G11" s="1" t="s">
        <v>2</v>
      </c>
      <c r="H11" s="1"/>
      <c r="I11" s="1" t="s">
        <v>3</v>
      </c>
      <c r="K11" s="3" t="s">
        <v>2</v>
      </c>
      <c r="M11" s="6" t="s">
        <v>3</v>
      </c>
      <c r="Q11">
        <v>15</v>
      </c>
      <c r="R11">
        <v>11</v>
      </c>
      <c r="S11">
        <f t="shared" si="0"/>
        <v>4</v>
      </c>
      <c r="T11">
        <f t="shared" si="1"/>
        <v>16</v>
      </c>
      <c r="U11" s="18">
        <f t="shared" si="2"/>
        <v>4</v>
      </c>
    </row>
    <row r="12" spans="3:28" hidden="1" x14ac:dyDescent="0.25">
      <c r="K12" s="48" t="s">
        <v>12</v>
      </c>
      <c r="M12" s="48" t="s">
        <v>11</v>
      </c>
      <c r="N12" s="48" t="s">
        <v>10</v>
      </c>
      <c r="S12">
        <f t="shared" si="0"/>
        <v>0</v>
      </c>
      <c r="T12">
        <f t="shared" si="1"/>
        <v>0</v>
      </c>
      <c r="U12" s="18">
        <f t="shared" si="2"/>
        <v>0</v>
      </c>
    </row>
    <row r="13" spans="3:28" x14ac:dyDescent="0.25">
      <c r="G13" s="1"/>
      <c r="H13" s="1"/>
      <c r="I13" s="1"/>
      <c r="K13" s="48"/>
      <c r="M13" s="48"/>
      <c r="N13" s="48"/>
      <c r="Q13">
        <v>16</v>
      </c>
      <c r="R13">
        <v>13</v>
      </c>
      <c r="S13">
        <f t="shared" si="0"/>
        <v>3</v>
      </c>
      <c r="T13">
        <f t="shared" si="1"/>
        <v>9</v>
      </c>
      <c r="U13" s="18">
        <f t="shared" si="2"/>
        <v>3</v>
      </c>
      <c r="Y13" t="s">
        <v>173</v>
      </c>
      <c r="Z13" s="9" t="s">
        <v>176</v>
      </c>
      <c r="AA13" t="s">
        <v>178</v>
      </c>
      <c r="AB13" t="s">
        <v>183</v>
      </c>
    </row>
    <row r="14" spans="3:28" ht="60" x14ac:dyDescent="0.25">
      <c r="G14" s="1" t="s">
        <v>5</v>
      </c>
      <c r="H14" s="1" t="s">
        <v>30</v>
      </c>
      <c r="I14" s="2" t="s">
        <v>6</v>
      </c>
      <c r="K14" s="3" t="s">
        <v>7</v>
      </c>
      <c r="L14" s="4" t="s">
        <v>8</v>
      </c>
      <c r="M14" s="6" t="s">
        <v>9</v>
      </c>
      <c r="N14" t="s">
        <v>99</v>
      </c>
      <c r="Q14" s="1">
        <v>78</v>
      </c>
      <c r="R14" s="1">
        <v>50</v>
      </c>
      <c r="S14">
        <f t="shared" si="0"/>
        <v>28</v>
      </c>
      <c r="T14">
        <f t="shared" si="1"/>
        <v>784</v>
      </c>
      <c r="U14" s="18">
        <f t="shared" si="2"/>
        <v>28</v>
      </c>
      <c r="X14" t="s">
        <v>20</v>
      </c>
      <c r="Y14" t="s">
        <v>172</v>
      </c>
      <c r="Z14" s="9" t="s">
        <v>177</v>
      </c>
      <c r="AA14" t="s">
        <v>179</v>
      </c>
      <c r="AB14" s="9" t="s">
        <v>186</v>
      </c>
    </row>
    <row r="15" spans="3:28" ht="90" x14ac:dyDescent="0.25">
      <c r="H15" t="s">
        <v>28</v>
      </c>
      <c r="K15" t="s">
        <v>11</v>
      </c>
      <c r="Q15">
        <v>12</v>
      </c>
      <c r="R15">
        <v>3</v>
      </c>
      <c r="S15">
        <f t="shared" si="0"/>
        <v>9</v>
      </c>
      <c r="T15">
        <f t="shared" si="1"/>
        <v>81</v>
      </c>
      <c r="U15" s="18">
        <f t="shared" si="2"/>
        <v>9</v>
      </c>
      <c r="X15" t="s">
        <v>168</v>
      </c>
      <c r="Y15" t="s">
        <v>174</v>
      </c>
      <c r="Z15" s="9" t="s">
        <v>182</v>
      </c>
      <c r="AA15" t="s">
        <v>180</v>
      </c>
      <c r="AB15" s="9" t="s">
        <v>185</v>
      </c>
    </row>
    <row r="16" spans="3:28" ht="45" x14ac:dyDescent="0.25">
      <c r="H16" s="11" t="s">
        <v>29</v>
      </c>
      <c r="K16" t="s">
        <v>31</v>
      </c>
      <c r="U16" s="18"/>
      <c r="X16" t="s">
        <v>76</v>
      </c>
      <c r="Y16" t="s">
        <v>175</v>
      </c>
      <c r="Z16" s="9" t="s">
        <v>182</v>
      </c>
      <c r="AA16" t="s">
        <v>181</v>
      </c>
      <c r="AB16" s="9" t="s">
        <v>184</v>
      </c>
    </row>
    <row r="17" spans="4:26" x14ac:dyDescent="0.25">
      <c r="D17">
        <v>5</v>
      </c>
      <c r="E17">
        <v>2</v>
      </c>
      <c r="F17">
        <v>3</v>
      </c>
      <c r="R17" t="s">
        <v>16</v>
      </c>
      <c r="S17">
        <f>AVERAGE(S9:S15)</f>
        <v>6.8571428571428568</v>
      </c>
      <c r="T17">
        <f xml:space="preserve"> AVERAGE(T9:T15)</f>
        <v>128.57142857142858</v>
      </c>
      <c r="U17" s="18">
        <f>SQRT(T17)</f>
        <v>11.338934190276817</v>
      </c>
    </row>
    <row r="18" spans="4:26" x14ac:dyDescent="0.25">
      <c r="D18">
        <v>10</v>
      </c>
      <c r="E18">
        <v>4</v>
      </c>
      <c r="F18">
        <f>(D18-E18)</f>
        <v>6</v>
      </c>
    </row>
    <row r="19" spans="4:26" x14ac:dyDescent="0.25">
      <c r="M19" t="s">
        <v>75</v>
      </c>
      <c r="S19" s="9" t="s">
        <v>3</v>
      </c>
      <c r="T19" s="9" t="s">
        <v>14</v>
      </c>
      <c r="U19" t="s">
        <v>165</v>
      </c>
      <c r="V19" t="s">
        <v>166</v>
      </c>
      <c r="W19" t="s">
        <v>167</v>
      </c>
      <c r="Y19" t="s">
        <v>169</v>
      </c>
      <c r="Z19" s="29" t="s">
        <v>171</v>
      </c>
    </row>
    <row r="20" spans="4:26" x14ac:dyDescent="0.25">
      <c r="K20" t="s">
        <v>73</v>
      </c>
      <c r="L20" t="s">
        <v>74</v>
      </c>
      <c r="M20" t="s">
        <v>76</v>
      </c>
      <c r="S20">
        <v>12</v>
      </c>
      <c r="T20">
        <v>11</v>
      </c>
      <c r="U20">
        <f>ABS(T20-S$26)</f>
        <v>13.333333333333332</v>
      </c>
      <c r="V20">
        <f>ABS(T20-S20)</f>
        <v>1</v>
      </c>
      <c r="W20">
        <f>ABS(S20-S$26)</f>
        <v>12.333333333333332</v>
      </c>
      <c r="Y20">
        <f>V20/W20</f>
        <v>8.1081081081081086E-2</v>
      </c>
      <c r="Z20" s="9">
        <f>1-Y20</f>
        <v>0.91891891891891886</v>
      </c>
    </row>
    <row r="21" spans="4:26" x14ac:dyDescent="0.25">
      <c r="S21">
        <v>13</v>
      </c>
      <c r="T21">
        <v>10</v>
      </c>
      <c r="U21">
        <f t="shared" ref="U21:U25" si="3">ABS(T21-S$26)</f>
        <v>14.333333333333332</v>
      </c>
      <c r="V21">
        <f t="shared" ref="V21:V25" si="4">ABS(T21-S21)</f>
        <v>3</v>
      </c>
      <c r="W21">
        <f t="shared" ref="W21:W25" si="5">ABS(S21-S$26)</f>
        <v>11.333333333333332</v>
      </c>
      <c r="Y21">
        <f t="shared" ref="Y21:Y25" si="6">V21/W21</f>
        <v>0.26470588235294118</v>
      </c>
      <c r="Z21" s="9">
        <f t="shared" ref="Z21:Z25" si="7">1-Y21</f>
        <v>0.73529411764705888</v>
      </c>
    </row>
    <row r="22" spans="4:26" x14ac:dyDescent="0.25">
      <c r="S22">
        <v>15</v>
      </c>
      <c r="T22">
        <v>11</v>
      </c>
      <c r="U22">
        <f t="shared" si="3"/>
        <v>13.333333333333332</v>
      </c>
      <c r="V22">
        <f t="shared" si="4"/>
        <v>4</v>
      </c>
      <c r="W22">
        <f t="shared" si="5"/>
        <v>9.3333333333333321</v>
      </c>
      <c r="Y22">
        <f t="shared" si="6"/>
        <v>0.4285714285714286</v>
      </c>
      <c r="Z22" s="9">
        <f t="shared" si="7"/>
        <v>0.5714285714285714</v>
      </c>
    </row>
    <row r="23" spans="4:26" x14ac:dyDescent="0.25">
      <c r="K23" t="s">
        <v>137</v>
      </c>
      <c r="L23" t="s">
        <v>109</v>
      </c>
      <c r="M23" t="s">
        <v>110</v>
      </c>
      <c r="N23" t="s">
        <v>111</v>
      </c>
      <c r="O23" t="s">
        <v>112</v>
      </c>
      <c r="P23" t="s">
        <v>99</v>
      </c>
      <c r="S23">
        <v>12</v>
      </c>
      <c r="T23">
        <v>16</v>
      </c>
      <c r="U23">
        <f t="shared" si="3"/>
        <v>8.3333333333333321</v>
      </c>
      <c r="V23">
        <f t="shared" si="4"/>
        <v>4</v>
      </c>
      <c r="W23">
        <f t="shared" si="5"/>
        <v>12.333333333333332</v>
      </c>
      <c r="Y23">
        <f t="shared" si="6"/>
        <v>0.32432432432432434</v>
      </c>
      <c r="Z23" s="9">
        <f t="shared" si="7"/>
        <v>0.67567567567567566</v>
      </c>
    </row>
    <row r="24" spans="4:26" x14ac:dyDescent="0.25">
      <c r="E24" t="s">
        <v>152</v>
      </c>
      <c r="I24" t="s">
        <v>123</v>
      </c>
      <c r="L24" t="s">
        <v>124</v>
      </c>
      <c r="M24" t="s">
        <v>125</v>
      </c>
      <c r="N24" t="s">
        <v>126</v>
      </c>
      <c r="O24" t="s">
        <v>127</v>
      </c>
      <c r="S24">
        <v>16</v>
      </c>
      <c r="T24">
        <v>13</v>
      </c>
      <c r="U24">
        <f t="shared" si="3"/>
        <v>11.333333333333332</v>
      </c>
      <c r="V24">
        <f t="shared" si="4"/>
        <v>3</v>
      </c>
      <c r="W24">
        <f t="shared" si="5"/>
        <v>8.3333333333333321</v>
      </c>
      <c r="Y24">
        <f t="shared" si="6"/>
        <v>0.36000000000000004</v>
      </c>
      <c r="Z24" s="9">
        <f t="shared" si="7"/>
        <v>0.6399999999999999</v>
      </c>
    </row>
    <row r="25" spans="4:26" x14ac:dyDescent="0.25">
      <c r="E25" t="s">
        <v>153</v>
      </c>
      <c r="I25" t="s">
        <v>128</v>
      </c>
      <c r="L25">
        <v>0</v>
      </c>
      <c r="M25" t="s">
        <v>129</v>
      </c>
      <c r="N25">
        <v>-1</v>
      </c>
      <c r="O25" t="s">
        <v>130</v>
      </c>
      <c r="P25">
        <v>0.2</v>
      </c>
      <c r="S25" s="1">
        <v>78</v>
      </c>
      <c r="T25" s="1">
        <v>50</v>
      </c>
      <c r="U25">
        <f t="shared" si="3"/>
        <v>25.666666666666668</v>
      </c>
      <c r="V25">
        <f t="shared" si="4"/>
        <v>28</v>
      </c>
      <c r="W25">
        <f t="shared" si="5"/>
        <v>53.666666666666671</v>
      </c>
      <c r="Y25">
        <f t="shared" si="6"/>
        <v>0.52173913043478259</v>
      </c>
      <c r="Z25" s="9">
        <f t="shared" si="7"/>
        <v>0.47826086956521741</v>
      </c>
    </row>
    <row r="26" spans="4:26" x14ac:dyDescent="0.25">
      <c r="I26" t="s">
        <v>131</v>
      </c>
      <c r="L26">
        <v>4</v>
      </c>
      <c r="M26" t="s">
        <v>132</v>
      </c>
      <c r="N26">
        <v>1</v>
      </c>
      <c r="O26" t="s">
        <v>133</v>
      </c>
      <c r="P26">
        <v>1E-3</v>
      </c>
      <c r="R26" t="s">
        <v>164</v>
      </c>
      <c r="S26">
        <f>AVERAGE(S20:S25)</f>
        <v>24.333333333333332</v>
      </c>
      <c r="U26">
        <f>AVERAGE(U20:U25)</f>
        <v>14.388888888888888</v>
      </c>
      <c r="V26">
        <f>AVERAGE(V20:V25)</f>
        <v>7.166666666666667</v>
      </c>
      <c r="W26">
        <f>AVERAGE(W20:W25)</f>
        <v>17.888888888888889</v>
      </c>
      <c r="Z26" s="9">
        <f>AVERAGE(Z20:Z25)</f>
        <v>0.66992969220590703</v>
      </c>
    </row>
    <row r="27" spans="4:26" x14ac:dyDescent="0.25">
      <c r="H27" t="s">
        <v>146</v>
      </c>
      <c r="I27" t="s">
        <v>139</v>
      </c>
      <c r="K27" t="s">
        <v>138</v>
      </c>
    </row>
    <row r="28" spans="4:26" x14ac:dyDescent="0.25">
      <c r="H28" t="s">
        <v>147</v>
      </c>
      <c r="I28" t="s">
        <v>140</v>
      </c>
      <c r="K28" t="s">
        <v>142</v>
      </c>
    </row>
    <row r="29" spans="4:26" x14ac:dyDescent="0.25">
      <c r="H29" t="s">
        <v>148</v>
      </c>
      <c r="I29" t="s">
        <v>141</v>
      </c>
      <c r="K29" t="s">
        <v>143</v>
      </c>
    </row>
    <row r="30" spans="4:26" x14ac:dyDescent="0.25">
      <c r="H30" t="s">
        <v>149</v>
      </c>
      <c r="I30" t="s">
        <v>150</v>
      </c>
      <c r="K30" t="s">
        <v>151</v>
      </c>
    </row>
  </sheetData>
  <mergeCells count="3">
    <mergeCell ref="N12:N13"/>
    <mergeCell ref="M12:M13"/>
    <mergeCell ref="K12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24"/>
  <sheetViews>
    <sheetView topLeftCell="A5" workbookViewId="0">
      <selection activeCell="C21" sqref="C21"/>
    </sheetView>
  </sheetViews>
  <sheetFormatPr defaultRowHeight="15" x14ac:dyDescent="0.25"/>
  <cols>
    <col min="3" max="3" width="31.7109375" customWidth="1"/>
    <col min="8" max="8" width="11.7109375" bestFit="1" customWidth="1"/>
    <col min="11" max="11" width="12.42578125" customWidth="1"/>
    <col min="12" max="12" width="13.7109375" customWidth="1"/>
    <col min="14" max="14" width="12.85546875" customWidth="1"/>
  </cols>
  <sheetData>
    <row r="7" spans="3:15" x14ac:dyDescent="0.25">
      <c r="K7" s="5" t="s">
        <v>32</v>
      </c>
    </row>
    <row r="8" spans="3:15" x14ac:dyDescent="0.25">
      <c r="I8" t="s">
        <v>33</v>
      </c>
      <c r="M8" t="s">
        <v>34</v>
      </c>
    </row>
    <row r="9" spans="3:15" ht="60" x14ac:dyDescent="0.25">
      <c r="C9" t="s">
        <v>64</v>
      </c>
      <c r="D9" t="s">
        <v>5</v>
      </c>
      <c r="E9" t="s">
        <v>65</v>
      </c>
      <c r="I9" s="9" t="s">
        <v>35</v>
      </c>
      <c r="M9" s="9" t="s">
        <v>36</v>
      </c>
    </row>
    <row r="10" spans="3:15" x14ac:dyDescent="0.25">
      <c r="C10" t="s">
        <v>66</v>
      </c>
      <c r="D10" s="4" t="s">
        <v>67</v>
      </c>
      <c r="E10" t="s">
        <v>66</v>
      </c>
      <c r="H10" t="s">
        <v>37</v>
      </c>
      <c r="J10" t="s">
        <v>38</v>
      </c>
      <c r="L10" t="s">
        <v>39</v>
      </c>
      <c r="N10" t="s">
        <v>40</v>
      </c>
    </row>
    <row r="12" spans="3:15" x14ac:dyDescent="0.25">
      <c r="G12" t="s">
        <v>41</v>
      </c>
      <c r="H12" t="s">
        <v>42</v>
      </c>
      <c r="J12" t="s">
        <v>46</v>
      </c>
      <c r="L12" t="s">
        <v>53</v>
      </c>
      <c r="M12" t="s">
        <v>56</v>
      </c>
      <c r="N12" t="s">
        <v>51</v>
      </c>
      <c r="O12" t="s">
        <v>54</v>
      </c>
    </row>
    <row r="13" spans="3:15" x14ac:dyDescent="0.25">
      <c r="G13" t="s">
        <v>45</v>
      </c>
      <c r="H13" t="s">
        <v>47</v>
      </c>
      <c r="N13" t="s">
        <v>52</v>
      </c>
      <c r="O13" t="s">
        <v>55</v>
      </c>
    </row>
    <row r="14" spans="3:15" x14ac:dyDescent="0.25">
      <c r="G14" t="s">
        <v>44</v>
      </c>
      <c r="H14" s="15">
        <v>100500200</v>
      </c>
      <c r="J14" t="s">
        <v>48</v>
      </c>
    </row>
    <row r="15" spans="3:15" x14ac:dyDescent="0.25">
      <c r="G15" t="s">
        <v>49</v>
      </c>
      <c r="H15" t="s">
        <v>50</v>
      </c>
    </row>
    <row r="17" spans="3:15" x14ac:dyDescent="0.25">
      <c r="L17" t="s">
        <v>41</v>
      </c>
      <c r="M17" t="s">
        <v>57</v>
      </c>
      <c r="N17" t="s">
        <v>52</v>
      </c>
      <c r="O17" t="s">
        <v>61</v>
      </c>
    </row>
    <row r="18" spans="3:15" x14ac:dyDescent="0.25">
      <c r="L18">
        <v>35</v>
      </c>
      <c r="M18">
        <v>30</v>
      </c>
      <c r="N18">
        <v>3</v>
      </c>
      <c r="O18">
        <v>2</v>
      </c>
    </row>
    <row r="19" spans="3:15" x14ac:dyDescent="0.25">
      <c r="K19" t="s">
        <v>59</v>
      </c>
      <c r="L19">
        <v>25</v>
      </c>
      <c r="M19">
        <v>10</v>
      </c>
      <c r="N19">
        <v>1</v>
      </c>
      <c r="O19">
        <v>5</v>
      </c>
    </row>
    <row r="20" spans="3:15" x14ac:dyDescent="0.25">
      <c r="D20" t="s">
        <v>62</v>
      </c>
      <c r="E20" s="7" t="s">
        <v>5</v>
      </c>
      <c r="F20" t="s">
        <v>63</v>
      </c>
      <c r="K20" t="s">
        <v>60</v>
      </c>
      <c r="L20">
        <v>20</v>
      </c>
      <c r="M20">
        <v>3</v>
      </c>
      <c r="N20">
        <v>4</v>
      </c>
      <c r="O20">
        <v>3</v>
      </c>
    </row>
    <row r="21" spans="3:15" x14ac:dyDescent="0.25">
      <c r="C21" t="s">
        <v>68</v>
      </c>
      <c r="L21" s="18">
        <v>5</v>
      </c>
      <c r="M21" s="18">
        <v>7</v>
      </c>
      <c r="N21" s="18">
        <v>3</v>
      </c>
      <c r="O21" s="18">
        <v>2</v>
      </c>
    </row>
    <row r="24" spans="3:15" x14ac:dyDescent="0.25">
      <c r="L24">
        <v>27</v>
      </c>
      <c r="M24">
        <v>5</v>
      </c>
      <c r="N24" s="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1"/>
  <sheetViews>
    <sheetView topLeftCell="B1" workbookViewId="0">
      <selection activeCell="O10" sqref="O10:R12"/>
    </sheetView>
  </sheetViews>
  <sheetFormatPr defaultRowHeight="15" x14ac:dyDescent="0.25"/>
  <cols>
    <col min="3" max="3" width="11.28515625" customWidth="1"/>
    <col min="5" max="5" width="14.28515625" customWidth="1"/>
    <col min="6" max="6" width="12.5703125" customWidth="1"/>
    <col min="7" max="7" width="12.28515625" customWidth="1"/>
    <col min="11" max="11" width="11.85546875" customWidth="1"/>
    <col min="12" max="12" width="12.7109375" customWidth="1"/>
    <col min="13" max="13" width="13.140625" customWidth="1"/>
    <col min="16" max="16" width="14.85546875" customWidth="1"/>
    <col min="17" max="17" width="13" customWidth="1"/>
  </cols>
  <sheetData>
    <row r="1" spans="3:17" x14ac:dyDescent="0.25">
      <c r="I1" t="s">
        <v>77</v>
      </c>
    </row>
    <row r="2" spans="3:17" x14ac:dyDescent="0.25">
      <c r="E2" t="s">
        <v>89</v>
      </c>
      <c r="L2" t="s">
        <v>90</v>
      </c>
    </row>
    <row r="3" spans="3:17" ht="30" x14ac:dyDescent="0.25">
      <c r="E3" s="27" t="s">
        <v>146</v>
      </c>
      <c r="F3" s="28" t="s">
        <v>145</v>
      </c>
    </row>
    <row r="4" spans="3:17" x14ac:dyDescent="0.25">
      <c r="C4" t="s">
        <v>144</v>
      </c>
      <c r="D4" t="s">
        <v>135</v>
      </c>
      <c r="E4" s="27" t="s">
        <v>89</v>
      </c>
      <c r="F4" s="27" t="s">
        <v>83</v>
      </c>
      <c r="G4" t="s">
        <v>86</v>
      </c>
      <c r="K4" t="s">
        <v>87</v>
      </c>
      <c r="L4" t="s">
        <v>88</v>
      </c>
      <c r="M4" t="s">
        <v>90</v>
      </c>
    </row>
    <row r="5" spans="3:17" x14ac:dyDescent="0.25">
      <c r="C5" t="s">
        <v>136</v>
      </c>
      <c r="D5" t="s">
        <v>134</v>
      </c>
      <c r="E5" s="27" t="s">
        <v>82</v>
      </c>
      <c r="F5" s="27" t="s">
        <v>81</v>
      </c>
      <c r="G5" t="s">
        <v>80</v>
      </c>
      <c r="H5" t="s">
        <v>79</v>
      </c>
      <c r="I5" t="s">
        <v>78</v>
      </c>
      <c r="J5" t="s">
        <v>78</v>
      </c>
      <c r="K5" t="s">
        <v>80</v>
      </c>
      <c r="L5" t="s">
        <v>81</v>
      </c>
      <c r="M5" t="s">
        <v>91</v>
      </c>
    </row>
    <row r="6" spans="3:17" x14ac:dyDescent="0.25">
      <c r="H6">
        <f ca="1">RANDBETWEEN(10,1000)</f>
        <v>555</v>
      </c>
      <c r="I6">
        <f ca="1">RANDBETWEEN(1,5)</f>
        <v>1</v>
      </c>
      <c r="J6">
        <f ca="1">RANDBETWEEN(11,15)</f>
        <v>11</v>
      </c>
    </row>
    <row r="7" spans="3:17" x14ac:dyDescent="0.25">
      <c r="H7">
        <f t="shared" ref="H7:H14" ca="1" si="0">RANDBETWEEN(10,1000)</f>
        <v>841</v>
      </c>
      <c r="I7">
        <f t="shared" ref="I7:I21" ca="1" si="1">RANDBETWEEN(1,5)</f>
        <v>5</v>
      </c>
      <c r="J7">
        <f t="shared" ref="J7:J13" ca="1" si="2">RANDBETWEEN(11,15)</f>
        <v>13</v>
      </c>
    </row>
    <row r="8" spans="3:17" s="22" customFormat="1" x14ac:dyDescent="0.25">
      <c r="H8" s="22">
        <f t="shared" ca="1" si="0"/>
        <v>477</v>
      </c>
      <c r="J8" s="22">
        <f t="shared" ca="1" si="2"/>
        <v>12</v>
      </c>
    </row>
    <row r="9" spans="3:17" s="22" customFormat="1" x14ac:dyDescent="0.25">
      <c r="H9" s="22">
        <f t="shared" ca="1" si="0"/>
        <v>680</v>
      </c>
      <c r="J9" s="22">
        <f t="shared" ca="1" si="2"/>
        <v>14</v>
      </c>
    </row>
    <row r="10" spans="3:17" x14ac:dyDescent="0.25">
      <c r="H10">
        <f t="shared" ca="1" si="0"/>
        <v>113</v>
      </c>
      <c r="I10">
        <f t="shared" ca="1" si="1"/>
        <v>1</v>
      </c>
      <c r="J10">
        <f t="shared" ca="1" si="2"/>
        <v>12</v>
      </c>
      <c r="P10" t="s">
        <v>92</v>
      </c>
    </row>
    <row r="11" spans="3:17" x14ac:dyDescent="0.25">
      <c r="H11">
        <f t="shared" ca="1" si="0"/>
        <v>818</v>
      </c>
      <c r="I11">
        <f t="shared" ca="1" si="1"/>
        <v>1</v>
      </c>
      <c r="J11">
        <f t="shared" ca="1" si="2"/>
        <v>11</v>
      </c>
      <c r="O11" t="s">
        <v>84</v>
      </c>
      <c r="P11" t="s">
        <v>85</v>
      </c>
      <c r="Q11" t="s">
        <v>94</v>
      </c>
    </row>
    <row r="12" spans="3:17" x14ac:dyDescent="0.25">
      <c r="H12">
        <f t="shared" ca="1" si="0"/>
        <v>169</v>
      </c>
      <c r="I12">
        <f t="shared" ca="1" si="1"/>
        <v>2</v>
      </c>
      <c r="J12">
        <f t="shared" ca="1" si="2"/>
        <v>11</v>
      </c>
      <c r="O12" t="s">
        <v>16</v>
      </c>
      <c r="P12" t="s">
        <v>93</v>
      </c>
      <c r="Q12" t="s">
        <v>95</v>
      </c>
    </row>
    <row r="13" spans="3:17" x14ac:dyDescent="0.25">
      <c r="H13">
        <f t="shared" ca="1" si="0"/>
        <v>862</v>
      </c>
      <c r="I13">
        <f t="shared" ca="1" si="1"/>
        <v>3</v>
      </c>
      <c r="J13">
        <f t="shared" ca="1" si="2"/>
        <v>14</v>
      </c>
    </row>
    <row r="14" spans="3:17" x14ac:dyDescent="0.25">
      <c r="H14">
        <f t="shared" ca="1" si="0"/>
        <v>318</v>
      </c>
      <c r="I14">
        <f t="shared" ca="1" si="1"/>
        <v>3</v>
      </c>
      <c r="J14" s="18"/>
    </row>
    <row r="15" spans="3:17" x14ac:dyDescent="0.25">
      <c r="E15" s="21"/>
      <c r="F15" s="21">
        <f ca="1">AVERAGEA(H17,H7)</f>
        <v>903</v>
      </c>
      <c r="G15" s="21">
        <f ca="1">AVERAGE(H6:H21)</f>
        <v>590.42857142857144</v>
      </c>
      <c r="H15" s="18"/>
      <c r="I15">
        <f t="shared" ca="1" si="1"/>
        <v>5</v>
      </c>
      <c r="J15" s="18"/>
    </row>
    <row r="16" spans="3:17" x14ac:dyDescent="0.25">
      <c r="E16" s="21"/>
      <c r="F16" s="21"/>
      <c r="G16" s="21">
        <f ca="1" xml:space="preserve"> AVERAGE(H6:H21)</f>
        <v>590.42857142857144</v>
      </c>
      <c r="H16" s="18"/>
      <c r="I16">
        <f t="shared" ca="1" si="1"/>
        <v>2</v>
      </c>
      <c r="J16" s="18"/>
    </row>
    <row r="17" spans="8:15" x14ac:dyDescent="0.25">
      <c r="H17">
        <f ca="1">RANDBETWEEN(10,1000)</f>
        <v>965</v>
      </c>
      <c r="I17">
        <f t="shared" ca="1" si="1"/>
        <v>4</v>
      </c>
      <c r="J17">
        <f ca="1">RANDBETWEEN(11,15)</f>
        <v>12</v>
      </c>
      <c r="N17">
        <v>4</v>
      </c>
      <c r="O17">
        <v>8</v>
      </c>
    </row>
    <row r="18" spans="8:15" x14ac:dyDescent="0.25">
      <c r="H18">
        <f t="shared" ref="H18:H21" ca="1" si="3">RANDBETWEEN(10,1000)</f>
        <v>46</v>
      </c>
      <c r="I18">
        <f t="shared" ca="1" si="1"/>
        <v>1</v>
      </c>
      <c r="J18">
        <f t="shared" ref="J18:J21" ca="1" si="4">RANDBETWEEN(11,15)</f>
        <v>15</v>
      </c>
      <c r="N18">
        <v>3</v>
      </c>
      <c r="O18">
        <v>10</v>
      </c>
    </row>
    <row r="19" spans="8:15" x14ac:dyDescent="0.25">
      <c r="H19">
        <f t="shared" ca="1" si="3"/>
        <v>743</v>
      </c>
      <c r="I19">
        <f t="shared" ca="1" si="1"/>
        <v>1</v>
      </c>
      <c r="J19">
        <f t="shared" ca="1" si="4"/>
        <v>11</v>
      </c>
    </row>
    <row r="20" spans="8:15" x14ac:dyDescent="0.25">
      <c r="H20">
        <f t="shared" ca="1" si="3"/>
        <v>882</v>
      </c>
      <c r="I20">
        <f t="shared" ca="1" si="1"/>
        <v>4</v>
      </c>
      <c r="J20">
        <f t="shared" ca="1" si="4"/>
        <v>13</v>
      </c>
    </row>
    <row r="21" spans="8:15" x14ac:dyDescent="0.25">
      <c r="H21">
        <f t="shared" ca="1" si="3"/>
        <v>797</v>
      </c>
      <c r="I21">
        <f t="shared" ca="1" si="1"/>
        <v>5</v>
      </c>
      <c r="J21">
        <f t="shared" ca="1" si="4"/>
        <v>12</v>
      </c>
    </row>
  </sheetData>
  <autoFilter ref="H3:J2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workbookViewId="0">
      <selection activeCell="O20" sqref="O20"/>
    </sheetView>
  </sheetViews>
  <sheetFormatPr defaultRowHeight="15" x14ac:dyDescent="0.25"/>
  <sheetData>
    <row r="5" spans="8:8" x14ac:dyDescent="0.25">
      <c r="H5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R17"/>
  <sheetViews>
    <sheetView topLeftCell="D1" workbookViewId="0">
      <selection activeCell="I3" sqref="I3"/>
    </sheetView>
  </sheetViews>
  <sheetFormatPr defaultRowHeight="15" x14ac:dyDescent="0.25"/>
  <cols>
    <col min="12" max="12" width="12.42578125" customWidth="1"/>
    <col min="13" max="13" width="16.5703125" customWidth="1"/>
    <col min="14" max="14" width="13.28515625" customWidth="1"/>
    <col min="16" max="16" width="15" customWidth="1"/>
    <col min="17" max="17" width="17.7109375" customWidth="1"/>
    <col min="18" max="18" width="17.5703125" customWidth="1"/>
  </cols>
  <sheetData>
    <row r="3" spans="8:18" x14ac:dyDescent="0.25">
      <c r="H3" t="s">
        <v>117</v>
      </c>
    </row>
    <row r="4" spans="8:18" ht="30" x14ac:dyDescent="0.25">
      <c r="M4" s="26" t="s">
        <v>105</v>
      </c>
      <c r="N4" t="s">
        <v>108</v>
      </c>
    </row>
    <row r="5" spans="8:18" x14ac:dyDescent="0.25">
      <c r="I5" t="s">
        <v>96</v>
      </c>
      <c r="J5" s="18" t="s">
        <v>98</v>
      </c>
      <c r="L5" t="s">
        <v>103</v>
      </c>
      <c r="M5" s="18" t="s">
        <v>104</v>
      </c>
    </row>
    <row r="6" spans="8:18" x14ac:dyDescent="0.25">
      <c r="H6" t="s">
        <v>100</v>
      </c>
      <c r="I6">
        <v>80</v>
      </c>
      <c r="J6" s="18">
        <v>20</v>
      </c>
      <c r="L6">
        <v>100</v>
      </c>
      <c r="M6" s="18">
        <v>1</v>
      </c>
      <c r="N6" t="s">
        <v>109</v>
      </c>
    </row>
    <row r="7" spans="8:18" x14ac:dyDescent="0.25">
      <c r="H7" t="s">
        <v>101</v>
      </c>
      <c r="I7">
        <v>80</v>
      </c>
      <c r="J7" s="18">
        <v>20</v>
      </c>
      <c r="L7">
        <v>100</v>
      </c>
      <c r="M7" s="18">
        <v>2</v>
      </c>
      <c r="N7" t="s">
        <v>110</v>
      </c>
    </row>
    <row r="8" spans="8:18" x14ac:dyDescent="0.25">
      <c r="H8" t="s">
        <v>102</v>
      </c>
      <c r="I8">
        <v>80</v>
      </c>
      <c r="J8" s="18">
        <v>20</v>
      </c>
      <c r="L8">
        <v>100</v>
      </c>
      <c r="M8" s="18">
        <v>3</v>
      </c>
      <c r="N8" t="s">
        <v>111</v>
      </c>
    </row>
    <row r="9" spans="8:18" x14ac:dyDescent="0.25">
      <c r="H9" t="s">
        <v>106</v>
      </c>
      <c r="I9">
        <v>80</v>
      </c>
      <c r="J9" s="18">
        <v>20</v>
      </c>
      <c r="L9">
        <v>100</v>
      </c>
      <c r="M9" s="18">
        <v>4</v>
      </c>
      <c r="N9" t="s">
        <v>112</v>
      </c>
    </row>
    <row r="10" spans="8:18" x14ac:dyDescent="0.25">
      <c r="H10" t="s">
        <v>107</v>
      </c>
      <c r="I10">
        <v>80</v>
      </c>
      <c r="J10" s="18">
        <v>20</v>
      </c>
      <c r="L10">
        <v>100</v>
      </c>
      <c r="M10" s="18">
        <v>5</v>
      </c>
      <c r="N10" t="s">
        <v>113</v>
      </c>
    </row>
    <row r="12" spans="8:18" x14ac:dyDescent="0.25">
      <c r="L12" t="s">
        <v>90</v>
      </c>
      <c r="M12" t="s">
        <v>114</v>
      </c>
    </row>
    <row r="13" spans="8:18" x14ac:dyDescent="0.25">
      <c r="L13" t="s">
        <v>89</v>
      </c>
      <c r="M13" t="s">
        <v>115</v>
      </c>
      <c r="N13" s="4" t="s">
        <v>116</v>
      </c>
      <c r="P13" t="s">
        <v>119</v>
      </c>
      <c r="Q13" s="20" t="s">
        <v>120</v>
      </c>
      <c r="R13" s="3" t="s">
        <v>120</v>
      </c>
    </row>
    <row r="14" spans="8:18" x14ac:dyDescent="0.25">
      <c r="O14" s="20" t="s">
        <v>121</v>
      </c>
      <c r="P14">
        <v>10</v>
      </c>
      <c r="Q14" s="20">
        <v>0.8</v>
      </c>
      <c r="R14" s="3">
        <v>0.1</v>
      </c>
    </row>
    <row r="15" spans="8:18" x14ac:dyDescent="0.25">
      <c r="P15">
        <v>30</v>
      </c>
      <c r="Q15" s="20">
        <v>0.1</v>
      </c>
      <c r="R15" s="3">
        <v>0.1</v>
      </c>
    </row>
    <row r="16" spans="8:18" x14ac:dyDescent="0.25">
      <c r="O16" s="3" t="s">
        <v>122</v>
      </c>
      <c r="P16">
        <v>60</v>
      </c>
      <c r="Q16" s="20">
        <v>0.1</v>
      </c>
      <c r="R16" s="3">
        <v>0.8</v>
      </c>
    </row>
    <row r="17" spans="14:18" x14ac:dyDescent="0.25">
      <c r="N17" t="s">
        <v>118</v>
      </c>
      <c r="P17">
        <f>AVERAGE(P14:P16)</f>
        <v>33.333333333333336</v>
      </c>
      <c r="Q17" s="20">
        <f>AVERAGE((P14*Q14),(P15*Q15),(P16*Q16))</f>
        <v>5.666666666666667</v>
      </c>
      <c r="R17" s="3">
        <f>AVERAGE((P14*R14),(P15*R15),(P16*R16))</f>
        <v>17.333333333333332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27" sqref="D27:E33"/>
    </sheetView>
  </sheetViews>
  <sheetFormatPr defaultRowHeight="15" x14ac:dyDescent="0.25"/>
  <cols>
    <col min="3" max="3" width="16.85546875" customWidth="1"/>
    <col min="5" max="5" width="18.140625" customWidth="1"/>
    <col min="9" max="9" width="12" customWidth="1"/>
    <col min="10" max="10" width="12.5703125" customWidth="1"/>
    <col min="14" max="14" width="11.85546875" customWidth="1"/>
  </cols>
  <sheetData>
    <row r="1" spans="1:15" x14ac:dyDescent="0.25">
      <c r="A1" t="s">
        <v>154</v>
      </c>
      <c r="B1" t="s">
        <v>155</v>
      </c>
      <c r="C1" t="s">
        <v>156</v>
      </c>
      <c r="D1" t="s">
        <v>24</v>
      </c>
    </row>
    <row r="2" spans="1:15" x14ac:dyDescent="0.25">
      <c r="A2">
        <v>2</v>
      </c>
      <c r="B2">
        <v>2</v>
      </c>
      <c r="C2">
        <v>1</v>
      </c>
      <c r="D2">
        <v>1</v>
      </c>
    </row>
    <row r="3" spans="1:15" x14ac:dyDescent="0.25">
      <c r="A3">
        <v>4</v>
      </c>
      <c r="B3">
        <v>4</v>
      </c>
      <c r="C3">
        <v>4</v>
      </c>
      <c r="D3">
        <v>2</v>
      </c>
    </row>
    <row r="4" spans="1:15" x14ac:dyDescent="0.25">
      <c r="A4">
        <v>1</v>
      </c>
      <c r="C4">
        <v>3</v>
      </c>
      <c r="D4">
        <v>1</v>
      </c>
    </row>
    <row r="5" spans="1:15" x14ac:dyDescent="0.25">
      <c r="A5">
        <v>2</v>
      </c>
      <c r="C5">
        <v>3</v>
      </c>
      <c r="D5">
        <v>2</v>
      </c>
    </row>
    <row r="6" spans="1:15" x14ac:dyDescent="0.25">
      <c r="A6">
        <v>4</v>
      </c>
      <c r="B6">
        <v>3</v>
      </c>
      <c r="C6">
        <v>2</v>
      </c>
      <c r="D6">
        <v>2</v>
      </c>
    </row>
    <row r="7" spans="1:15" x14ac:dyDescent="0.25">
      <c r="A7">
        <v>3</v>
      </c>
      <c r="B7">
        <v>3</v>
      </c>
      <c r="C7">
        <v>4</v>
      </c>
      <c r="D7">
        <v>2</v>
      </c>
    </row>
    <row r="8" spans="1:15" x14ac:dyDescent="0.25">
      <c r="A8">
        <v>3</v>
      </c>
      <c r="B8">
        <v>1</v>
      </c>
      <c r="C8">
        <v>2</v>
      </c>
      <c r="D8">
        <v>2</v>
      </c>
    </row>
    <row r="9" spans="1:15" x14ac:dyDescent="0.25">
      <c r="A9">
        <v>1</v>
      </c>
      <c r="B9">
        <v>1</v>
      </c>
      <c r="C9">
        <v>3</v>
      </c>
      <c r="D9">
        <v>2</v>
      </c>
    </row>
    <row r="10" spans="1:15" x14ac:dyDescent="0.25">
      <c r="A10">
        <v>1</v>
      </c>
      <c r="B10">
        <v>4</v>
      </c>
      <c r="C10">
        <v>3</v>
      </c>
      <c r="D10">
        <v>2</v>
      </c>
    </row>
    <row r="11" spans="1:15" x14ac:dyDescent="0.25">
      <c r="H11" s="27"/>
      <c r="I11" s="27"/>
      <c r="J11" s="27"/>
      <c r="K11" s="27" t="s">
        <v>154</v>
      </c>
    </row>
    <row r="12" spans="1:15" x14ac:dyDescent="0.25">
      <c r="H12" s="27"/>
      <c r="I12" s="27"/>
      <c r="J12" s="27" t="s">
        <v>155</v>
      </c>
      <c r="K12" s="27">
        <v>1</v>
      </c>
      <c r="L12" s="19" t="s">
        <v>155</v>
      </c>
      <c r="M12" s="19"/>
      <c r="N12" s="19"/>
      <c r="O12" s="19"/>
    </row>
    <row r="13" spans="1:15" x14ac:dyDescent="0.25">
      <c r="H13" s="27"/>
      <c r="I13" s="27" t="s">
        <v>156</v>
      </c>
      <c r="J13" s="27">
        <v>3</v>
      </c>
      <c r="K13" s="27"/>
      <c r="L13" s="19">
        <v>1</v>
      </c>
      <c r="M13" s="19"/>
      <c r="N13" s="19"/>
      <c r="O13" s="19"/>
    </row>
    <row r="14" spans="1:15" x14ac:dyDescent="0.25">
      <c r="H14" s="27" t="s">
        <v>24</v>
      </c>
      <c r="I14" s="27">
        <v>3</v>
      </c>
      <c r="J14" s="27"/>
      <c r="K14" s="27"/>
      <c r="L14" s="19"/>
      <c r="M14" s="19" t="s">
        <v>156</v>
      </c>
      <c r="N14" s="19"/>
      <c r="O14" s="19"/>
    </row>
    <row r="15" spans="1:15" x14ac:dyDescent="0.25">
      <c r="H15" s="27">
        <v>1</v>
      </c>
      <c r="I15" s="27"/>
      <c r="J15" s="27"/>
      <c r="K15" s="27"/>
      <c r="L15" s="19"/>
      <c r="M15" s="19">
        <v>3</v>
      </c>
      <c r="N15" s="19"/>
      <c r="O15" s="19"/>
    </row>
    <row r="16" spans="1:15" x14ac:dyDescent="0.25">
      <c r="L16" s="19"/>
      <c r="M16" s="19"/>
      <c r="N16" s="19" t="s">
        <v>24</v>
      </c>
      <c r="O16" s="19"/>
    </row>
    <row r="17" spans="3:16" x14ac:dyDescent="0.25">
      <c r="L17" s="19"/>
      <c r="M17" s="19"/>
      <c r="N17" s="19">
        <v>2</v>
      </c>
      <c r="O17" s="19"/>
    </row>
    <row r="22" spans="3:16" x14ac:dyDescent="0.25">
      <c r="C22" t="s">
        <v>159</v>
      </c>
      <c r="D22" t="s">
        <v>160</v>
      </c>
      <c r="E22" t="s">
        <v>89</v>
      </c>
      <c r="I22" t="s">
        <v>157</v>
      </c>
      <c r="N22" t="s">
        <v>158</v>
      </c>
    </row>
    <row r="24" spans="3:16" x14ac:dyDescent="0.25">
      <c r="C24" t="s">
        <v>162</v>
      </c>
      <c r="E24" t="s">
        <v>163</v>
      </c>
      <c r="I24">
        <v>2</v>
      </c>
      <c r="J24">
        <v>2</v>
      </c>
      <c r="K24">
        <v>1</v>
      </c>
      <c r="N24">
        <v>4</v>
      </c>
      <c r="O24">
        <v>4</v>
      </c>
      <c r="P24">
        <v>4</v>
      </c>
    </row>
    <row r="25" spans="3:16" x14ac:dyDescent="0.25">
      <c r="I25">
        <v>1</v>
      </c>
      <c r="J25">
        <v>3</v>
      </c>
      <c r="K25">
        <v>3</v>
      </c>
      <c r="N25">
        <v>2</v>
      </c>
      <c r="O25">
        <v>2</v>
      </c>
      <c r="P25">
        <v>3</v>
      </c>
    </row>
    <row r="26" spans="3:16" x14ac:dyDescent="0.25">
      <c r="I26">
        <v>1</v>
      </c>
      <c r="J26">
        <v>4</v>
      </c>
      <c r="K26">
        <v>3</v>
      </c>
      <c r="N26">
        <v>4</v>
      </c>
      <c r="O26">
        <v>3</v>
      </c>
      <c r="P26">
        <v>2</v>
      </c>
    </row>
    <row r="27" spans="3:16" x14ac:dyDescent="0.25">
      <c r="I27">
        <v>1</v>
      </c>
      <c r="J27">
        <v>4</v>
      </c>
      <c r="K27">
        <v>3</v>
      </c>
      <c r="N27">
        <v>3</v>
      </c>
      <c r="O27">
        <v>3</v>
      </c>
      <c r="P27">
        <v>4</v>
      </c>
    </row>
    <row r="28" spans="3:16" x14ac:dyDescent="0.25">
      <c r="N28">
        <v>3</v>
      </c>
      <c r="O28">
        <v>1</v>
      </c>
      <c r="P28">
        <v>2</v>
      </c>
    </row>
    <row r="29" spans="3:16" x14ac:dyDescent="0.25">
      <c r="N29">
        <v>1</v>
      </c>
      <c r="O29">
        <v>1</v>
      </c>
      <c r="P29">
        <v>3</v>
      </c>
    </row>
    <row r="30" spans="3:16" x14ac:dyDescent="0.25">
      <c r="N30">
        <v>1</v>
      </c>
      <c r="O30">
        <v>4</v>
      </c>
      <c r="P30">
        <v>3</v>
      </c>
    </row>
    <row r="35" spans="10:14" x14ac:dyDescent="0.25">
      <c r="J35" t="s">
        <v>161</v>
      </c>
      <c r="L35">
        <v>1</v>
      </c>
      <c r="M35">
        <v>4</v>
      </c>
      <c r="N35">
        <v>3</v>
      </c>
    </row>
  </sheetData>
  <autoFilter ref="A1:D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opLeftCell="F14" workbookViewId="0">
      <selection activeCell="N23" sqref="N23"/>
    </sheetView>
  </sheetViews>
  <sheetFormatPr defaultRowHeight="15" x14ac:dyDescent="0.25"/>
  <cols>
    <col min="2" max="2" width="13.5703125" customWidth="1"/>
    <col min="4" max="4" width="17.7109375" customWidth="1"/>
    <col min="5" max="5" width="34.28515625" customWidth="1"/>
    <col min="6" max="6" width="18.5703125" customWidth="1"/>
    <col min="7" max="7" width="15.85546875" customWidth="1"/>
    <col min="9" max="9" width="16" customWidth="1"/>
    <col min="10" max="10" width="19.42578125" customWidth="1"/>
    <col min="19" max="19" width="13.7109375" customWidth="1"/>
  </cols>
  <sheetData>
    <row r="2" spans="2:19" x14ac:dyDescent="0.25">
      <c r="E2" s="9" t="s">
        <v>198</v>
      </c>
    </row>
    <row r="3" spans="2:19" ht="30" x14ac:dyDescent="0.25">
      <c r="B3" s="9" t="s">
        <v>295</v>
      </c>
      <c r="C3">
        <v>100</v>
      </c>
      <c r="D3">
        <v>80</v>
      </c>
      <c r="E3" t="s">
        <v>195</v>
      </c>
      <c r="F3" t="s">
        <v>196</v>
      </c>
      <c r="J3" t="s">
        <v>187</v>
      </c>
    </row>
    <row r="4" spans="2:19" x14ac:dyDescent="0.25">
      <c r="B4" t="s">
        <v>294</v>
      </c>
      <c r="C4" s="14" t="s">
        <v>190</v>
      </c>
      <c r="D4" s="14" t="s">
        <v>96</v>
      </c>
      <c r="E4" s="14" t="s">
        <v>98</v>
      </c>
      <c r="F4" t="s">
        <v>288</v>
      </c>
      <c r="G4" s="33" t="s">
        <v>291</v>
      </c>
      <c r="H4" s="14" t="s">
        <v>28</v>
      </c>
    </row>
    <row r="5" spans="2:19" x14ac:dyDescent="0.25">
      <c r="F5" t="s">
        <v>289</v>
      </c>
      <c r="G5" t="s">
        <v>292</v>
      </c>
      <c r="H5" s="14" t="s">
        <v>28</v>
      </c>
      <c r="I5" t="s">
        <v>188</v>
      </c>
      <c r="J5" t="s">
        <v>189</v>
      </c>
    </row>
    <row r="6" spans="2:19" x14ac:dyDescent="0.25">
      <c r="F6" t="s">
        <v>290</v>
      </c>
      <c r="G6" t="s">
        <v>293</v>
      </c>
      <c r="H6" s="14" t="s">
        <v>28</v>
      </c>
    </row>
    <row r="7" spans="2:19" x14ac:dyDescent="0.25">
      <c r="H7" s="14" t="s">
        <v>28</v>
      </c>
    </row>
    <row r="8" spans="2:19" x14ac:dyDescent="0.25">
      <c r="H8" s="14" t="s">
        <v>28</v>
      </c>
    </row>
    <row r="9" spans="2:19" x14ac:dyDescent="0.25">
      <c r="H9" s="14" t="s">
        <v>28</v>
      </c>
    </row>
    <row r="10" spans="2:19" ht="30" x14ac:dyDescent="0.25">
      <c r="E10" s="9" t="s">
        <v>198</v>
      </c>
      <c r="G10" s="9" t="s">
        <v>243</v>
      </c>
      <c r="H10" s="14" t="s">
        <v>28</v>
      </c>
    </row>
    <row r="11" spans="2:19" x14ac:dyDescent="0.25">
      <c r="C11">
        <v>100</v>
      </c>
      <c r="D11">
        <v>80</v>
      </c>
      <c r="E11" t="s">
        <v>195</v>
      </c>
      <c r="F11" t="s">
        <v>196</v>
      </c>
      <c r="H11" s="33" t="s">
        <v>245</v>
      </c>
      <c r="I11" s="33" t="s">
        <v>246</v>
      </c>
    </row>
    <row r="12" spans="2:19" x14ac:dyDescent="0.25">
      <c r="C12" s="14" t="s">
        <v>190</v>
      </c>
      <c r="D12" s="14" t="s">
        <v>96</v>
      </c>
      <c r="E12" s="14" t="s">
        <v>98</v>
      </c>
      <c r="F12" t="s">
        <v>242</v>
      </c>
      <c r="I12" s="40" t="s">
        <v>28</v>
      </c>
    </row>
    <row r="13" spans="2:19" x14ac:dyDescent="0.25">
      <c r="C13" t="s">
        <v>191</v>
      </c>
      <c r="D13" t="s">
        <v>96</v>
      </c>
      <c r="E13" t="s">
        <v>98</v>
      </c>
      <c r="F13" t="s">
        <v>242</v>
      </c>
      <c r="I13" s="40" t="s">
        <v>28</v>
      </c>
      <c r="M13" t="s">
        <v>199</v>
      </c>
      <c r="N13" t="s">
        <v>200</v>
      </c>
      <c r="O13" t="s">
        <v>201</v>
      </c>
      <c r="P13" t="s">
        <v>202</v>
      </c>
      <c r="Q13" t="s">
        <v>210</v>
      </c>
      <c r="R13" t="s">
        <v>211</v>
      </c>
    </row>
    <row r="14" spans="2:19" x14ac:dyDescent="0.25">
      <c r="C14" t="s">
        <v>192</v>
      </c>
      <c r="D14" t="s">
        <v>96</v>
      </c>
      <c r="E14" t="s">
        <v>98</v>
      </c>
      <c r="F14" t="s">
        <v>242</v>
      </c>
      <c r="I14" s="40" t="s">
        <v>28</v>
      </c>
      <c r="K14" s="20"/>
      <c r="L14" s="20" t="s">
        <v>203</v>
      </c>
      <c r="M14" s="20"/>
      <c r="N14" s="20"/>
      <c r="O14" s="20"/>
      <c r="P14" s="20"/>
      <c r="Q14" s="20"/>
      <c r="R14" s="20"/>
    </row>
    <row r="15" spans="2:19" x14ac:dyDescent="0.25">
      <c r="C15" t="s">
        <v>193</v>
      </c>
      <c r="D15" t="s">
        <v>96</v>
      </c>
      <c r="E15" t="s">
        <v>98</v>
      </c>
      <c r="F15" t="s">
        <v>242</v>
      </c>
      <c r="I15" s="40" t="s">
        <v>28</v>
      </c>
      <c r="K15" s="20"/>
      <c r="L15" s="20" t="s">
        <v>168</v>
      </c>
      <c r="M15" s="20"/>
      <c r="N15" s="20"/>
      <c r="O15" s="20"/>
      <c r="P15" s="20"/>
      <c r="Q15" s="20"/>
      <c r="R15" s="20"/>
      <c r="S15" t="s">
        <v>212</v>
      </c>
    </row>
    <row r="16" spans="2:19" x14ac:dyDescent="0.25">
      <c r="C16" t="s">
        <v>194</v>
      </c>
      <c r="D16" t="s">
        <v>96</v>
      </c>
      <c r="E16" t="s">
        <v>98</v>
      </c>
      <c r="F16" t="s">
        <v>242</v>
      </c>
      <c r="I16" s="40" t="s">
        <v>28</v>
      </c>
      <c r="K16" s="30"/>
      <c r="L16" s="30" t="s">
        <v>204</v>
      </c>
      <c r="M16" s="30"/>
      <c r="N16" s="30"/>
      <c r="O16" s="30"/>
      <c r="P16" s="30"/>
      <c r="Q16" s="30"/>
      <c r="R16" s="30"/>
    </row>
    <row r="17" spans="2:19" x14ac:dyDescent="0.25">
      <c r="I17" s="40" t="s">
        <v>28</v>
      </c>
      <c r="K17" s="30"/>
      <c r="L17" s="30" t="s">
        <v>205</v>
      </c>
      <c r="M17" s="30"/>
      <c r="N17" s="30"/>
      <c r="O17" s="30"/>
      <c r="P17" s="30"/>
      <c r="Q17" s="30"/>
      <c r="R17" s="30"/>
    </row>
    <row r="18" spans="2:19" ht="30" x14ac:dyDescent="0.25">
      <c r="F18" s="29" t="s">
        <v>197</v>
      </c>
      <c r="I18" s="40" t="s">
        <v>28</v>
      </c>
      <c r="K18" s="30"/>
      <c r="L18" s="30" t="s">
        <v>206</v>
      </c>
      <c r="M18" s="30"/>
      <c r="N18" s="30"/>
      <c r="O18" s="30"/>
      <c r="P18" s="30"/>
      <c r="Q18" s="30"/>
      <c r="R18" s="30"/>
    </row>
    <row r="19" spans="2:19" x14ac:dyDescent="0.25">
      <c r="I19" s="40" t="s">
        <v>28</v>
      </c>
      <c r="K19" s="30"/>
      <c r="L19" s="30" t="s">
        <v>207</v>
      </c>
      <c r="M19" s="30"/>
      <c r="N19" s="30"/>
      <c r="O19" s="30"/>
      <c r="P19" s="30"/>
      <c r="Q19" s="30"/>
      <c r="R19" s="30"/>
    </row>
    <row r="20" spans="2:19" x14ac:dyDescent="0.25">
      <c r="I20" s="40" t="s">
        <v>28</v>
      </c>
      <c r="K20" s="30"/>
      <c r="L20" s="30" t="s">
        <v>208</v>
      </c>
      <c r="M20" s="30"/>
      <c r="N20" s="30"/>
      <c r="O20" s="30"/>
      <c r="P20" s="30"/>
      <c r="Q20" s="30"/>
      <c r="R20" s="30"/>
    </row>
    <row r="21" spans="2:19" x14ac:dyDescent="0.25">
      <c r="I21" s="14" t="s">
        <v>234</v>
      </c>
      <c r="K21" s="30"/>
      <c r="L21" s="30" t="s">
        <v>209</v>
      </c>
      <c r="M21" s="30"/>
      <c r="N21" s="30"/>
      <c r="O21" s="30"/>
      <c r="P21" s="30"/>
      <c r="Q21" s="30"/>
      <c r="R21" s="30"/>
    </row>
    <row r="22" spans="2:19" ht="45" x14ac:dyDescent="0.25">
      <c r="D22" s="24" t="s">
        <v>227</v>
      </c>
      <c r="E22" s="49" t="s">
        <v>238</v>
      </c>
      <c r="F22" s="48"/>
      <c r="I22" s="41" t="s">
        <v>240</v>
      </c>
      <c r="J22" s="9" t="s">
        <v>241</v>
      </c>
    </row>
    <row r="23" spans="2:19" x14ac:dyDescent="0.25">
      <c r="C23" s="25">
        <f ca="1">RANDBETWEEN(40,1000)</f>
        <v>279</v>
      </c>
      <c r="D23" s="25">
        <v>1</v>
      </c>
      <c r="E23" s="25" t="s">
        <v>247</v>
      </c>
      <c r="F23" s="25" t="s">
        <v>218</v>
      </c>
      <c r="G23" s="4" t="s">
        <v>217</v>
      </c>
      <c r="H23" s="14" t="s">
        <v>190</v>
      </c>
      <c r="I23" s="14" t="s">
        <v>96</v>
      </c>
      <c r="J23" s="14" t="s">
        <v>98</v>
      </c>
      <c r="K23" s="33" t="s">
        <v>216</v>
      </c>
      <c r="L23" s="18"/>
      <c r="M23" s="18" t="s">
        <v>199</v>
      </c>
      <c r="N23" s="13" t="s">
        <v>200</v>
      </c>
      <c r="O23" s="32" t="s">
        <v>201</v>
      </c>
      <c r="P23" s="32" t="s">
        <v>202</v>
      </c>
      <c r="Q23" s="32" t="s">
        <v>210</v>
      </c>
      <c r="R23" s="32" t="s">
        <v>211</v>
      </c>
    </row>
    <row r="24" spans="2:19" x14ac:dyDescent="0.25">
      <c r="B24" t="s">
        <v>239</v>
      </c>
      <c r="C24" s="34">
        <f t="shared" ref="C24:C27" ca="1" si="0">RANDBETWEEN(40,1000)</f>
        <v>372</v>
      </c>
      <c r="D24" s="34">
        <v>0</v>
      </c>
      <c r="E24" s="25" t="s">
        <v>223</v>
      </c>
      <c r="F24" s="25" t="s">
        <v>219</v>
      </c>
      <c r="I24" t="s">
        <v>28</v>
      </c>
      <c r="K24" s="31"/>
      <c r="L24" s="18" t="s">
        <v>203</v>
      </c>
      <c r="M24" s="18"/>
      <c r="N24" s="13"/>
      <c r="O24" s="32"/>
      <c r="P24" s="32"/>
      <c r="Q24" s="32"/>
      <c r="R24" s="32"/>
      <c r="S24" t="s">
        <v>213</v>
      </c>
    </row>
    <row r="25" spans="2:19" x14ac:dyDescent="0.25">
      <c r="C25" s="25">
        <f t="shared" ca="1" si="0"/>
        <v>959</v>
      </c>
      <c r="D25" s="25">
        <v>1</v>
      </c>
      <c r="E25" s="25" t="s">
        <v>224</v>
      </c>
      <c r="F25" s="25" t="s">
        <v>220</v>
      </c>
      <c r="I25" t="s">
        <v>28</v>
      </c>
      <c r="K25" s="31"/>
      <c r="L25" s="18" t="s">
        <v>168</v>
      </c>
      <c r="M25" s="18"/>
      <c r="N25" s="13"/>
      <c r="O25" s="32"/>
      <c r="P25" s="32"/>
      <c r="Q25" s="32"/>
      <c r="R25" s="32"/>
    </row>
    <row r="26" spans="2:19" x14ac:dyDescent="0.25">
      <c r="C26" s="25">
        <f t="shared" ca="1" si="0"/>
        <v>637</v>
      </c>
      <c r="D26" s="25">
        <v>1</v>
      </c>
      <c r="E26" s="25" t="s">
        <v>225</v>
      </c>
      <c r="F26" s="25" t="s">
        <v>221</v>
      </c>
      <c r="I26" t="s">
        <v>215</v>
      </c>
      <c r="K26" s="31"/>
      <c r="L26" s="18" t="s">
        <v>204</v>
      </c>
      <c r="M26" s="18"/>
      <c r="N26" s="13"/>
      <c r="O26" s="32"/>
      <c r="P26" s="32"/>
      <c r="Q26" s="32"/>
      <c r="R26" s="32"/>
    </row>
    <row r="27" spans="2:19" x14ac:dyDescent="0.25">
      <c r="B27" t="s">
        <v>239</v>
      </c>
      <c r="C27" s="34">
        <f t="shared" ca="1" si="0"/>
        <v>489</v>
      </c>
      <c r="D27" s="34">
        <v>0</v>
      </c>
      <c r="E27" s="25" t="s">
        <v>226</v>
      </c>
      <c r="F27" s="25" t="s">
        <v>222</v>
      </c>
      <c r="K27" s="31"/>
      <c r="L27" s="31" t="s">
        <v>205</v>
      </c>
      <c r="M27" s="31"/>
      <c r="N27" s="13"/>
      <c r="O27" s="32"/>
      <c r="P27" s="32"/>
      <c r="Q27" s="32"/>
      <c r="R27" s="32"/>
    </row>
    <row r="28" spans="2:19" x14ac:dyDescent="0.25">
      <c r="C28">
        <f ca="1">AVERAGE(C23:C27)</f>
        <v>547.20000000000005</v>
      </c>
      <c r="D28" s="4">
        <f>_xlfn.MODE.SNGL(D23:D27)</f>
        <v>1</v>
      </c>
      <c r="K28" s="31"/>
      <c r="L28" s="31" t="s">
        <v>206</v>
      </c>
      <c r="M28" s="31"/>
      <c r="N28" s="13"/>
      <c r="O28" s="32"/>
      <c r="P28" s="32"/>
      <c r="Q28" s="32"/>
      <c r="R28" s="32"/>
    </row>
    <row r="29" spans="2:19" x14ac:dyDescent="0.25">
      <c r="K29" s="31"/>
      <c r="L29" s="31" t="s">
        <v>207</v>
      </c>
      <c r="M29" s="31"/>
      <c r="N29" s="13"/>
      <c r="O29" s="32"/>
      <c r="P29" s="32"/>
      <c r="Q29" s="32"/>
      <c r="R29" s="32"/>
    </row>
    <row r="30" spans="2:19" x14ac:dyDescent="0.25">
      <c r="H30">
        <v>1</v>
      </c>
      <c r="I30" t="s">
        <v>232</v>
      </c>
      <c r="J30" t="s">
        <v>233</v>
      </c>
      <c r="K30" s="31"/>
      <c r="L30" s="31" t="s">
        <v>208</v>
      </c>
      <c r="M30" s="31"/>
      <c r="N30" s="31"/>
      <c r="O30" s="32"/>
      <c r="P30" s="32"/>
      <c r="Q30" s="32"/>
      <c r="R30" s="32"/>
    </row>
    <row r="31" spans="2:19" x14ac:dyDescent="0.25">
      <c r="C31">
        <f ca="1">((0.4*C24)+0.4*(C27)+0.2*(C23+C25+C26))/5</f>
        <v>143.88000000000002</v>
      </c>
      <c r="E31" t="s">
        <v>244</v>
      </c>
      <c r="F31" t="s">
        <v>235</v>
      </c>
      <c r="K31" s="31"/>
      <c r="L31" s="31" t="s">
        <v>209</v>
      </c>
      <c r="M31" s="31"/>
      <c r="N31" s="31"/>
      <c r="O31" s="32"/>
      <c r="P31" s="32"/>
      <c r="Q31" s="32"/>
      <c r="R31" s="32"/>
    </row>
    <row r="32" spans="2:19" x14ac:dyDescent="0.25">
      <c r="E32" t="s">
        <v>236</v>
      </c>
      <c r="F32" t="s">
        <v>237</v>
      </c>
    </row>
  </sheetData>
  <mergeCells count="1">
    <mergeCell ref="E22:F2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21"/>
  <sheetViews>
    <sheetView topLeftCell="D1" workbookViewId="0">
      <selection activeCell="Q16" sqref="Q16"/>
    </sheetView>
  </sheetViews>
  <sheetFormatPr defaultRowHeight="15" x14ac:dyDescent="0.25"/>
  <cols>
    <col min="6" max="6" width="12.85546875" customWidth="1"/>
    <col min="7" max="7" width="16" customWidth="1"/>
    <col min="8" max="8" width="18.5703125" customWidth="1"/>
    <col min="9" max="9" width="14.5703125" customWidth="1"/>
    <col min="10" max="10" width="13.5703125" customWidth="1"/>
    <col min="14" max="14" width="15.140625" customWidth="1"/>
    <col min="15" max="15" width="19.5703125" customWidth="1"/>
  </cols>
  <sheetData>
    <row r="3" spans="6:17" x14ac:dyDescent="0.25">
      <c r="I3" s="50" t="s">
        <v>392</v>
      </c>
      <c r="J3" s="50"/>
      <c r="K3" s="50"/>
      <c r="L3" s="50"/>
      <c r="Q3" t="s">
        <v>418</v>
      </c>
    </row>
    <row r="4" spans="6:17" x14ac:dyDescent="0.25">
      <c r="I4" t="s">
        <v>384</v>
      </c>
      <c r="J4" t="s">
        <v>388</v>
      </c>
      <c r="M4" s="50" t="s">
        <v>407</v>
      </c>
      <c r="N4" t="s">
        <v>384</v>
      </c>
      <c r="P4" t="s">
        <v>414</v>
      </c>
      <c r="Q4" t="s">
        <v>415</v>
      </c>
    </row>
    <row r="5" spans="6:17" ht="30" x14ac:dyDescent="0.25">
      <c r="I5" t="s">
        <v>385</v>
      </c>
      <c r="J5" t="s">
        <v>390</v>
      </c>
      <c r="M5" s="50"/>
      <c r="N5" t="s">
        <v>408</v>
      </c>
      <c r="O5" t="s">
        <v>409</v>
      </c>
      <c r="P5" t="s">
        <v>416</v>
      </c>
      <c r="Q5" s="9" t="s">
        <v>417</v>
      </c>
    </row>
    <row r="6" spans="6:17" x14ac:dyDescent="0.25">
      <c r="F6" s="51" t="s">
        <v>391</v>
      </c>
      <c r="G6" t="s">
        <v>21</v>
      </c>
      <c r="H6" t="s">
        <v>402</v>
      </c>
      <c r="I6" s="25" t="s">
        <v>288</v>
      </c>
      <c r="J6" t="s">
        <v>242</v>
      </c>
      <c r="M6" s="50"/>
      <c r="N6" s="25" t="s">
        <v>242</v>
      </c>
      <c r="O6" t="s">
        <v>410</v>
      </c>
    </row>
    <row r="7" spans="6:17" x14ac:dyDescent="0.25">
      <c r="F7" s="51"/>
      <c r="G7" s="25" t="s">
        <v>389</v>
      </c>
      <c r="H7" s="25" t="s">
        <v>214</v>
      </c>
      <c r="I7" t="s">
        <v>289</v>
      </c>
      <c r="J7" t="s">
        <v>242</v>
      </c>
      <c r="M7" s="50"/>
      <c r="N7" s="25" t="s">
        <v>289</v>
      </c>
      <c r="O7" t="s">
        <v>412</v>
      </c>
    </row>
    <row r="8" spans="6:17" x14ac:dyDescent="0.25">
      <c r="F8" s="51"/>
      <c r="H8" t="s">
        <v>403</v>
      </c>
      <c r="I8" t="s">
        <v>290</v>
      </c>
      <c r="J8" t="s">
        <v>242</v>
      </c>
      <c r="M8" s="50"/>
      <c r="N8" s="25" t="s">
        <v>290</v>
      </c>
      <c r="O8" t="s">
        <v>413</v>
      </c>
    </row>
    <row r="9" spans="6:17" x14ac:dyDescent="0.25">
      <c r="F9" s="51"/>
      <c r="H9" s="46" t="s">
        <v>405</v>
      </c>
      <c r="I9" t="s">
        <v>386</v>
      </c>
      <c r="J9" t="s">
        <v>242</v>
      </c>
      <c r="M9" s="50"/>
      <c r="N9" s="25" t="s">
        <v>411</v>
      </c>
    </row>
    <row r="10" spans="6:17" x14ac:dyDescent="0.25">
      <c r="F10" s="51"/>
      <c r="H10" s="4" t="s">
        <v>404</v>
      </c>
      <c r="I10" t="s">
        <v>387</v>
      </c>
      <c r="J10" t="s">
        <v>242</v>
      </c>
      <c r="M10" s="50"/>
    </row>
    <row r="12" spans="6:17" ht="30" x14ac:dyDescent="0.25">
      <c r="J12" s="29" t="s">
        <v>393</v>
      </c>
    </row>
    <row r="17" spans="7:17" x14ac:dyDescent="0.25">
      <c r="J17" s="52" t="s">
        <v>400</v>
      </c>
      <c r="K17" s="52"/>
      <c r="L17" s="52"/>
      <c r="M17" s="52"/>
    </row>
    <row r="18" spans="7:17" x14ac:dyDescent="0.25">
      <c r="G18" t="s">
        <v>394</v>
      </c>
      <c r="I18" t="s">
        <v>188</v>
      </c>
      <c r="J18" t="s">
        <v>401</v>
      </c>
      <c r="L18" t="s">
        <v>395</v>
      </c>
      <c r="M18" t="s">
        <v>398</v>
      </c>
      <c r="N18" t="s">
        <v>399</v>
      </c>
    </row>
    <row r="19" spans="7:17" x14ac:dyDescent="0.25">
      <c r="G19" s="49" t="s">
        <v>396</v>
      </c>
      <c r="H19" s="49"/>
      <c r="I19" s="48"/>
      <c r="J19" s="48"/>
      <c r="K19" s="48"/>
      <c r="L19" s="48"/>
      <c r="M19" s="49" t="s">
        <v>396</v>
      </c>
      <c r="N19" s="48"/>
      <c r="O19" s="48"/>
      <c r="P19" s="48"/>
      <c r="Q19" s="48"/>
    </row>
    <row r="20" spans="7:17" x14ac:dyDescent="0.25">
      <c r="G20" s="49" t="s">
        <v>397</v>
      </c>
      <c r="H20" s="49"/>
      <c r="I20" s="48"/>
      <c r="J20" s="48"/>
      <c r="K20" s="48"/>
      <c r="L20" s="48"/>
      <c r="M20" s="49" t="s">
        <v>397</v>
      </c>
      <c r="N20" s="48"/>
      <c r="O20" s="48"/>
      <c r="P20" s="48"/>
      <c r="Q20" s="48"/>
    </row>
    <row r="21" spans="7:17" x14ac:dyDescent="0.25">
      <c r="H21" s="49" t="s">
        <v>406</v>
      </c>
      <c r="I21" s="48"/>
      <c r="J21" s="48"/>
      <c r="K21" s="48"/>
      <c r="L21" s="48"/>
      <c r="M21" s="48"/>
      <c r="N21" s="48"/>
      <c r="O21" s="48"/>
      <c r="P21" s="48"/>
    </row>
  </sheetData>
  <mergeCells count="9">
    <mergeCell ref="H21:P21"/>
    <mergeCell ref="M4:M10"/>
    <mergeCell ref="F6:F10"/>
    <mergeCell ref="I3:L3"/>
    <mergeCell ref="G19:L19"/>
    <mergeCell ref="G20:L20"/>
    <mergeCell ref="M19:Q19"/>
    <mergeCell ref="M20:Q20"/>
    <mergeCell ref="J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8"/>
  <sheetViews>
    <sheetView workbookViewId="0">
      <selection activeCell="L8" sqref="L8"/>
    </sheetView>
  </sheetViews>
  <sheetFormatPr defaultRowHeight="15" x14ac:dyDescent="0.25"/>
  <cols>
    <col min="10" max="10" width="12.140625" customWidth="1"/>
    <col min="11" max="11" width="12" customWidth="1"/>
  </cols>
  <sheetData>
    <row r="1" spans="9:11" x14ac:dyDescent="0.25">
      <c r="J1" s="50" t="s">
        <v>249</v>
      </c>
      <c r="K1" s="50"/>
    </row>
    <row r="2" spans="9:11" x14ac:dyDescent="0.25">
      <c r="J2" s="50"/>
      <c r="K2" s="50"/>
    </row>
    <row r="3" spans="9:11" x14ac:dyDescent="0.25">
      <c r="J3" s="17" t="s">
        <v>248</v>
      </c>
      <c r="K3" s="17" t="s">
        <v>98</v>
      </c>
    </row>
    <row r="4" spans="9:11" x14ac:dyDescent="0.25">
      <c r="J4" s="17">
        <v>99</v>
      </c>
      <c r="K4" s="17">
        <v>60</v>
      </c>
    </row>
    <row r="6" spans="9:11" x14ac:dyDescent="0.25">
      <c r="I6" t="s">
        <v>251</v>
      </c>
      <c r="J6" t="s">
        <v>250</v>
      </c>
      <c r="K6" t="s">
        <v>214</v>
      </c>
    </row>
    <row r="7" spans="9:11" ht="57" customHeight="1" x14ac:dyDescent="0.25">
      <c r="I7" t="s">
        <v>253</v>
      </c>
      <c r="J7" s="9" t="s">
        <v>254</v>
      </c>
      <c r="K7" s="35"/>
    </row>
    <row r="8" spans="9:11" ht="90" x14ac:dyDescent="0.25">
      <c r="I8" t="s">
        <v>5</v>
      </c>
      <c r="J8" s="35" t="s">
        <v>252</v>
      </c>
    </row>
  </sheetData>
  <mergeCells count="1">
    <mergeCell ref="J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M17"/>
  <sheetViews>
    <sheetView workbookViewId="0">
      <selection activeCell="M7" sqref="M7"/>
    </sheetView>
  </sheetViews>
  <sheetFormatPr defaultRowHeight="15" x14ac:dyDescent="0.25"/>
  <cols>
    <col min="8" max="8" width="15.42578125" customWidth="1"/>
    <col min="9" max="9" width="12" customWidth="1"/>
  </cols>
  <sheetData>
    <row r="7" spans="8:13" x14ac:dyDescent="0.25">
      <c r="I7" t="s">
        <v>199</v>
      </c>
      <c r="J7" t="s">
        <v>200</v>
      </c>
      <c r="K7" t="s">
        <v>201</v>
      </c>
      <c r="M7" t="s">
        <v>24</v>
      </c>
    </row>
    <row r="8" spans="8:13" x14ac:dyDescent="0.25">
      <c r="H8" t="s">
        <v>203</v>
      </c>
      <c r="I8">
        <f ca="1">RANDBETWEEN(1,5)</f>
        <v>1</v>
      </c>
      <c r="J8">
        <f t="shared" ref="J8:M8" ca="1" si="0">RANDBETWEEN(1,5)</f>
        <v>1</v>
      </c>
      <c r="K8">
        <f t="shared" ca="1" si="0"/>
        <v>4</v>
      </c>
      <c r="M8">
        <f t="shared" ca="1" si="0"/>
        <v>1</v>
      </c>
    </row>
    <row r="9" spans="8:13" x14ac:dyDescent="0.25">
      <c r="H9" t="s">
        <v>168</v>
      </c>
      <c r="I9">
        <f t="shared" ref="I9:M12" ca="1" si="1">RANDBETWEEN(1,5)</f>
        <v>2</v>
      </c>
      <c r="K9">
        <f t="shared" ca="1" si="1"/>
        <v>4</v>
      </c>
      <c r="M9">
        <f t="shared" ca="1" si="1"/>
        <v>1</v>
      </c>
    </row>
    <row r="10" spans="8:13" x14ac:dyDescent="0.25">
      <c r="H10" t="s">
        <v>204</v>
      </c>
      <c r="I10">
        <f t="shared" ca="1" si="1"/>
        <v>5</v>
      </c>
      <c r="J10">
        <f t="shared" ca="1" si="1"/>
        <v>2</v>
      </c>
      <c r="K10">
        <f t="shared" ca="1" si="1"/>
        <v>3</v>
      </c>
      <c r="M10">
        <f t="shared" ca="1" si="1"/>
        <v>1</v>
      </c>
    </row>
    <row r="11" spans="8:13" x14ac:dyDescent="0.25">
      <c r="H11" t="s">
        <v>205</v>
      </c>
      <c r="I11">
        <f t="shared" ca="1" si="1"/>
        <v>2</v>
      </c>
      <c r="J11">
        <f t="shared" ca="1" si="1"/>
        <v>4</v>
      </c>
      <c r="M11">
        <f t="shared" ca="1" si="1"/>
        <v>3</v>
      </c>
    </row>
    <row r="12" spans="8:13" x14ac:dyDescent="0.25">
      <c r="H12" t="s">
        <v>206</v>
      </c>
      <c r="I12">
        <f t="shared" ca="1" si="1"/>
        <v>1</v>
      </c>
      <c r="J12">
        <f t="shared" ca="1" si="1"/>
        <v>4</v>
      </c>
      <c r="K12">
        <f t="shared" ca="1" si="1"/>
        <v>1</v>
      </c>
      <c r="M12">
        <f t="shared" ca="1" si="1"/>
        <v>3</v>
      </c>
    </row>
    <row r="16" spans="8:13" ht="30" x14ac:dyDescent="0.25">
      <c r="H16" t="s">
        <v>228</v>
      </c>
      <c r="I16" s="9" t="s">
        <v>229</v>
      </c>
    </row>
    <row r="17" spans="8:9" ht="45" x14ac:dyDescent="0.25">
      <c r="H17" t="s">
        <v>230</v>
      </c>
      <c r="I17" s="9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4"/>
  <sheetViews>
    <sheetView topLeftCell="B7" workbookViewId="0">
      <selection activeCell="O24" sqref="O24"/>
    </sheetView>
  </sheetViews>
  <sheetFormatPr defaultRowHeight="15" x14ac:dyDescent="0.25"/>
  <cols>
    <col min="3" max="4" width="9.140625" style="11"/>
    <col min="7" max="7" width="9.140625" style="11"/>
    <col min="15" max="15" width="12.7109375" customWidth="1"/>
    <col min="16" max="16" width="30.5703125" customWidth="1"/>
  </cols>
  <sheetData>
    <row r="1" spans="3:17" x14ac:dyDescent="0.25">
      <c r="I1" s="37"/>
      <c r="J1" s="37"/>
    </row>
    <row r="2" spans="3:17" x14ac:dyDescent="0.25">
      <c r="C2" s="11" t="s">
        <v>199</v>
      </c>
      <c r="D2" s="11" t="s">
        <v>200</v>
      </c>
      <c r="E2" t="s">
        <v>201</v>
      </c>
      <c r="F2" t="s">
        <v>202</v>
      </c>
      <c r="G2" s="11" t="s">
        <v>210</v>
      </c>
      <c r="H2" t="s">
        <v>211</v>
      </c>
      <c r="I2" s="37" t="s">
        <v>269</v>
      </c>
      <c r="J2" s="37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24</v>
      </c>
    </row>
    <row r="3" spans="3:17" x14ac:dyDescent="0.25">
      <c r="C3" s="11">
        <v>0.99</v>
      </c>
      <c r="D3" s="11">
        <v>0.8</v>
      </c>
      <c r="E3">
        <v>0.6</v>
      </c>
      <c r="F3">
        <v>0.5</v>
      </c>
      <c r="G3" s="11">
        <v>0.7</v>
      </c>
      <c r="H3" t="s">
        <v>279</v>
      </c>
      <c r="I3" s="37"/>
      <c r="J3" s="37"/>
      <c r="O3">
        <v>1</v>
      </c>
    </row>
    <row r="4" spans="3:17" x14ac:dyDescent="0.25">
      <c r="I4" s="37"/>
      <c r="J4" s="37"/>
      <c r="O4">
        <v>0</v>
      </c>
    </row>
    <row r="5" spans="3:17" x14ac:dyDescent="0.25">
      <c r="I5" s="37"/>
      <c r="J5" s="37"/>
    </row>
    <row r="6" spans="3:17" x14ac:dyDescent="0.25">
      <c r="I6" s="37"/>
      <c r="J6" s="37"/>
    </row>
    <row r="7" spans="3:17" x14ac:dyDescent="0.25">
      <c r="I7" s="37"/>
      <c r="J7" s="37"/>
    </row>
    <row r="8" spans="3:17" x14ac:dyDescent="0.25">
      <c r="I8" s="37"/>
      <c r="J8" s="37"/>
    </row>
    <row r="9" spans="3:17" x14ac:dyDescent="0.25">
      <c r="P9" t="s">
        <v>275</v>
      </c>
    </row>
    <row r="11" spans="3:17" x14ac:dyDescent="0.25">
      <c r="P11" s="20" t="s">
        <v>276</v>
      </c>
      <c r="Q11" s="50" t="s">
        <v>308</v>
      </c>
    </row>
    <row r="12" spans="3:17" x14ac:dyDescent="0.25">
      <c r="P12" s="20" t="s">
        <v>277</v>
      </c>
      <c r="Q12" s="50"/>
    </row>
    <row r="13" spans="3:17" x14ac:dyDescent="0.25">
      <c r="P13" s="20" t="s">
        <v>278</v>
      </c>
      <c r="Q13" s="50"/>
    </row>
    <row r="14" spans="3:17" x14ac:dyDescent="0.25">
      <c r="P14" s="20" t="s">
        <v>280</v>
      </c>
      <c r="Q14" s="50"/>
    </row>
    <row r="15" spans="3:17" x14ac:dyDescent="0.25">
      <c r="P15" s="18" t="s">
        <v>281</v>
      </c>
      <c r="Q15" s="50"/>
    </row>
    <row r="18" spans="10:18" x14ac:dyDescent="0.25">
      <c r="O18" s="18" t="s">
        <v>282</v>
      </c>
      <c r="P18" s="39" t="s">
        <v>283</v>
      </c>
      <c r="Q18" s="18" t="s">
        <v>284</v>
      </c>
      <c r="R18" s="18"/>
    </row>
    <row r="19" spans="10:18" x14ac:dyDescent="0.25">
      <c r="O19" s="18"/>
      <c r="P19" s="18" t="s">
        <v>281</v>
      </c>
      <c r="Q19" s="39" t="s">
        <v>28</v>
      </c>
      <c r="R19" s="18"/>
    </row>
    <row r="20" spans="10:18" x14ac:dyDescent="0.25">
      <c r="O20" s="18"/>
      <c r="P20" s="18" t="s">
        <v>287</v>
      </c>
      <c r="Q20" s="39" t="s">
        <v>28</v>
      </c>
      <c r="R20" s="18"/>
    </row>
    <row r="21" spans="10:18" x14ac:dyDescent="0.25">
      <c r="O21" s="18"/>
      <c r="P21" s="18"/>
      <c r="Q21" s="18" t="s">
        <v>285</v>
      </c>
      <c r="R21" s="18"/>
    </row>
    <row r="22" spans="10:18" x14ac:dyDescent="0.25">
      <c r="O22" s="18"/>
      <c r="P22" s="18"/>
      <c r="Q22" s="18" t="s">
        <v>286</v>
      </c>
      <c r="R22" s="18"/>
    </row>
    <row r="23" spans="10:18" x14ac:dyDescent="0.25">
      <c r="P23" s="18" t="s">
        <v>310</v>
      </c>
    </row>
    <row r="24" spans="10:18" x14ac:dyDescent="0.25">
      <c r="P24" s="18" t="s">
        <v>307</v>
      </c>
    </row>
    <row r="25" spans="10:18" ht="30" x14ac:dyDescent="0.25">
      <c r="J25" t="s">
        <v>199</v>
      </c>
      <c r="K25" t="s">
        <v>200</v>
      </c>
      <c r="L25" s="9" t="s">
        <v>335</v>
      </c>
      <c r="M25" t="s">
        <v>336</v>
      </c>
      <c r="N25" t="s">
        <v>337</v>
      </c>
      <c r="P25" s="18" t="s">
        <v>309</v>
      </c>
    </row>
    <row r="28" spans="10:18" x14ac:dyDescent="0.25">
      <c r="P28" s="38" t="s">
        <v>330</v>
      </c>
      <c r="Q28" t="s">
        <v>332</v>
      </c>
    </row>
    <row r="29" spans="10:18" x14ac:dyDescent="0.25">
      <c r="P29" t="s">
        <v>331</v>
      </c>
      <c r="Q29" t="s">
        <v>333</v>
      </c>
    </row>
    <row r="30" spans="10:18" x14ac:dyDescent="0.25">
      <c r="Q30" t="s">
        <v>334</v>
      </c>
    </row>
    <row r="33" spans="16:16" x14ac:dyDescent="0.25">
      <c r="P33" s="21" t="s">
        <v>351</v>
      </c>
    </row>
    <row r="34" spans="16:16" x14ac:dyDescent="0.25">
      <c r="P34" t="s">
        <v>352</v>
      </c>
    </row>
  </sheetData>
  <mergeCells count="1">
    <mergeCell ref="Q11:Q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5"/>
  <sheetViews>
    <sheetView workbookViewId="0">
      <selection activeCell="M11" sqref="M11"/>
    </sheetView>
  </sheetViews>
  <sheetFormatPr defaultRowHeight="15" x14ac:dyDescent="0.25"/>
  <sheetData>
    <row r="6" spans="5:16" x14ac:dyDescent="0.25">
      <c r="F6" t="s">
        <v>199</v>
      </c>
      <c r="G6" t="s">
        <v>200</v>
      </c>
      <c r="H6" t="s">
        <v>379</v>
      </c>
      <c r="I6" t="s">
        <v>380</v>
      </c>
      <c r="J6" s="52"/>
      <c r="K6" s="52"/>
      <c r="M6" t="s">
        <v>199</v>
      </c>
      <c r="N6" t="s">
        <v>200</v>
      </c>
      <c r="O6" t="s">
        <v>381</v>
      </c>
      <c r="P6" t="s">
        <v>382</v>
      </c>
    </row>
    <row r="7" spans="5:16" x14ac:dyDescent="0.25">
      <c r="E7" t="s">
        <v>203</v>
      </c>
      <c r="J7" s="52"/>
      <c r="K7" s="52"/>
    </row>
    <row r="8" spans="5:16" x14ac:dyDescent="0.25">
      <c r="E8" t="s">
        <v>168</v>
      </c>
      <c r="J8" s="52"/>
      <c r="K8" s="52"/>
    </row>
    <row r="9" spans="5:16" x14ac:dyDescent="0.25">
      <c r="E9" t="s">
        <v>204</v>
      </c>
      <c r="J9" s="52"/>
      <c r="K9" s="52"/>
    </row>
    <row r="10" spans="5:16" x14ac:dyDescent="0.25">
      <c r="E10" t="s">
        <v>205</v>
      </c>
      <c r="J10" s="52"/>
      <c r="K10" s="52"/>
    </row>
    <row r="11" spans="5:16" x14ac:dyDescent="0.25">
      <c r="E11" t="s">
        <v>206</v>
      </c>
      <c r="J11" s="52"/>
      <c r="K11" s="52"/>
    </row>
    <row r="12" spans="5:16" x14ac:dyDescent="0.25">
      <c r="E12" t="s">
        <v>207</v>
      </c>
      <c r="J12" s="52"/>
      <c r="K12" s="52"/>
    </row>
    <row r="13" spans="5:16" x14ac:dyDescent="0.25">
      <c r="E13" t="s">
        <v>208</v>
      </c>
      <c r="J13" s="52"/>
      <c r="K13" s="52"/>
    </row>
    <row r="14" spans="5:16" x14ac:dyDescent="0.25">
      <c r="E14" t="s">
        <v>209</v>
      </c>
      <c r="J14" s="52"/>
      <c r="K14" s="52"/>
    </row>
    <row r="15" spans="5:16" x14ac:dyDescent="0.25">
      <c r="E15" t="s">
        <v>297</v>
      </c>
      <c r="J15" s="52"/>
      <c r="K15" s="52"/>
    </row>
  </sheetData>
  <mergeCells count="1">
    <mergeCell ref="J6:K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9" sqref="D9"/>
    </sheetView>
  </sheetViews>
  <sheetFormatPr defaultRowHeight="15" x14ac:dyDescent="0.25"/>
  <cols>
    <col min="3" max="3" width="14" customWidth="1"/>
    <col min="4" max="4" width="14.7109375" customWidth="1"/>
    <col min="8" max="8" width="17.28515625" customWidth="1"/>
  </cols>
  <sheetData>
    <row r="1" spans="2:6" x14ac:dyDescent="0.25">
      <c r="D1" t="s">
        <v>255</v>
      </c>
      <c r="E1" t="s">
        <v>256</v>
      </c>
      <c r="F1" t="s">
        <v>257</v>
      </c>
    </row>
    <row r="2" spans="2:6" x14ac:dyDescent="0.25">
      <c r="C2" t="s">
        <v>258</v>
      </c>
    </row>
    <row r="3" spans="2:6" x14ac:dyDescent="0.25">
      <c r="B3" t="s">
        <v>262</v>
      </c>
      <c r="C3" t="s">
        <v>259</v>
      </c>
    </row>
    <row r="4" spans="2:6" x14ac:dyDescent="0.25">
      <c r="B4" t="s">
        <v>263</v>
      </c>
      <c r="C4" t="s">
        <v>264</v>
      </c>
    </row>
    <row r="5" spans="2:6" x14ac:dyDescent="0.25">
      <c r="B5" t="s">
        <v>266</v>
      </c>
      <c r="C5" t="s">
        <v>265</v>
      </c>
    </row>
    <row r="6" spans="2:6" x14ac:dyDescent="0.25">
      <c r="B6" t="s">
        <v>267</v>
      </c>
      <c r="C6" t="s">
        <v>268</v>
      </c>
    </row>
    <row r="7" spans="2:6" x14ac:dyDescent="0.25">
      <c r="C7" t="s">
        <v>260</v>
      </c>
    </row>
    <row r="8" spans="2:6" x14ac:dyDescent="0.25">
      <c r="C8" t="s">
        <v>261</v>
      </c>
    </row>
    <row r="9" spans="2:6" x14ac:dyDescent="0.25">
      <c r="C9" t="s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4"/>
  <sheetViews>
    <sheetView topLeftCell="A8" workbookViewId="0">
      <selection activeCell="K20" sqref="K20"/>
    </sheetView>
  </sheetViews>
  <sheetFormatPr defaultRowHeight="15" x14ac:dyDescent="0.25"/>
  <cols>
    <col min="6" max="6" width="10.5703125" customWidth="1"/>
    <col min="7" max="7" width="11.42578125" customWidth="1"/>
    <col min="8" max="8" width="10" customWidth="1"/>
    <col min="12" max="12" width="15.85546875" customWidth="1"/>
  </cols>
  <sheetData>
    <row r="2" spans="4:18" ht="45" x14ac:dyDescent="0.25">
      <c r="D2" t="s">
        <v>300</v>
      </c>
      <c r="H2" s="9" t="s">
        <v>306</v>
      </c>
    </row>
    <row r="3" spans="4:18" ht="45" x14ac:dyDescent="0.25">
      <c r="D3" s="9" t="s">
        <v>301</v>
      </c>
      <c r="E3" s="43"/>
      <c r="F3" t="s">
        <v>339</v>
      </c>
      <c r="G3" t="s">
        <v>340</v>
      </c>
      <c r="H3" t="e">
        <f>_xlfn.MODE.MULT(#REF!,#REF!,#REF!)</f>
        <v>#REF!</v>
      </c>
    </row>
    <row r="4" spans="4:18" x14ac:dyDescent="0.25">
      <c r="H4" s="48" t="s">
        <v>33</v>
      </c>
      <c r="I4" s="48"/>
      <c r="N4" s="48" t="s">
        <v>296</v>
      </c>
      <c r="O4" s="48"/>
    </row>
    <row r="5" spans="4:18" x14ac:dyDescent="0.25">
      <c r="D5" t="s">
        <v>338</v>
      </c>
      <c r="E5">
        <v>3</v>
      </c>
      <c r="H5" s="48" t="s">
        <v>2</v>
      </c>
      <c r="I5" s="48"/>
    </row>
    <row r="6" spans="4:18" ht="45" x14ac:dyDescent="0.25">
      <c r="H6" t="s">
        <v>199</v>
      </c>
      <c r="I6" t="s">
        <v>200</v>
      </c>
      <c r="J6" t="s">
        <v>302</v>
      </c>
      <c r="K6" t="s">
        <v>303</v>
      </c>
      <c r="L6" s="9" t="s">
        <v>298</v>
      </c>
      <c r="M6" t="s">
        <v>305</v>
      </c>
      <c r="N6" t="s">
        <v>201</v>
      </c>
      <c r="O6" t="s">
        <v>202</v>
      </c>
      <c r="R6" s="9" t="s">
        <v>299</v>
      </c>
    </row>
    <row r="7" spans="4:18" s="14" customFormat="1" ht="30" x14ac:dyDescent="0.25">
      <c r="F7" s="41" t="s">
        <v>304</v>
      </c>
      <c r="G7" s="3" t="s">
        <v>203</v>
      </c>
      <c r="H7" s="3">
        <v>16</v>
      </c>
      <c r="I7" s="3">
        <v>25</v>
      </c>
      <c r="J7" s="3"/>
      <c r="K7" s="3"/>
      <c r="L7" s="3"/>
      <c r="M7" s="3">
        <v>1</v>
      </c>
      <c r="N7" s="14">
        <v>2</v>
      </c>
      <c r="O7" s="14">
        <v>1</v>
      </c>
    </row>
    <row r="8" spans="4:18" x14ac:dyDescent="0.25">
      <c r="G8" s="42" t="s">
        <v>168</v>
      </c>
      <c r="H8" s="42">
        <v>91</v>
      </c>
      <c r="I8" s="42">
        <v>60</v>
      </c>
      <c r="J8" s="42">
        <v>75</v>
      </c>
      <c r="K8" s="42">
        <v>35</v>
      </c>
      <c r="L8" s="42">
        <v>110</v>
      </c>
      <c r="M8" s="42">
        <v>4</v>
      </c>
      <c r="N8">
        <v>2</v>
      </c>
      <c r="O8">
        <v>2</v>
      </c>
      <c r="P8">
        <v>0</v>
      </c>
      <c r="Q8">
        <v>1</v>
      </c>
      <c r="R8">
        <v>1</v>
      </c>
    </row>
    <row r="9" spans="4:18" x14ac:dyDescent="0.25">
      <c r="E9" s="51" t="s">
        <v>341</v>
      </c>
      <c r="G9" s="42" t="s">
        <v>204</v>
      </c>
      <c r="H9" s="42">
        <v>52</v>
      </c>
      <c r="I9" s="42">
        <v>87</v>
      </c>
      <c r="J9" s="42">
        <v>36</v>
      </c>
      <c r="K9" s="42">
        <v>62</v>
      </c>
      <c r="L9" s="42">
        <v>98</v>
      </c>
      <c r="M9" s="42">
        <v>4</v>
      </c>
      <c r="N9">
        <v>1</v>
      </c>
      <c r="O9">
        <v>2</v>
      </c>
      <c r="P9">
        <v>1</v>
      </c>
      <c r="Q9">
        <v>1</v>
      </c>
      <c r="R9">
        <v>2</v>
      </c>
    </row>
    <row r="10" spans="4:18" x14ac:dyDescent="0.25">
      <c r="E10" s="51"/>
      <c r="F10" s="43"/>
      <c r="G10" s="17" t="s">
        <v>205</v>
      </c>
      <c r="H10" s="17">
        <v>53</v>
      </c>
      <c r="I10" s="17">
        <v>55</v>
      </c>
      <c r="J10" s="17">
        <v>37</v>
      </c>
      <c r="K10" s="17">
        <v>30</v>
      </c>
      <c r="L10" s="17">
        <v>67</v>
      </c>
      <c r="M10" s="17">
        <v>3</v>
      </c>
      <c r="N10">
        <v>3</v>
      </c>
      <c r="O10">
        <v>1</v>
      </c>
      <c r="P10">
        <v>1</v>
      </c>
      <c r="Q10">
        <v>0</v>
      </c>
      <c r="R10">
        <v>1</v>
      </c>
    </row>
    <row r="11" spans="4:18" x14ac:dyDescent="0.25">
      <c r="E11" s="51"/>
      <c r="F11" s="31"/>
      <c r="G11" s="42" t="s">
        <v>206</v>
      </c>
      <c r="H11" s="42">
        <v>90</v>
      </c>
      <c r="I11" s="42">
        <v>17</v>
      </c>
      <c r="J11" s="42">
        <v>74</v>
      </c>
      <c r="K11" s="42">
        <v>8</v>
      </c>
      <c r="L11" s="42">
        <v>82</v>
      </c>
      <c r="M11" s="42">
        <v>4</v>
      </c>
      <c r="N11">
        <v>2</v>
      </c>
      <c r="O11">
        <v>1</v>
      </c>
      <c r="P11">
        <v>0</v>
      </c>
      <c r="Q11">
        <v>0</v>
      </c>
      <c r="R11">
        <v>0</v>
      </c>
    </row>
    <row r="12" spans="4:18" x14ac:dyDescent="0.25">
      <c r="E12" s="51"/>
      <c r="F12" s="31"/>
      <c r="G12" s="42" t="s">
        <v>207</v>
      </c>
      <c r="H12" s="42">
        <v>92</v>
      </c>
      <c r="I12" s="42">
        <v>48</v>
      </c>
      <c r="J12" s="42">
        <v>76</v>
      </c>
      <c r="K12" s="42">
        <v>23</v>
      </c>
      <c r="L12" s="42">
        <v>99</v>
      </c>
      <c r="M12" s="42">
        <v>4</v>
      </c>
      <c r="N12">
        <v>3</v>
      </c>
      <c r="O12">
        <v>4</v>
      </c>
      <c r="P12">
        <v>1</v>
      </c>
      <c r="Q12">
        <v>3</v>
      </c>
      <c r="R12">
        <v>4</v>
      </c>
    </row>
    <row r="13" spans="4:18" x14ac:dyDescent="0.25">
      <c r="E13" s="51"/>
      <c r="F13" s="43"/>
      <c r="G13" s="3" t="s">
        <v>208</v>
      </c>
      <c r="H13" s="3">
        <v>33</v>
      </c>
      <c r="I13" s="3">
        <v>16</v>
      </c>
      <c r="J13" s="3">
        <v>17</v>
      </c>
      <c r="K13" s="3">
        <v>9</v>
      </c>
      <c r="L13" s="3">
        <v>26</v>
      </c>
      <c r="M13" s="3">
        <v>1</v>
      </c>
      <c r="N13">
        <v>1</v>
      </c>
      <c r="O13">
        <v>2</v>
      </c>
      <c r="P13">
        <v>1</v>
      </c>
      <c r="Q13">
        <v>1</v>
      </c>
      <c r="R13">
        <v>2</v>
      </c>
    </row>
    <row r="14" spans="4:18" x14ac:dyDescent="0.25">
      <c r="E14" s="51"/>
      <c r="F14" s="43"/>
      <c r="G14" s="13" t="s">
        <v>209</v>
      </c>
      <c r="H14" s="13">
        <v>24</v>
      </c>
      <c r="I14" s="13">
        <v>62</v>
      </c>
      <c r="J14" s="13">
        <v>8</v>
      </c>
      <c r="K14" s="13">
        <v>37</v>
      </c>
      <c r="L14" s="13">
        <v>45</v>
      </c>
      <c r="M14" s="13">
        <v>2</v>
      </c>
      <c r="N14">
        <v>1</v>
      </c>
      <c r="O14">
        <v>3</v>
      </c>
      <c r="P14">
        <v>1</v>
      </c>
      <c r="Q14">
        <v>2</v>
      </c>
      <c r="R14">
        <v>3</v>
      </c>
    </row>
    <row r="15" spans="4:18" x14ac:dyDescent="0.25">
      <c r="E15" s="51"/>
      <c r="G15" s="17" t="s">
        <v>297</v>
      </c>
      <c r="H15" s="17">
        <v>69</v>
      </c>
      <c r="I15" s="17">
        <v>49</v>
      </c>
      <c r="J15" s="17">
        <v>53</v>
      </c>
      <c r="K15" s="17">
        <v>24</v>
      </c>
      <c r="L15" s="17">
        <v>77</v>
      </c>
      <c r="M15" s="17">
        <v>3</v>
      </c>
      <c r="N15">
        <v>3</v>
      </c>
      <c r="O15">
        <v>4</v>
      </c>
      <c r="P15">
        <v>1</v>
      </c>
      <c r="Q15">
        <v>3</v>
      </c>
      <c r="R15">
        <v>4</v>
      </c>
    </row>
    <row r="17" spans="6:17" ht="30" x14ac:dyDescent="0.25">
      <c r="F17" t="s">
        <v>319</v>
      </c>
      <c r="G17" t="s">
        <v>316</v>
      </c>
      <c r="H17">
        <f ca="1">RANDBETWEEN(1,100)</f>
        <v>81</v>
      </c>
      <c r="I17">
        <f ca="1">RANDBETWEEN(1,100)</f>
        <v>86</v>
      </c>
      <c r="M17" s="9" t="s">
        <v>322</v>
      </c>
    </row>
    <row r="18" spans="6:17" ht="75" x14ac:dyDescent="0.25">
      <c r="G18" t="s">
        <v>317</v>
      </c>
      <c r="H18">
        <f t="shared" ref="H18:I19" ca="1" si="0">RANDBETWEEN(1,100)</f>
        <v>53</v>
      </c>
      <c r="I18">
        <f t="shared" ca="1" si="0"/>
        <v>22</v>
      </c>
      <c r="L18" s="9" t="s">
        <v>311</v>
      </c>
      <c r="M18" s="9" t="s">
        <v>323</v>
      </c>
      <c r="O18" t="s">
        <v>313</v>
      </c>
      <c r="Q18" t="s">
        <v>147</v>
      </c>
    </row>
    <row r="19" spans="6:17" ht="30" x14ac:dyDescent="0.25">
      <c r="G19" t="s">
        <v>318</v>
      </c>
      <c r="H19">
        <f t="shared" ca="1" si="0"/>
        <v>95</v>
      </c>
      <c r="I19">
        <f t="shared" ca="1" si="0"/>
        <v>14</v>
      </c>
      <c r="L19" s="9" t="s">
        <v>312</v>
      </c>
      <c r="O19" t="s">
        <v>314</v>
      </c>
      <c r="Q19" t="s">
        <v>327</v>
      </c>
    </row>
    <row r="20" spans="6:17" ht="15" customHeight="1" x14ac:dyDescent="0.25">
      <c r="K20" t="s">
        <v>338</v>
      </c>
      <c r="L20" t="s">
        <v>315</v>
      </c>
      <c r="M20">
        <v>3</v>
      </c>
    </row>
    <row r="21" spans="6:17" ht="30" x14ac:dyDescent="0.25">
      <c r="L21" t="s">
        <v>321</v>
      </c>
      <c r="M21">
        <v>10</v>
      </c>
      <c r="O21" t="s">
        <v>325</v>
      </c>
      <c r="Q21" s="36" t="s">
        <v>326</v>
      </c>
    </row>
    <row r="22" spans="6:17" x14ac:dyDescent="0.25">
      <c r="F22" t="s">
        <v>320</v>
      </c>
      <c r="G22" t="s">
        <v>316</v>
      </c>
      <c r="H22">
        <f ca="1">RANDBETWEEN(1,100)</f>
        <v>66</v>
      </c>
      <c r="I22">
        <f ca="1">RANDBETWEEN(1,100)</f>
        <v>43</v>
      </c>
      <c r="O22" t="s">
        <v>328</v>
      </c>
      <c r="Q22" s="48" t="s">
        <v>329</v>
      </c>
    </row>
    <row r="23" spans="6:17" x14ac:dyDescent="0.25">
      <c r="G23" t="s">
        <v>317</v>
      </c>
      <c r="H23">
        <f t="shared" ref="H23:I24" ca="1" si="1">RANDBETWEEN(1,100)</f>
        <v>42</v>
      </c>
      <c r="I23">
        <f t="shared" ca="1" si="1"/>
        <v>22</v>
      </c>
      <c r="O23" t="s">
        <v>324</v>
      </c>
      <c r="Q23" s="48"/>
    </row>
    <row r="24" spans="6:17" x14ac:dyDescent="0.25">
      <c r="G24" t="s">
        <v>318</v>
      </c>
      <c r="H24">
        <f t="shared" ca="1" si="1"/>
        <v>4</v>
      </c>
      <c r="I24">
        <f t="shared" ca="1" si="1"/>
        <v>57</v>
      </c>
      <c r="O24" t="s">
        <v>310</v>
      </c>
    </row>
  </sheetData>
  <mergeCells count="5">
    <mergeCell ref="H4:I4"/>
    <mergeCell ref="N4:O4"/>
    <mergeCell ref="Q22:Q23"/>
    <mergeCell ref="H5:I5"/>
    <mergeCell ref="E9:E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17"/>
  <sheetViews>
    <sheetView workbookViewId="0">
      <selection activeCell="K6" sqref="K6"/>
    </sheetView>
  </sheetViews>
  <sheetFormatPr defaultRowHeight="15" x14ac:dyDescent="0.25"/>
  <cols>
    <col min="8" max="8" width="19.85546875" bestFit="1" customWidth="1"/>
  </cols>
  <sheetData>
    <row r="3" spans="6:17" x14ac:dyDescent="0.25">
      <c r="G3" t="s">
        <v>356</v>
      </c>
      <c r="H3" t="s">
        <v>358</v>
      </c>
    </row>
    <row r="4" spans="6:17" x14ac:dyDescent="0.25">
      <c r="G4" t="s">
        <v>357</v>
      </c>
      <c r="H4" t="s">
        <v>359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</row>
    <row r="5" spans="6:17" x14ac:dyDescent="0.25">
      <c r="J5" t="s">
        <v>360</v>
      </c>
      <c r="K5" t="s">
        <v>361</v>
      </c>
      <c r="L5" t="s">
        <v>362</v>
      </c>
      <c r="M5" t="s">
        <v>363</v>
      </c>
      <c r="N5" t="s">
        <v>364</v>
      </c>
      <c r="O5" t="s">
        <v>129</v>
      </c>
      <c r="P5" t="s">
        <v>365</v>
      </c>
      <c r="Q5" t="s">
        <v>366</v>
      </c>
    </row>
    <row r="6" spans="6:17" x14ac:dyDescent="0.25">
      <c r="H6">
        <v>0</v>
      </c>
      <c r="I6" t="s">
        <v>367</v>
      </c>
      <c r="J6">
        <v>1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6:17" x14ac:dyDescent="0.25">
      <c r="H7">
        <v>1</v>
      </c>
      <c r="I7" t="s">
        <v>368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</row>
    <row r="10" spans="6:17" x14ac:dyDescent="0.25">
      <c r="F10" t="s">
        <v>369</v>
      </c>
      <c r="G10" t="s">
        <v>370</v>
      </c>
      <c r="I10">
        <v>1</v>
      </c>
    </row>
    <row r="11" spans="6:17" x14ac:dyDescent="0.25">
      <c r="G11" t="s">
        <v>371</v>
      </c>
      <c r="I11" s="45" t="s">
        <v>372</v>
      </c>
    </row>
    <row r="12" spans="6:17" x14ac:dyDescent="0.25">
      <c r="G12" t="s">
        <v>373</v>
      </c>
      <c r="I12" s="4" t="s">
        <v>374</v>
      </c>
    </row>
    <row r="14" spans="6:17" x14ac:dyDescent="0.25">
      <c r="L14" t="s">
        <v>375</v>
      </c>
    </row>
    <row r="15" spans="6:17" x14ac:dyDescent="0.25">
      <c r="L15" t="s">
        <v>376</v>
      </c>
    </row>
    <row r="16" spans="6:17" x14ac:dyDescent="0.25">
      <c r="L16" t="s">
        <v>377</v>
      </c>
    </row>
    <row r="17" spans="12:12" x14ac:dyDescent="0.25">
      <c r="L17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20"/>
  <sheetViews>
    <sheetView topLeftCell="A2" workbookViewId="0">
      <selection activeCell="N15" sqref="N15"/>
    </sheetView>
  </sheetViews>
  <sheetFormatPr defaultRowHeight="15" x14ac:dyDescent="0.25"/>
  <cols>
    <col min="14" max="14" width="14.7109375" customWidth="1"/>
  </cols>
  <sheetData>
    <row r="3" spans="5:14" x14ac:dyDescent="0.25">
      <c r="K3" t="s">
        <v>338</v>
      </c>
      <c r="L3" t="s">
        <v>346</v>
      </c>
    </row>
    <row r="5" spans="5:14" x14ac:dyDescent="0.25">
      <c r="J5" t="s">
        <v>345</v>
      </c>
      <c r="K5" t="s">
        <v>78</v>
      </c>
    </row>
    <row r="6" spans="5:14" x14ac:dyDescent="0.25">
      <c r="H6" t="s">
        <v>199</v>
      </c>
      <c r="I6" t="s">
        <v>200</v>
      </c>
      <c r="J6" t="s">
        <v>24</v>
      </c>
      <c r="K6" t="s">
        <v>24</v>
      </c>
      <c r="N6" t="s">
        <v>344</v>
      </c>
    </row>
    <row r="7" spans="5:14" x14ac:dyDescent="0.25">
      <c r="E7" t="s">
        <v>98</v>
      </c>
      <c r="F7" t="s">
        <v>343</v>
      </c>
      <c r="G7" t="s">
        <v>203</v>
      </c>
      <c r="H7">
        <v>16</v>
      </c>
      <c r="I7">
        <v>25</v>
      </c>
      <c r="J7" s="44">
        <f ca="1">AVERAGE(J10,J13,J14)</f>
        <v>817</v>
      </c>
      <c r="K7" s="44">
        <f>_xlfn.MODE.MULT(K10,K13,K14)</f>
        <v>1</v>
      </c>
      <c r="N7" s="9"/>
    </row>
    <row r="8" spans="5:14" x14ac:dyDescent="0.25">
      <c r="F8" s="51" t="s">
        <v>342</v>
      </c>
      <c r="G8" t="s">
        <v>168</v>
      </c>
      <c r="H8">
        <v>91</v>
      </c>
      <c r="I8">
        <v>60</v>
      </c>
      <c r="J8">
        <f ca="1">RANDBETWEEN(20,1000)</f>
        <v>220</v>
      </c>
      <c r="K8">
        <v>2</v>
      </c>
      <c r="L8">
        <v>75</v>
      </c>
      <c r="M8">
        <v>35</v>
      </c>
      <c r="N8">
        <v>110</v>
      </c>
    </row>
    <row r="9" spans="5:14" x14ac:dyDescent="0.25">
      <c r="F9" s="51"/>
      <c r="G9" t="s">
        <v>204</v>
      </c>
      <c r="H9">
        <v>52</v>
      </c>
      <c r="I9">
        <v>87</v>
      </c>
      <c r="J9">
        <f t="shared" ref="J9:J15" ca="1" si="0">RANDBETWEEN(20,1000)</f>
        <v>710</v>
      </c>
      <c r="K9">
        <v>2</v>
      </c>
      <c r="L9">
        <v>36</v>
      </c>
      <c r="M9">
        <v>62</v>
      </c>
      <c r="N9">
        <v>98</v>
      </c>
    </row>
    <row r="10" spans="5:14" s="18" customFormat="1" x14ac:dyDescent="0.25">
      <c r="F10" s="53"/>
      <c r="G10" s="18" t="s">
        <v>205</v>
      </c>
      <c r="H10" s="18">
        <v>53</v>
      </c>
      <c r="I10" s="18">
        <v>55</v>
      </c>
      <c r="J10">
        <f t="shared" ca="1" si="0"/>
        <v>593</v>
      </c>
      <c r="K10" s="18">
        <v>1</v>
      </c>
      <c r="L10" s="18">
        <v>37</v>
      </c>
      <c r="M10" s="18">
        <v>30</v>
      </c>
      <c r="N10" s="18">
        <v>67</v>
      </c>
    </row>
    <row r="11" spans="5:14" x14ac:dyDescent="0.25">
      <c r="F11" s="51"/>
      <c r="G11" t="s">
        <v>206</v>
      </c>
      <c r="H11">
        <v>90</v>
      </c>
      <c r="I11">
        <v>17</v>
      </c>
      <c r="J11">
        <f t="shared" ca="1" si="0"/>
        <v>996</v>
      </c>
      <c r="K11">
        <v>2</v>
      </c>
      <c r="L11">
        <v>74</v>
      </c>
      <c r="M11">
        <v>8</v>
      </c>
      <c r="N11">
        <v>82</v>
      </c>
    </row>
    <row r="12" spans="5:14" x14ac:dyDescent="0.25">
      <c r="F12" s="51"/>
      <c r="G12" t="s">
        <v>207</v>
      </c>
      <c r="H12">
        <v>92</v>
      </c>
      <c r="I12">
        <v>48</v>
      </c>
      <c r="J12">
        <f t="shared" ca="1" si="0"/>
        <v>474</v>
      </c>
      <c r="K12">
        <v>1</v>
      </c>
      <c r="L12">
        <v>76</v>
      </c>
      <c r="M12">
        <v>23</v>
      </c>
      <c r="N12">
        <v>99</v>
      </c>
    </row>
    <row r="13" spans="5:14" s="18" customFormat="1" x14ac:dyDescent="0.25">
      <c r="F13" s="53"/>
      <c r="G13" s="18" t="s">
        <v>208</v>
      </c>
      <c r="H13" s="18">
        <v>33</v>
      </c>
      <c r="I13" s="18">
        <v>16</v>
      </c>
      <c r="J13">
        <f t="shared" ca="1" si="0"/>
        <v>933</v>
      </c>
      <c r="K13" s="18">
        <v>1</v>
      </c>
      <c r="L13" s="18">
        <v>17</v>
      </c>
      <c r="M13" s="18">
        <v>9</v>
      </c>
      <c r="N13" s="18">
        <v>26</v>
      </c>
    </row>
    <row r="14" spans="5:14" s="18" customFormat="1" x14ac:dyDescent="0.25">
      <c r="F14" s="53"/>
      <c r="G14" s="18" t="s">
        <v>209</v>
      </c>
      <c r="H14" s="18">
        <v>24</v>
      </c>
      <c r="I14" s="18">
        <v>62</v>
      </c>
      <c r="J14">
        <f t="shared" ca="1" si="0"/>
        <v>925</v>
      </c>
      <c r="K14" s="18">
        <v>1</v>
      </c>
      <c r="L14" s="18">
        <v>8</v>
      </c>
      <c r="M14" s="18">
        <v>37</v>
      </c>
      <c r="N14" s="18">
        <v>45</v>
      </c>
    </row>
    <row r="15" spans="5:14" x14ac:dyDescent="0.25">
      <c r="F15" s="51"/>
      <c r="G15" t="s">
        <v>297</v>
      </c>
      <c r="H15">
        <v>69</v>
      </c>
      <c r="I15">
        <v>49</v>
      </c>
      <c r="J15">
        <f t="shared" ca="1" si="0"/>
        <v>898</v>
      </c>
      <c r="K15">
        <v>1</v>
      </c>
      <c r="L15">
        <v>53</v>
      </c>
      <c r="M15">
        <v>24</v>
      </c>
      <c r="N15">
        <v>77</v>
      </c>
    </row>
    <row r="18" spans="13:18" x14ac:dyDescent="0.25">
      <c r="N18" t="s">
        <v>348</v>
      </c>
      <c r="P18" t="s">
        <v>349</v>
      </c>
      <c r="R18" t="s">
        <v>350</v>
      </c>
    </row>
    <row r="19" spans="13:18" ht="30" x14ac:dyDescent="0.25">
      <c r="M19" s="9" t="s">
        <v>347</v>
      </c>
      <c r="N19">
        <v>1</v>
      </c>
      <c r="P19">
        <v>1</v>
      </c>
      <c r="R19">
        <v>2</v>
      </c>
    </row>
    <row r="20" spans="13:18" x14ac:dyDescent="0.25">
      <c r="M20" t="s">
        <v>24</v>
      </c>
      <c r="N20">
        <v>1</v>
      </c>
      <c r="O20">
        <v>1</v>
      </c>
      <c r="P20">
        <v>2</v>
      </c>
      <c r="Q20">
        <v>2</v>
      </c>
      <c r="R20">
        <v>2</v>
      </c>
    </row>
  </sheetData>
  <mergeCells count="1">
    <mergeCell ref="F8:F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M8"/>
  <sheetViews>
    <sheetView workbookViewId="0">
      <selection activeCell="L8" sqref="L8"/>
    </sheetView>
  </sheetViews>
  <sheetFormatPr defaultRowHeight="15" x14ac:dyDescent="0.25"/>
  <sheetData>
    <row r="7" spans="11:13" x14ac:dyDescent="0.25">
      <c r="K7" t="s">
        <v>353</v>
      </c>
      <c r="L7" t="s">
        <v>354</v>
      </c>
      <c r="M7" t="s">
        <v>355</v>
      </c>
    </row>
    <row r="8" spans="11:13" x14ac:dyDescent="0.25">
      <c r="K8">
        <v>0.6</v>
      </c>
      <c r="L8">
        <v>1E-3</v>
      </c>
      <c r="M8">
        <f>K8*L8</f>
        <v>5.9999999999999995E-4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34"/>
  <sheetViews>
    <sheetView topLeftCell="A19" workbookViewId="0">
      <selection activeCell="A21" sqref="A21:I34"/>
    </sheetView>
  </sheetViews>
  <sheetFormatPr defaultRowHeight="15" x14ac:dyDescent="0.25"/>
  <cols>
    <col min="1" max="1" width="12.85546875" customWidth="1"/>
    <col min="7" max="7" width="14.28515625" customWidth="1"/>
    <col min="12" max="12" width="20.7109375" customWidth="1"/>
  </cols>
  <sheetData>
    <row r="6" spans="8:12" x14ac:dyDescent="0.25">
      <c r="H6" t="s">
        <v>199</v>
      </c>
      <c r="I6" t="s">
        <v>200</v>
      </c>
      <c r="J6" t="s">
        <v>201</v>
      </c>
      <c r="K6" t="s">
        <v>202</v>
      </c>
      <c r="L6" t="s">
        <v>24</v>
      </c>
    </row>
    <row r="7" spans="8:12" x14ac:dyDescent="0.25">
      <c r="H7">
        <v>85</v>
      </c>
      <c r="I7">
        <v>97</v>
      </c>
      <c r="J7">
        <v>75</v>
      </c>
      <c r="K7">
        <v>93</v>
      </c>
      <c r="L7">
        <v>1</v>
      </c>
    </row>
    <row r="8" spans="8:12" x14ac:dyDescent="0.25">
      <c r="H8">
        <v>90</v>
      </c>
      <c r="I8">
        <v>46</v>
      </c>
      <c r="J8">
        <v>76</v>
      </c>
      <c r="K8">
        <v>62</v>
      </c>
      <c r="L8">
        <v>1</v>
      </c>
    </row>
    <row r="9" spans="8:12" x14ac:dyDescent="0.25">
      <c r="H9">
        <v>100</v>
      </c>
      <c r="I9">
        <v>15</v>
      </c>
      <c r="J9">
        <v>91</v>
      </c>
      <c r="K9">
        <v>93</v>
      </c>
      <c r="L9">
        <v>2</v>
      </c>
    </row>
    <row r="10" spans="8:12" x14ac:dyDescent="0.25">
      <c r="H10">
        <v>70</v>
      </c>
      <c r="I10">
        <v>81</v>
      </c>
      <c r="J10">
        <v>70</v>
      </c>
      <c r="K10">
        <v>11</v>
      </c>
      <c r="L10">
        <v>1</v>
      </c>
    </row>
    <row r="11" spans="8:12" x14ac:dyDescent="0.25">
      <c r="H11">
        <v>71</v>
      </c>
      <c r="I11">
        <v>43</v>
      </c>
      <c r="J11">
        <v>9</v>
      </c>
      <c r="K11">
        <v>36</v>
      </c>
      <c r="L11">
        <v>2</v>
      </c>
    </row>
    <row r="12" spans="8:12" x14ac:dyDescent="0.25">
      <c r="H12">
        <v>34</v>
      </c>
      <c r="I12">
        <v>58</v>
      </c>
      <c r="J12">
        <v>48</v>
      </c>
      <c r="K12">
        <v>98</v>
      </c>
      <c r="L12">
        <v>2</v>
      </c>
    </row>
    <row r="13" spans="8:12" x14ac:dyDescent="0.25">
      <c r="H13">
        <v>12</v>
      </c>
      <c r="I13">
        <v>12</v>
      </c>
      <c r="J13">
        <v>27</v>
      </c>
      <c r="K13">
        <v>25</v>
      </c>
      <c r="L13">
        <v>1</v>
      </c>
    </row>
    <row r="14" spans="8:12" x14ac:dyDescent="0.25">
      <c r="H14">
        <v>8</v>
      </c>
      <c r="I14">
        <v>13</v>
      </c>
      <c r="J14">
        <v>5</v>
      </c>
      <c r="K14">
        <v>5</v>
      </c>
      <c r="L14">
        <v>1</v>
      </c>
    </row>
    <row r="15" spans="8:12" x14ac:dyDescent="0.25">
      <c r="H15">
        <v>9</v>
      </c>
      <c r="I15">
        <v>11</v>
      </c>
      <c r="J15">
        <v>64</v>
      </c>
      <c r="K15">
        <v>96</v>
      </c>
      <c r="L15">
        <v>2</v>
      </c>
    </row>
    <row r="16" spans="8:12" x14ac:dyDescent="0.25">
      <c r="H16">
        <v>48</v>
      </c>
      <c r="I16">
        <v>15</v>
      </c>
      <c r="J16">
        <v>62</v>
      </c>
      <c r="K16">
        <v>78</v>
      </c>
      <c r="L16">
        <v>1</v>
      </c>
    </row>
    <row r="17" spans="1:18" x14ac:dyDescent="0.25">
      <c r="H17">
        <v>17</v>
      </c>
      <c r="I17">
        <v>57</v>
      </c>
      <c r="J17">
        <v>79</v>
      </c>
      <c r="K17">
        <v>46</v>
      </c>
      <c r="L17">
        <v>1</v>
      </c>
    </row>
    <row r="19" spans="1:18" x14ac:dyDescent="0.25">
      <c r="O19">
        <v>85</v>
      </c>
      <c r="P19">
        <v>97</v>
      </c>
      <c r="Q19">
        <v>75</v>
      </c>
      <c r="R19">
        <v>93</v>
      </c>
    </row>
    <row r="20" spans="1:18" x14ac:dyDescent="0.25">
      <c r="O20">
        <v>90</v>
      </c>
      <c r="P20">
        <v>46</v>
      </c>
      <c r="Q20">
        <v>76</v>
      </c>
      <c r="R20">
        <v>62</v>
      </c>
    </row>
    <row r="21" spans="1:18" ht="60" x14ac:dyDescent="0.25">
      <c r="C21" t="s">
        <v>199</v>
      </c>
      <c r="D21" t="s">
        <v>200</v>
      </c>
      <c r="E21" t="s">
        <v>201</v>
      </c>
      <c r="F21" t="s">
        <v>202</v>
      </c>
      <c r="G21" s="9" t="s">
        <v>422</v>
      </c>
      <c r="O21">
        <v>70</v>
      </c>
      <c r="P21">
        <v>81</v>
      </c>
      <c r="Q21">
        <v>70</v>
      </c>
      <c r="R21">
        <v>11</v>
      </c>
    </row>
    <row r="22" spans="1:18" x14ac:dyDescent="0.25">
      <c r="B22" t="s">
        <v>424</v>
      </c>
      <c r="C22">
        <v>85</v>
      </c>
      <c r="D22">
        <v>97</v>
      </c>
      <c r="E22">
        <v>75</v>
      </c>
      <c r="F22">
        <v>93</v>
      </c>
      <c r="G22" s="4" t="s">
        <v>420</v>
      </c>
      <c r="H22">
        <v>1</v>
      </c>
      <c r="O22">
        <v>12</v>
      </c>
      <c r="P22">
        <v>12</v>
      </c>
      <c r="Q22">
        <v>27</v>
      </c>
      <c r="R22">
        <v>25</v>
      </c>
    </row>
    <row r="23" spans="1:18" x14ac:dyDescent="0.25">
      <c r="A23" t="s">
        <v>425</v>
      </c>
      <c r="B23" t="s">
        <v>421</v>
      </c>
      <c r="C23" s="47">
        <v>0.1</v>
      </c>
      <c r="D23" s="47">
        <v>0.3</v>
      </c>
      <c r="E23" s="47">
        <v>0</v>
      </c>
      <c r="F23" s="47">
        <v>0.2</v>
      </c>
      <c r="O23">
        <v>8</v>
      </c>
      <c r="P23">
        <v>13</v>
      </c>
      <c r="Q23">
        <v>5</v>
      </c>
      <c r="R23">
        <v>5</v>
      </c>
    </row>
    <row r="24" spans="1:18" x14ac:dyDescent="0.25">
      <c r="B24" t="s">
        <v>429</v>
      </c>
      <c r="C24">
        <f>C22*C23</f>
        <v>8.5</v>
      </c>
      <c r="D24">
        <f>D22*D23</f>
        <v>29.099999999999998</v>
      </c>
      <c r="E24">
        <f>E22*E23</f>
        <v>0</v>
      </c>
      <c r="F24">
        <f>F22*F23</f>
        <v>18.600000000000001</v>
      </c>
      <c r="G24">
        <f>C24+D24+E24+F24+C27</f>
        <v>56.4</v>
      </c>
      <c r="H24">
        <f>LOG(G24,500)</f>
        <v>0.64886942099016753</v>
      </c>
      <c r="I24">
        <v>1</v>
      </c>
    </row>
    <row r="25" spans="1:18" x14ac:dyDescent="0.25">
      <c r="A25" t="s">
        <v>428</v>
      </c>
      <c r="C25" s="47">
        <v>0.2</v>
      </c>
      <c r="D25" s="47">
        <v>0.1</v>
      </c>
      <c r="E25" s="47">
        <v>0.1</v>
      </c>
      <c r="F25" s="47">
        <v>0.5</v>
      </c>
    </row>
    <row r="26" spans="1:18" x14ac:dyDescent="0.25">
      <c r="C26">
        <f>C22*C25</f>
        <v>17</v>
      </c>
      <c r="D26">
        <f t="shared" ref="D26:F26" si="0">D22*D25</f>
        <v>9.7000000000000011</v>
      </c>
      <c r="E26">
        <f t="shared" si="0"/>
        <v>7.5</v>
      </c>
      <c r="F26">
        <f t="shared" si="0"/>
        <v>46.5</v>
      </c>
      <c r="G26">
        <f>SUM(C26:F26,C28)</f>
        <v>81</v>
      </c>
      <c r="H26">
        <f>LOG(G26,500)</f>
        <v>0.70711605383260334</v>
      </c>
      <c r="I26">
        <v>1</v>
      </c>
      <c r="O26">
        <v>48</v>
      </c>
      <c r="P26">
        <v>15</v>
      </c>
      <c r="Q26">
        <v>62</v>
      </c>
      <c r="R26">
        <v>78</v>
      </c>
    </row>
    <row r="27" spans="1:18" x14ac:dyDescent="0.25">
      <c r="A27" t="s">
        <v>425</v>
      </c>
      <c r="B27" t="s">
        <v>423</v>
      </c>
      <c r="C27" s="47">
        <v>0.2</v>
      </c>
      <c r="O27">
        <v>17</v>
      </c>
      <c r="P27">
        <v>57</v>
      </c>
      <c r="Q27">
        <v>79</v>
      </c>
      <c r="R27">
        <v>46</v>
      </c>
    </row>
    <row r="28" spans="1:18" x14ac:dyDescent="0.25">
      <c r="A28" t="s">
        <v>428</v>
      </c>
      <c r="C28" s="47">
        <v>0.3</v>
      </c>
      <c r="K28" t="s">
        <v>20</v>
      </c>
      <c r="L28" s="4" t="s">
        <v>426</v>
      </c>
    </row>
    <row r="29" spans="1:18" x14ac:dyDescent="0.25">
      <c r="G29" t="s">
        <v>427</v>
      </c>
      <c r="H29">
        <v>0.5</v>
      </c>
    </row>
    <row r="30" spans="1:18" x14ac:dyDescent="0.25">
      <c r="B30" t="s">
        <v>424</v>
      </c>
      <c r="C30">
        <v>100</v>
      </c>
      <c r="D30">
        <v>15</v>
      </c>
      <c r="E30">
        <v>91</v>
      </c>
      <c r="F30">
        <v>93</v>
      </c>
      <c r="H30">
        <v>0</v>
      </c>
      <c r="O30">
        <v>100</v>
      </c>
      <c r="P30">
        <v>15</v>
      </c>
      <c r="Q30">
        <v>91</v>
      </c>
      <c r="R30">
        <v>93</v>
      </c>
    </row>
    <row r="31" spans="1:18" x14ac:dyDescent="0.25">
      <c r="A31" t="s">
        <v>425</v>
      </c>
      <c r="B31" t="s">
        <v>421</v>
      </c>
      <c r="C31" s="47">
        <v>0.5</v>
      </c>
      <c r="D31" s="47">
        <v>0.2</v>
      </c>
      <c r="E31" s="47">
        <v>0.1</v>
      </c>
      <c r="F31" s="47">
        <v>0.6</v>
      </c>
      <c r="O31">
        <v>71</v>
      </c>
      <c r="P31">
        <v>43</v>
      </c>
      <c r="Q31">
        <v>9</v>
      </c>
      <c r="R31">
        <v>36</v>
      </c>
    </row>
    <row r="32" spans="1:18" x14ac:dyDescent="0.25">
      <c r="C32" s="47"/>
      <c r="D32" s="47"/>
      <c r="E32" s="47"/>
      <c r="F32" s="47"/>
    </row>
    <row r="33" spans="1:18" x14ac:dyDescent="0.25">
      <c r="C33">
        <f>C30*C31</f>
        <v>50</v>
      </c>
      <c r="D33">
        <f>D30*D31</f>
        <v>3</v>
      </c>
      <c r="E33">
        <f t="shared" ref="E33:F33" si="1">E30*E31</f>
        <v>9.1</v>
      </c>
      <c r="F33">
        <f t="shared" si="1"/>
        <v>55.8</v>
      </c>
      <c r="G33">
        <f>SUM(C33:F33,C34)</f>
        <v>118.30000000000001</v>
      </c>
      <c r="H33">
        <f>LOG(G33,500)</f>
        <v>0.76806512902980972</v>
      </c>
      <c r="I33">
        <v>1</v>
      </c>
      <c r="O33">
        <v>34</v>
      </c>
      <c r="P33">
        <v>58</v>
      </c>
      <c r="Q33">
        <v>48</v>
      </c>
      <c r="R33">
        <v>98</v>
      </c>
    </row>
    <row r="34" spans="1:18" x14ac:dyDescent="0.25">
      <c r="A34" t="s">
        <v>425</v>
      </c>
      <c r="B34" t="s">
        <v>423</v>
      </c>
      <c r="C34" s="47">
        <v>0.4</v>
      </c>
      <c r="O34">
        <v>9</v>
      </c>
      <c r="P34">
        <v>11</v>
      </c>
      <c r="Q34">
        <v>64</v>
      </c>
      <c r="R34">
        <v>96</v>
      </c>
    </row>
  </sheetData>
  <autoFilter ref="H6:L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H4" sqref="H4"/>
    </sheetView>
  </sheetViews>
  <sheetFormatPr defaultRowHeight="15" x14ac:dyDescent="0.25"/>
  <sheetData>
    <row r="1" spans="1:20" ht="75" x14ac:dyDescent="0.25">
      <c r="C1" t="s">
        <v>199</v>
      </c>
      <c r="D1" t="s">
        <v>200</v>
      </c>
      <c r="E1" t="s">
        <v>201</v>
      </c>
      <c r="F1" t="s">
        <v>202</v>
      </c>
      <c r="G1" s="9" t="s">
        <v>422</v>
      </c>
    </row>
    <row r="2" spans="1:20" x14ac:dyDescent="0.25">
      <c r="B2" t="s">
        <v>424</v>
      </c>
      <c r="C2">
        <v>85</v>
      </c>
      <c r="D2">
        <v>97</v>
      </c>
      <c r="E2">
        <v>75</v>
      </c>
      <c r="F2">
        <v>93</v>
      </c>
      <c r="G2" s="4" t="s">
        <v>420</v>
      </c>
      <c r="H2">
        <v>1</v>
      </c>
      <c r="M2" t="s">
        <v>424</v>
      </c>
      <c r="N2">
        <v>100</v>
      </c>
      <c r="O2">
        <v>15</v>
      </c>
      <c r="P2">
        <v>91</v>
      </c>
      <c r="Q2">
        <v>93</v>
      </c>
      <c r="S2">
        <v>0</v>
      </c>
    </row>
    <row r="3" spans="1:20" x14ac:dyDescent="0.25">
      <c r="A3" t="s">
        <v>425</v>
      </c>
      <c r="B3" t="s">
        <v>421</v>
      </c>
      <c r="C3" s="47">
        <v>0.1</v>
      </c>
      <c r="D3" s="47">
        <v>0.3</v>
      </c>
      <c r="E3" s="47">
        <v>0</v>
      </c>
      <c r="F3" s="47">
        <v>0.2</v>
      </c>
      <c r="L3" t="s">
        <v>425</v>
      </c>
      <c r="M3" t="s">
        <v>421</v>
      </c>
      <c r="N3" s="47">
        <v>0.5</v>
      </c>
      <c r="O3" s="47">
        <v>0.2</v>
      </c>
      <c r="P3" s="47">
        <v>0.1</v>
      </c>
      <c r="Q3" s="47">
        <v>0.6</v>
      </c>
    </row>
    <row r="4" spans="1:20" x14ac:dyDescent="0.25">
      <c r="B4" t="s">
        <v>429</v>
      </c>
      <c r="C4">
        <f>C2*C3</f>
        <v>8.5</v>
      </c>
      <c r="D4">
        <f>D2*D3</f>
        <v>29.099999999999998</v>
      </c>
      <c r="E4">
        <f>E2*E3</f>
        <v>0</v>
      </c>
      <c r="F4">
        <f>F2*F3</f>
        <v>18.600000000000001</v>
      </c>
      <c r="G4">
        <f>C4+D4+E4+F4+C7</f>
        <v>57.099999999999994</v>
      </c>
      <c r="H4">
        <f>LOG(G4,500)</f>
        <v>0.65085425381672712</v>
      </c>
      <c r="I4">
        <v>1</v>
      </c>
      <c r="N4" s="47"/>
      <c r="O4" s="47"/>
      <c r="P4" s="47"/>
      <c r="Q4" s="47"/>
    </row>
    <row r="5" spans="1:20" x14ac:dyDescent="0.25">
      <c r="A5" t="s">
        <v>428</v>
      </c>
      <c r="C5" s="47">
        <v>0.2</v>
      </c>
      <c r="D5" s="47">
        <v>0.1</v>
      </c>
      <c r="E5" s="47">
        <v>0.1</v>
      </c>
      <c r="F5" s="47">
        <v>0.5</v>
      </c>
      <c r="N5">
        <f>N2*N3</f>
        <v>50</v>
      </c>
      <c r="O5">
        <f>O2*O3</f>
        <v>3</v>
      </c>
      <c r="P5">
        <f t="shared" ref="P5:Q5" si="0">P2*P3</f>
        <v>9.1</v>
      </c>
      <c r="Q5">
        <f t="shared" si="0"/>
        <v>55.8</v>
      </c>
      <c r="R5">
        <f>SUM(N5:Q5,N6)</f>
        <v>118.30000000000001</v>
      </c>
      <c r="S5">
        <f>LOG(R5,500)</f>
        <v>0.76806512902980972</v>
      </c>
      <c r="T5">
        <v>1</v>
      </c>
    </row>
    <row r="6" spans="1:20" x14ac:dyDescent="0.25">
      <c r="C6">
        <f>C2*C5</f>
        <v>17</v>
      </c>
      <c r="D6">
        <f t="shared" ref="D6:F6" si="1">D2*D5</f>
        <v>9.7000000000000011</v>
      </c>
      <c r="E6">
        <f t="shared" si="1"/>
        <v>7.5</v>
      </c>
      <c r="F6">
        <f t="shared" si="1"/>
        <v>46.5</v>
      </c>
      <c r="G6">
        <f>SUM(C6:F6,C8)</f>
        <v>81</v>
      </c>
      <c r="H6">
        <f>LOG(G6,500)</f>
        <v>0.70711605383260334</v>
      </c>
      <c r="I6">
        <v>1</v>
      </c>
      <c r="L6" t="s">
        <v>425</v>
      </c>
      <c r="M6" t="s">
        <v>423</v>
      </c>
      <c r="N6" s="47">
        <v>0.4</v>
      </c>
    </row>
    <row r="7" spans="1:20" x14ac:dyDescent="0.25">
      <c r="A7" t="s">
        <v>425</v>
      </c>
      <c r="B7" t="s">
        <v>423</v>
      </c>
      <c r="C7" s="47">
        <v>0.9</v>
      </c>
    </row>
    <row r="8" spans="1:20" x14ac:dyDescent="0.25">
      <c r="A8" t="s">
        <v>428</v>
      </c>
      <c r="C8" s="47">
        <v>0.3</v>
      </c>
    </row>
    <row r="9" spans="1:20" x14ac:dyDescent="0.25">
      <c r="G9" t="s">
        <v>160</v>
      </c>
    </row>
    <row r="12" spans="1:20" x14ac:dyDescent="0.25">
      <c r="K12">
        <v>0.6</v>
      </c>
    </row>
    <row r="13" spans="1:20" x14ac:dyDescent="0.25">
      <c r="I13">
        <v>85</v>
      </c>
      <c r="K13">
        <v>0.7</v>
      </c>
      <c r="Q13">
        <v>10</v>
      </c>
      <c r="R13">
        <v>-3</v>
      </c>
    </row>
    <row r="14" spans="1:20" x14ac:dyDescent="0.25">
      <c r="I14">
        <v>97</v>
      </c>
      <c r="K14">
        <v>0.3</v>
      </c>
      <c r="M14">
        <v>1</v>
      </c>
    </row>
    <row r="15" spans="1:20" x14ac:dyDescent="0.25">
      <c r="I15">
        <v>75</v>
      </c>
      <c r="K15">
        <v>0.5</v>
      </c>
    </row>
    <row r="16" spans="1:20" x14ac:dyDescent="0.25">
      <c r="I16">
        <v>93</v>
      </c>
      <c r="K16">
        <v>0.3</v>
      </c>
    </row>
    <row r="17" spans="2:11" x14ac:dyDescent="0.25">
      <c r="K17">
        <v>0.8</v>
      </c>
    </row>
    <row r="18" spans="2:11" x14ac:dyDescent="0.25">
      <c r="K18">
        <v>0.4</v>
      </c>
    </row>
    <row r="19" spans="2:11" ht="45" x14ac:dyDescent="0.25">
      <c r="C19">
        <v>0.6</v>
      </c>
      <c r="D19">
        <v>0.7</v>
      </c>
      <c r="E19">
        <v>0.3</v>
      </c>
      <c r="F19">
        <v>0.5</v>
      </c>
      <c r="H19" s="9" t="s">
        <v>431</v>
      </c>
    </row>
    <row r="20" spans="2:11" ht="30" x14ac:dyDescent="0.25">
      <c r="B20" s="9" t="s">
        <v>430</v>
      </c>
      <c r="C20" s="47">
        <v>0.2</v>
      </c>
      <c r="D20" s="47">
        <v>0.1</v>
      </c>
      <c r="E20" s="47">
        <v>0.1</v>
      </c>
      <c r="F20" s="47">
        <v>0.5</v>
      </c>
    </row>
    <row r="21" spans="2:11" x14ac:dyDescent="0.25">
      <c r="B21" t="s">
        <v>421</v>
      </c>
      <c r="C21">
        <f>C19*C20</f>
        <v>0.12</v>
      </c>
      <c r="D21">
        <f t="shared" ref="D21:F21" si="2">D19*D20</f>
        <v>6.9999999999999993E-2</v>
      </c>
      <c r="E21">
        <f t="shared" si="2"/>
        <v>0.03</v>
      </c>
      <c r="F21">
        <f t="shared" si="2"/>
        <v>0.25</v>
      </c>
      <c r="G21">
        <f>SUM(C21:F21,C22)</f>
        <v>0.56999999999999995</v>
      </c>
      <c r="H21">
        <f>ABS(LOG(G21,250))</f>
        <v>0.10180619341795104</v>
      </c>
    </row>
    <row r="22" spans="2:11" x14ac:dyDescent="0.25">
      <c r="B22" t="s">
        <v>423</v>
      </c>
      <c r="C22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23"/>
  <sheetViews>
    <sheetView workbookViewId="0">
      <selection activeCell="H5" sqref="H5:L16"/>
    </sheetView>
  </sheetViews>
  <sheetFormatPr defaultRowHeight="15" x14ac:dyDescent="0.25"/>
  <sheetData>
    <row r="3" spans="7:14" x14ac:dyDescent="0.25">
      <c r="H3" t="s">
        <v>432</v>
      </c>
      <c r="I3" t="s">
        <v>433</v>
      </c>
    </row>
    <row r="4" spans="7:14" x14ac:dyDescent="0.25">
      <c r="N4" t="s">
        <v>24</v>
      </c>
    </row>
    <row r="5" spans="7:14" x14ac:dyDescent="0.25">
      <c r="G5" t="s">
        <v>434</v>
      </c>
      <c r="H5">
        <f ca="1">RANDBETWEEN(0,255)</f>
        <v>64</v>
      </c>
      <c r="I5">
        <f t="shared" ref="I5:L16" ca="1" si="0">RANDBETWEEN(0,255)</f>
        <v>241</v>
      </c>
      <c r="J5">
        <f t="shared" ca="1" si="0"/>
        <v>190</v>
      </c>
      <c r="K5">
        <f t="shared" ca="1" si="0"/>
        <v>62</v>
      </c>
      <c r="L5">
        <f t="shared" ca="1" si="0"/>
        <v>77</v>
      </c>
      <c r="N5">
        <v>0</v>
      </c>
    </row>
    <row r="6" spans="7:14" x14ac:dyDescent="0.25">
      <c r="H6">
        <f t="shared" ref="H6:H9" ca="1" si="1">RANDBETWEEN(0,255)</f>
        <v>72</v>
      </c>
      <c r="I6">
        <f t="shared" ca="1" si="0"/>
        <v>186</v>
      </c>
      <c r="J6">
        <f t="shared" ca="1" si="0"/>
        <v>13</v>
      </c>
      <c r="K6">
        <f t="shared" ca="1" si="0"/>
        <v>140</v>
      </c>
      <c r="L6">
        <f t="shared" ca="1" si="0"/>
        <v>195</v>
      </c>
      <c r="N6">
        <v>0</v>
      </c>
    </row>
    <row r="7" spans="7:14" x14ac:dyDescent="0.25">
      <c r="H7">
        <f t="shared" ca="1" si="1"/>
        <v>57</v>
      </c>
      <c r="I7">
        <f t="shared" ca="1" si="0"/>
        <v>146</v>
      </c>
      <c r="J7">
        <f t="shared" ca="1" si="0"/>
        <v>26</v>
      </c>
      <c r="K7">
        <f t="shared" ca="1" si="0"/>
        <v>156</v>
      </c>
      <c r="L7">
        <f t="shared" ca="1" si="0"/>
        <v>190</v>
      </c>
      <c r="N7">
        <v>0</v>
      </c>
    </row>
    <row r="8" spans="7:14" x14ac:dyDescent="0.25">
      <c r="H8">
        <f t="shared" ca="1" si="1"/>
        <v>59</v>
      </c>
      <c r="I8">
        <f t="shared" ca="1" si="0"/>
        <v>207</v>
      </c>
      <c r="J8">
        <f t="shared" ca="1" si="0"/>
        <v>230</v>
      </c>
      <c r="K8">
        <f t="shared" ca="1" si="0"/>
        <v>180</v>
      </c>
      <c r="L8">
        <f t="shared" ca="1" si="0"/>
        <v>194</v>
      </c>
      <c r="N8">
        <v>0</v>
      </c>
    </row>
    <row r="9" spans="7:14" x14ac:dyDescent="0.25">
      <c r="H9">
        <f t="shared" ca="1" si="1"/>
        <v>38</v>
      </c>
      <c r="I9">
        <f t="shared" ca="1" si="0"/>
        <v>84</v>
      </c>
      <c r="J9">
        <f t="shared" ca="1" si="0"/>
        <v>143</v>
      </c>
      <c r="K9">
        <f t="shared" ca="1" si="0"/>
        <v>44</v>
      </c>
      <c r="L9">
        <f t="shared" ca="1" si="0"/>
        <v>169</v>
      </c>
      <c r="N9">
        <v>0</v>
      </c>
    </row>
    <row r="12" spans="7:14" x14ac:dyDescent="0.25">
      <c r="G12" t="s">
        <v>435</v>
      </c>
      <c r="H12">
        <f ca="1">RANDBETWEEN(0,255)</f>
        <v>81</v>
      </c>
      <c r="I12">
        <f t="shared" ca="1" si="0"/>
        <v>191</v>
      </c>
      <c r="J12">
        <f t="shared" ca="1" si="0"/>
        <v>139</v>
      </c>
      <c r="K12">
        <f t="shared" ca="1" si="0"/>
        <v>209</v>
      </c>
      <c r="L12">
        <f t="shared" ca="1" si="0"/>
        <v>117</v>
      </c>
    </row>
    <row r="13" spans="7:14" x14ac:dyDescent="0.25">
      <c r="H13">
        <f t="shared" ref="H13:H16" ca="1" si="2">RANDBETWEEN(0,255)</f>
        <v>61</v>
      </c>
      <c r="I13">
        <f t="shared" ca="1" si="0"/>
        <v>52</v>
      </c>
      <c r="J13">
        <f t="shared" ca="1" si="0"/>
        <v>126</v>
      </c>
      <c r="K13">
        <f t="shared" ca="1" si="0"/>
        <v>98</v>
      </c>
      <c r="L13">
        <f t="shared" ca="1" si="0"/>
        <v>156</v>
      </c>
    </row>
    <row r="14" spans="7:14" x14ac:dyDescent="0.25">
      <c r="H14">
        <f t="shared" ca="1" si="2"/>
        <v>172</v>
      </c>
      <c r="I14">
        <f t="shared" ca="1" si="0"/>
        <v>195</v>
      </c>
      <c r="J14">
        <f t="shared" ca="1" si="0"/>
        <v>28</v>
      </c>
      <c r="K14">
        <f t="shared" ca="1" si="0"/>
        <v>144</v>
      </c>
      <c r="L14">
        <f t="shared" ca="1" si="0"/>
        <v>138</v>
      </c>
    </row>
    <row r="15" spans="7:14" x14ac:dyDescent="0.25">
      <c r="H15">
        <f t="shared" ca="1" si="2"/>
        <v>27</v>
      </c>
      <c r="I15">
        <f t="shared" ca="1" si="0"/>
        <v>213</v>
      </c>
      <c r="J15">
        <f t="shared" ca="1" si="0"/>
        <v>237</v>
      </c>
      <c r="K15">
        <f t="shared" ca="1" si="0"/>
        <v>191</v>
      </c>
      <c r="L15">
        <f t="shared" ca="1" si="0"/>
        <v>127</v>
      </c>
    </row>
    <row r="16" spans="7:14" x14ac:dyDescent="0.25">
      <c r="H16">
        <f t="shared" ca="1" si="2"/>
        <v>89</v>
      </c>
      <c r="I16">
        <f t="shared" ca="1" si="0"/>
        <v>12</v>
      </c>
      <c r="J16">
        <f t="shared" ca="1" si="0"/>
        <v>14</v>
      </c>
      <c r="K16">
        <f t="shared" ca="1" si="0"/>
        <v>20</v>
      </c>
      <c r="L16">
        <f t="shared" ca="1" si="0"/>
        <v>83</v>
      </c>
    </row>
    <row r="19" spans="7:12" x14ac:dyDescent="0.25">
      <c r="G19" t="s">
        <v>436</v>
      </c>
      <c r="H19">
        <f ca="1">RANDBETWEEN(0,255)</f>
        <v>160</v>
      </c>
      <c r="I19">
        <f t="shared" ref="I19:L23" ca="1" si="3">RANDBETWEEN(0,255)</f>
        <v>133</v>
      </c>
      <c r="J19">
        <f t="shared" ca="1" si="3"/>
        <v>181</v>
      </c>
      <c r="K19">
        <f t="shared" ca="1" si="3"/>
        <v>182</v>
      </c>
      <c r="L19">
        <f t="shared" ca="1" si="3"/>
        <v>61</v>
      </c>
    </row>
    <row r="20" spans="7:12" x14ac:dyDescent="0.25">
      <c r="H20">
        <f t="shared" ref="H20:H23" ca="1" si="4">RANDBETWEEN(0,255)</f>
        <v>50</v>
      </c>
      <c r="I20">
        <f t="shared" ca="1" si="3"/>
        <v>61</v>
      </c>
      <c r="J20">
        <f t="shared" ca="1" si="3"/>
        <v>187</v>
      </c>
      <c r="K20">
        <f t="shared" ca="1" si="3"/>
        <v>49</v>
      </c>
      <c r="L20">
        <f t="shared" ca="1" si="3"/>
        <v>241</v>
      </c>
    </row>
    <row r="21" spans="7:12" x14ac:dyDescent="0.25">
      <c r="H21">
        <f t="shared" ca="1" si="4"/>
        <v>102</v>
      </c>
      <c r="I21">
        <f t="shared" ca="1" si="3"/>
        <v>116</v>
      </c>
      <c r="J21">
        <f t="shared" ca="1" si="3"/>
        <v>15</v>
      </c>
      <c r="K21">
        <f t="shared" ca="1" si="3"/>
        <v>166</v>
      </c>
      <c r="L21">
        <f t="shared" ca="1" si="3"/>
        <v>7</v>
      </c>
    </row>
    <row r="22" spans="7:12" x14ac:dyDescent="0.25">
      <c r="H22">
        <f t="shared" ca="1" si="4"/>
        <v>185</v>
      </c>
      <c r="I22">
        <f t="shared" ca="1" si="3"/>
        <v>211</v>
      </c>
      <c r="J22">
        <f t="shared" ca="1" si="3"/>
        <v>30</v>
      </c>
      <c r="K22">
        <f t="shared" ca="1" si="3"/>
        <v>167</v>
      </c>
      <c r="L22">
        <f t="shared" ca="1" si="3"/>
        <v>214</v>
      </c>
    </row>
    <row r="23" spans="7:12" x14ac:dyDescent="0.25">
      <c r="H23">
        <f t="shared" ca="1" si="4"/>
        <v>79</v>
      </c>
      <c r="I23">
        <f t="shared" ca="1" si="3"/>
        <v>47</v>
      </c>
      <c r="J23">
        <f t="shared" ca="1" si="3"/>
        <v>183</v>
      </c>
      <c r="K23">
        <f t="shared" ca="1" si="3"/>
        <v>41</v>
      </c>
      <c r="L23">
        <f t="shared" ca="1" si="3"/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25"/>
  <sheetViews>
    <sheetView tabSelected="1" topLeftCell="A7" workbookViewId="0">
      <selection activeCell="G13" sqref="G13"/>
    </sheetView>
  </sheetViews>
  <sheetFormatPr defaultRowHeight="15" x14ac:dyDescent="0.25"/>
  <sheetData>
    <row r="5" spans="1:24" x14ac:dyDescent="0.25">
      <c r="A5">
        <v>161</v>
      </c>
      <c r="B5">
        <v>26</v>
      </c>
      <c r="C5">
        <v>238</v>
      </c>
      <c r="D5">
        <v>158</v>
      </c>
      <c r="E5">
        <v>209</v>
      </c>
      <c r="F5">
        <v>240</v>
      </c>
      <c r="G5">
        <v>189</v>
      </c>
      <c r="H5">
        <v>167</v>
      </c>
      <c r="I5">
        <v>10</v>
      </c>
      <c r="J5">
        <v>9</v>
      </c>
      <c r="K5">
        <v>36</v>
      </c>
      <c r="L5">
        <v>224</v>
      </c>
      <c r="M5">
        <v>126</v>
      </c>
      <c r="N5">
        <v>101</v>
      </c>
      <c r="O5">
        <v>40</v>
      </c>
      <c r="Q5">
        <v>9</v>
      </c>
    </row>
    <row r="6" spans="1:24" x14ac:dyDescent="0.25">
      <c r="A6">
        <f ca="1">RAND()</f>
        <v>0.27246775077100094</v>
      </c>
      <c r="B6">
        <f t="shared" ref="B6:O6" ca="1" si="0">RAND()</f>
        <v>0.83759669802036418</v>
      </c>
      <c r="C6">
        <f t="shared" ca="1" si="0"/>
        <v>0.58997530816127841</v>
      </c>
      <c r="D6">
        <f t="shared" ca="1" si="0"/>
        <v>0.80160521876842095</v>
      </c>
      <c r="E6">
        <f t="shared" ca="1" si="0"/>
        <v>0.44798308077937565</v>
      </c>
      <c r="F6">
        <f t="shared" ca="1" si="0"/>
        <v>0.2167972047507134</v>
      </c>
      <c r="G6">
        <f t="shared" ca="1" si="0"/>
        <v>0.9571742283953647</v>
      </c>
      <c r="H6">
        <f t="shared" ca="1" si="0"/>
        <v>0.32444097336697386</v>
      </c>
      <c r="I6">
        <f t="shared" ca="1" si="0"/>
        <v>0.66296855427874779</v>
      </c>
      <c r="J6">
        <f t="shared" ca="1" si="0"/>
        <v>0.47507642193654998</v>
      </c>
      <c r="K6">
        <f t="shared" ca="1" si="0"/>
        <v>0.67253894363395028</v>
      </c>
      <c r="L6">
        <f t="shared" ca="1" si="0"/>
        <v>4.8702686647285054E-2</v>
      </c>
      <c r="M6">
        <f t="shared" ca="1" si="0"/>
        <v>0.13236546682423511</v>
      </c>
      <c r="N6">
        <f t="shared" ca="1" si="0"/>
        <v>1.8171803693209809E-2</v>
      </c>
      <c r="O6">
        <f t="shared" ca="1" si="0"/>
        <v>0.10493495670155806</v>
      </c>
    </row>
    <row r="8" spans="1:24" x14ac:dyDescent="0.25">
      <c r="A8">
        <f ca="1">A5*A6</f>
        <v>43.86730787413115</v>
      </c>
      <c r="B8">
        <f t="shared" ref="B8:O8" ca="1" si="1">B5*B6</f>
        <v>21.77751414852947</v>
      </c>
      <c r="C8">
        <f t="shared" ca="1" si="1"/>
        <v>140.41412334238427</v>
      </c>
      <c r="D8">
        <f t="shared" ca="1" si="1"/>
        <v>126.65362456541051</v>
      </c>
      <c r="E8">
        <f t="shared" ca="1" si="1"/>
        <v>93.628463882889505</v>
      </c>
      <c r="F8">
        <f t="shared" ca="1" si="1"/>
        <v>52.031329140171216</v>
      </c>
      <c r="G8">
        <f t="shared" ca="1" si="1"/>
        <v>180.90592916672392</v>
      </c>
      <c r="H8">
        <f t="shared" ca="1" si="1"/>
        <v>54.181642552284636</v>
      </c>
      <c r="I8">
        <f t="shared" ca="1" si="1"/>
        <v>6.6296855427874775</v>
      </c>
      <c r="J8">
        <f t="shared" ca="1" si="1"/>
        <v>4.27568779742895</v>
      </c>
      <c r="K8">
        <f t="shared" ca="1" si="1"/>
        <v>24.211401970822209</v>
      </c>
      <c r="L8">
        <f t="shared" ca="1" si="1"/>
        <v>10.909401808991852</v>
      </c>
      <c r="M8">
        <f t="shared" ca="1" si="1"/>
        <v>16.678048819853625</v>
      </c>
      <c r="N8">
        <f t="shared" ca="1" si="1"/>
        <v>1.8353521730141908</v>
      </c>
      <c r="O8">
        <f t="shared" ca="1" si="1"/>
        <v>4.1973982680623223</v>
      </c>
    </row>
    <row r="15" spans="1:24" x14ac:dyDescent="0.25">
      <c r="B15">
        <v>0.15570432669099898</v>
      </c>
      <c r="C15">
        <v>0.20892076022099704</v>
      </c>
      <c r="D15">
        <v>0.24241900782018488</v>
      </c>
      <c r="F15" t="s">
        <v>424</v>
      </c>
      <c r="G15">
        <v>0.15570432669099898</v>
      </c>
      <c r="H15">
        <v>0.20892076022099704</v>
      </c>
      <c r="I15">
        <v>0.24241900782018488</v>
      </c>
      <c r="J15">
        <v>0.5714930415209315</v>
      </c>
      <c r="K15">
        <v>0.63142163239774662</v>
      </c>
      <c r="L15">
        <v>0.19421276666733034</v>
      </c>
      <c r="M15">
        <v>0.29268460765564142</v>
      </c>
      <c r="N15">
        <v>0.89698881021959043</v>
      </c>
      <c r="O15">
        <v>0.87143714604300204</v>
      </c>
      <c r="Q15">
        <f ca="1">G15*G16</f>
        <v>5.2888902214586482E-2</v>
      </c>
      <c r="R15">
        <f t="shared" ref="R15:X20" ca="1" si="2">H15*H16</f>
        <v>6.4580040812331103E-3</v>
      </c>
      <c r="S15">
        <f t="shared" ca="1" si="2"/>
        <v>0.18389598085523373</v>
      </c>
      <c r="T15">
        <f t="shared" ca="1" si="2"/>
        <v>0.38205744349826498</v>
      </c>
      <c r="U15">
        <f t="shared" ca="1" si="2"/>
        <v>0.59480650308580951</v>
      </c>
      <c r="V15">
        <f t="shared" ca="1" si="2"/>
        <v>5.2940154869892675E-2</v>
      </c>
      <c r="W15">
        <f t="shared" ca="1" si="2"/>
        <v>0.19798977005549712</v>
      </c>
      <c r="X15">
        <f t="shared" ca="1" si="2"/>
        <v>0.12926965413434646</v>
      </c>
    </row>
    <row r="16" spans="1:24" x14ac:dyDescent="0.25">
      <c r="B16">
        <v>0.5714930415209315</v>
      </c>
      <c r="C16">
        <v>0.63142163239774662</v>
      </c>
      <c r="D16">
        <v>0.19421276666733034</v>
      </c>
      <c r="F16" t="s">
        <v>445</v>
      </c>
      <c r="G16">
        <f ca="1">RAND()</f>
        <v>0.33967522507930348</v>
      </c>
      <c r="H16">
        <f t="shared" ref="H16:O20" ca="1" si="3">RAND()</f>
        <v>3.0911260682767061E-2</v>
      </c>
      <c r="I16">
        <f t="shared" ca="1" si="3"/>
        <v>0.75858730100751504</v>
      </c>
      <c r="J16">
        <f t="shared" ca="1" si="3"/>
        <v>0.6685251013406639</v>
      </c>
      <c r="K16">
        <f t="shared" ca="1" si="3"/>
        <v>0.94201160138765661</v>
      </c>
      <c r="L16">
        <f t="shared" ca="1" si="3"/>
        <v>0.27258843884642547</v>
      </c>
      <c r="M16">
        <f t="shared" ca="1" si="3"/>
        <v>0.67646116289259162</v>
      </c>
      <c r="N16">
        <f t="shared" ca="1" si="3"/>
        <v>0.14411512458299247</v>
      </c>
      <c r="O16">
        <f t="shared" ca="1" si="3"/>
        <v>0.24451600838431364</v>
      </c>
      <c r="Q16">
        <f t="shared" ref="Q16:Q20" ca="1" si="4">G16*G17</f>
        <v>0.2325599695822797</v>
      </c>
      <c r="R16">
        <f t="shared" ca="1" si="2"/>
        <v>1.6906539025214478E-2</v>
      </c>
      <c r="S16">
        <f t="shared" ca="1" si="2"/>
        <v>0.3073549278441477</v>
      </c>
      <c r="T16">
        <f t="shared" ca="1" si="2"/>
        <v>0.27115063819497764</v>
      </c>
      <c r="U16">
        <f t="shared" ca="1" si="2"/>
        <v>0.76582230183271616</v>
      </c>
      <c r="V16">
        <f t="shared" ca="1" si="2"/>
        <v>3.441253623695012E-2</v>
      </c>
      <c r="W16">
        <f t="shared" ca="1" si="2"/>
        <v>0.319476595393686</v>
      </c>
      <c r="X16">
        <f t="shared" ca="1" si="2"/>
        <v>4.990259705002778E-2</v>
      </c>
    </row>
    <row r="17" spans="2:24" x14ac:dyDescent="0.25">
      <c r="B17">
        <v>0.29268460765564142</v>
      </c>
      <c r="C17">
        <v>0.89698881021959043</v>
      </c>
      <c r="D17">
        <v>0.87143714604300204</v>
      </c>
      <c r="F17" t="s">
        <v>445</v>
      </c>
      <c r="G17">
        <f t="shared" ref="G17:G20" ca="1" si="5">RAND()</f>
        <v>0.68465390588313957</v>
      </c>
      <c r="H17">
        <f t="shared" ca="1" si="3"/>
        <v>0.54693786832964164</v>
      </c>
      <c r="I17">
        <f t="shared" ca="1" si="3"/>
        <v>0.40516750997009221</v>
      </c>
      <c r="J17">
        <f t="shared" ca="1" si="3"/>
        <v>0.40559529874227707</v>
      </c>
      <c r="K17">
        <f t="shared" ca="1" si="3"/>
        <v>0.81296483048043156</v>
      </c>
      <c r="L17">
        <f t="shared" ca="1" si="3"/>
        <v>0.126243564776927</v>
      </c>
      <c r="M17">
        <f t="shared" ca="1" si="3"/>
        <v>0.47227632999296432</v>
      </c>
      <c r="N17">
        <f t="shared" ca="1" si="3"/>
        <v>0.34626897901538478</v>
      </c>
      <c r="O17">
        <f t="shared" ca="1" si="3"/>
        <v>0.19058114824824346</v>
      </c>
      <c r="Q17">
        <f t="shared" ca="1" si="4"/>
        <v>0.11315393422239586</v>
      </c>
      <c r="R17">
        <f t="shared" ca="1" si="2"/>
        <v>8.8610245846420854E-2</v>
      </c>
      <c r="S17">
        <f t="shared" ca="1" si="2"/>
        <v>0.22699016168549335</v>
      </c>
      <c r="T17">
        <f t="shared" ca="1" si="2"/>
        <v>7.9138738979684251E-2</v>
      </c>
      <c r="U17">
        <f t="shared" ca="1" si="2"/>
        <v>2.0642309393023958E-2</v>
      </c>
      <c r="V17">
        <f t="shared" ca="1" si="2"/>
        <v>3.8143845776037098E-2</v>
      </c>
      <c r="W17">
        <f t="shared" ca="1" si="2"/>
        <v>9.8823208555778058E-2</v>
      </c>
      <c r="X17">
        <f t="shared" ca="1" si="2"/>
        <v>0.14860203929665888</v>
      </c>
    </row>
    <row r="18" spans="2:24" x14ac:dyDescent="0.25">
      <c r="F18" t="s">
        <v>445</v>
      </c>
      <c r="G18">
        <f t="shared" ca="1" si="5"/>
        <v>0.16527172816817259</v>
      </c>
      <c r="H18">
        <f t="shared" ca="1" si="3"/>
        <v>0.16201153911145005</v>
      </c>
      <c r="I18">
        <f t="shared" ca="1" si="3"/>
        <v>0.56023781793917493</v>
      </c>
      <c r="J18">
        <f t="shared" ca="1" si="3"/>
        <v>0.1951174957527565</v>
      </c>
      <c r="K18">
        <f t="shared" ca="1" si="3"/>
        <v>2.5391392861146445E-2</v>
      </c>
      <c r="L18">
        <f t="shared" ca="1" si="3"/>
        <v>0.30214487244112176</v>
      </c>
      <c r="M18">
        <f t="shared" ca="1" si="3"/>
        <v>0.20924870098243176</v>
      </c>
      <c r="N18">
        <f t="shared" ca="1" si="3"/>
        <v>0.42915204162731679</v>
      </c>
      <c r="O18">
        <f t="shared" ca="1" si="3"/>
        <v>0.93005507123795195</v>
      </c>
      <c r="Q18">
        <f t="shared" ca="1" si="4"/>
        <v>1.7488894737442813E-2</v>
      </c>
      <c r="R18">
        <f t="shared" ca="1" si="2"/>
        <v>0.10962513858014442</v>
      </c>
      <c r="S18">
        <f t="shared" ca="1" si="2"/>
        <v>2.4241784111778859E-2</v>
      </c>
      <c r="T18">
        <f t="shared" ca="1" si="2"/>
        <v>2.9080475464114172E-2</v>
      </c>
      <c r="U18">
        <f t="shared" ca="1" si="2"/>
        <v>8.5320374619201628E-3</v>
      </c>
      <c r="V18">
        <f t="shared" ca="1" si="2"/>
        <v>0.18268161434299232</v>
      </c>
      <c r="W18">
        <f t="shared" ca="1" si="2"/>
        <v>0.11842651373997548</v>
      </c>
      <c r="X18">
        <f t="shared" ca="1" si="2"/>
        <v>0.11129946348879356</v>
      </c>
    </row>
    <row r="19" spans="2:24" x14ac:dyDescent="0.25">
      <c r="B19">
        <v>1</v>
      </c>
      <c r="F19" t="s">
        <v>445</v>
      </c>
      <c r="G19">
        <f t="shared" ca="1" si="5"/>
        <v>0.10581903469688991</v>
      </c>
      <c r="H19">
        <f t="shared" ca="1" si="3"/>
        <v>0.67665018912468766</v>
      </c>
      <c r="I19">
        <f t="shared" ca="1" si="3"/>
        <v>4.3270524294400259E-2</v>
      </c>
      <c r="J19">
        <f t="shared" ca="1" si="3"/>
        <v>0.14904083999193773</v>
      </c>
      <c r="K19">
        <f t="shared" ca="1" si="3"/>
        <v>0.33602085197050247</v>
      </c>
      <c r="L19">
        <f t="shared" ca="1" si="3"/>
        <v>0.60461596739024936</v>
      </c>
      <c r="M19">
        <f t="shared" ca="1" si="3"/>
        <v>0.56596056837608955</v>
      </c>
      <c r="N19">
        <f t="shared" ca="1" si="3"/>
        <v>0.25934739368069459</v>
      </c>
      <c r="O19">
        <f t="shared" ca="1" si="3"/>
        <v>0.42375071587907576</v>
      </c>
      <c r="Q19">
        <f t="shared" ca="1" si="4"/>
        <v>4.8871425238248827E-2</v>
      </c>
      <c r="R19">
        <f t="shared" ca="1" si="2"/>
        <v>0.24677597629611453</v>
      </c>
      <c r="S19">
        <f t="shared" ca="1" si="2"/>
        <v>2.3611630031077493E-2</v>
      </c>
      <c r="T19">
        <f t="shared" ca="1" si="2"/>
        <v>0.11827859001988224</v>
      </c>
      <c r="U19">
        <f t="shared" ca="1" si="2"/>
        <v>0.22782549276608666</v>
      </c>
      <c r="V19">
        <f t="shared" ca="1" si="2"/>
        <v>0.51787692871018531</v>
      </c>
      <c r="W19">
        <f t="shared" ca="1" si="2"/>
        <v>2.7005406356894621E-2</v>
      </c>
      <c r="X19">
        <f t="shared" ca="1" si="2"/>
        <v>8.7288475043705682E-2</v>
      </c>
    </row>
    <row r="20" spans="2:24" x14ac:dyDescent="0.25">
      <c r="F20" t="s">
        <v>445</v>
      </c>
      <c r="G20">
        <f t="shared" ca="1" si="5"/>
        <v>0.46183964329515081</v>
      </c>
      <c r="H20">
        <f t="shared" ca="1" si="3"/>
        <v>0.36470244191513945</v>
      </c>
      <c r="I20">
        <f t="shared" ca="1" si="3"/>
        <v>0.5456746923247503</v>
      </c>
      <c r="J20">
        <f t="shared" ca="1" si="3"/>
        <v>0.79359851988408303</v>
      </c>
      <c r="K20">
        <f t="shared" ca="1" si="3"/>
        <v>0.67800998488655184</v>
      </c>
      <c r="L20">
        <f t="shared" ca="1" si="3"/>
        <v>0.85653862392278124</v>
      </c>
      <c r="M20">
        <f t="shared" ca="1" si="3"/>
        <v>4.7716056322406386E-2</v>
      </c>
      <c r="N20">
        <f t="shared" ca="1" si="3"/>
        <v>0.33656970214697512</v>
      </c>
      <c r="O20">
        <f t="shared" ca="1" si="3"/>
        <v>0.42659520938041107</v>
      </c>
      <c r="Q20">
        <f t="shared" ca="1" si="4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t="shared" ca="1" si="2"/>
        <v>0</v>
      </c>
      <c r="W20">
        <f t="shared" ca="1" si="2"/>
        <v>0</v>
      </c>
      <c r="X20">
        <f t="shared" ca="1" si="2"/>
        <v>0</v>
      </c>
    </row>
    <row r="21" spans="2:24" x14ac:dyDescent="0.25">
      <c r="B21">
        <v>0.01</v>
      </c>
      <c r="C21">
        <v>0.9</v>
      </c>
    </row>
    <row r="22" spans="2:24" x14ac:dyDescent="0.25">
      <c r="B22">
        <v>0.2</v>
      </c>
      <c r="C22">
        <v>0.7</v>
      </c>
      <c r="E22" t="s">
        <v>447</v>
      </c>
      <c r="F22" t="s">
        <v>446</v>
      </c>
      <c r="G22">
        <f ca="1">LOG(SUM(Q15:X15))</f>
        <v>0.20420314555924474</v>
      </c>
      <c r="L22" t="s">
        <v>452</v>
      </c>
      <c r="M22" t="s">
        <v>453</v>
      </c>
    </row>
    <row r="23" spans="2:24" x14ac:dyDescent="0.25">
      <c r="F23" t="s">
        <v>448</v>
      </c>
      <c r="G23">
        <f ca="1">LOG(SUM(Q16:X16))</f>
        <v>0.30050550848159413</v>
      </c>
      <c r="K23" t="s">
        <v>451</v>
      </c>
      <c r="L23">
        <v>0.7</v>
      </c>
      <c r="M23">
        <v>0</v>
      </c>
    </row>
    <row r="24" spans="2:24" x14ac:dyDescent="0.25">
      <c r="F24" t="s">
        <v>449</v>
      </c>
      <c r="G24">
        <v>0.2</v>
      </c>
    </row>
    <row r="25" spans="2:24" x14ac:dyDescent="0.25">
      <c r="F25" t="s">
        <v>450</v>
      </c>
      <c r="G25">
        <v>0.5</v>
      </c>
      <c r="K25" t="s">
        <v>441</v>
      </c>
      <c r="L25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1"/>
  <sheetViews>
    <sheetView workbookViewId="0">
      <selection activeCell="E14" sqref="E14:E21"/>
    </sheetView>
  </sheetViews>
  <sheetFormatPr defaultRowHeight="15" x14ac:dyDescent="0.25"/>
  <cols>
    <col min="9" max="9" width="11.140625" customWidth="1"/>
  </cols>
  <sheetData>
    <row r="5" spans="4:15" x14ac:dyDescent="0.25">
      <c r="O5" t="s">
        <v>24</v>
      </c>
    </row>
    <row r="6" spans="4:15" x14ac:dyDescent="0.25">
      <c r="I6">
        <v>125</v>
      </c>
      <c r="J6">
        <v>159</v>
      </c>
      <c r="K6">
        <v>57</v>
      </c>
      <c r="L6">
        <v>99</v>
      </c>
      <c r="M6">
        <v>20</v>
      </c>
      <c r="O6">
        <v>0.4</v>
      </c>
    </row>
    <row r="7" spans="4:15" x14ac:dyDescent="0.25">
      <c r="I7">
        <v>229</v>
      </c>
      <c r="J7">
        <v>92</v>
      </c>
      <c r="K7">
        <v>250</v>
      </c>
      <c r="L7">
        <v>197</v>
      </c>
      <c r="M7">
        <v>135</v>
      </c>
      <c r="O7">
        <v>0.5</v>
      </c>
    </row>
    <row r="8" spans="4:15" x14ac:dyDescent="0.25">
      <c r="I8">
        <v>150</v>
      </c>
      <c r="J8">
        <v>69</v>
      </c>
      <c r="K8">
        <v>63</v>
      </c>
      <c r="L8">
        <v>82</v>
      </c>
      <c r="M8">
        <v>242</v>
      </c>
      <c r="O8">
        <v>0</v>
      </c>
    </row>
    <row r="9" spans="4:15" x14ac:dyDescent="0.25">
      <c r="I9">
        <v>18</v>
      </c>
      <c r="J9">
        <v>238</v>
      </c>
      <c r="K9">
        <v>254</v>
      </c>
      <c r="L9">
        <v>254</v>
      </c>
      <c r="M9">
        <v>165</v>
      </c>
      <c r="O9">
        <v>1.3</v>
      </c>
    </row>
    <row r="10" spans="4:15" x14ac:dyDescent="0.25">
      <c r="I10">
        <v>194</v>
      </c>
      <c r="J10">
        <v>134</v>
      </c>
      <c r="K10">
        <v>251</v>
      </c>
      <c r="L10">
        <v>165</v>
      </c>
      <c r="M10">
        <v>44</v>
      </c>
      <c r="O10">
        <v>1</v>
      </c>
    </row>
    <row r="13" spans="4:15" x14ac:dyDescent="0.25">
      <c r="E13" t="s">
        <v>437</v>
      </c>
      <c r="F13" t="s">
        <v>438</v>
      </c>
      <c r="G13" t="s">
        <v>441</v>
      </c>
    </row>
    <row r="14" spans="4:15" x14ac:dyDescent="0.25">
      <c r="D14" t="s">
        <v>439</v>
      </c>
      <c r="E14">
        <f t="shared" ref="E14:F21" ca="1" si="0">RANDBETWEEN(1,10)</f>
        <v>8</v>
      </c>
      <c r="F14">
        <f t="shared" ca="1" si="0"/>
        <v>9</v>
      </c>
      <c r="G14" t="s">
        <v>442</v>
      </c>
    </row>
    <row r="15" spans="4:15" x14ac:dyDescent="0.25">
      <c r="E15">
        <f t="shared" ca="1" si="0"/>
        <v>2</v>
      </c>
      <c r="F15">
        <f t="shared" ca="1" si="0"/>
        <v>2</v>
      </c>
      <c r="G15" t="s">
        <v>442</v>
      </c>
      <c r="M15" t="s">
        <v>441</v>
      </c>
      <c r="N15" t="s">
        <v>442</v>
      </c>
      <c r="O15" t="s">
        <v>443</v>
      </c>
    </row>
    <row r="16" spans="4:15" x14ac:dyDescent="0.25">
      <c r="E16">
        <f t="shared" ca="1" si="0"/>
        <v>5</v>
      </c>
      <c r="F16">
        <f t="shared" ca="1" si="0"/>
        <v>10</v>
      </c>
      <c r="G16" t="s">
        <v>442</v>
      </c>
      <c r="M16" t="s">
        <v>444</v>
      </c>
    </row>
    <row r="17" spans="5:13" x14ac:dyDescent="0.25">
      <c r="E17">
        <f t="shared" ca="1" si="0"/>
        <v>7</v>
      </c>
      <c r="F17">
        <f t="shared" ca="1" si="0"/>
        <v>9</v>
      </c>
      <c r="G17" t="s">
        <v>442</v>
      </c>
      <c r="I17" t="s">
        <v>440</v>
      </c>
      <c r="M17" t="s">
        <v>441</v>
      </c>
    </row>
    <row r="18" spans="5:13" x14ac:dyDescent="0.25">
      <c r="E18" s="47">
        <f t="shared" ca="1" si="0"/>
        <v>7</v>
      </c>
      <c r="F18" s="47">
        <f t="shared" ca="1" si="0"/>
        <v>5</v>
      </c>
      <c r="G18" t="s">
        <v>442</v>
      </c>
    </row>
    <row r="19" spans="5:13" x14ac:dyDescent="0.25">
      <c r="E19">
        <f t="shared" ca="1" si="0"/>
        <v>3</v>
      </c>
      <c r="F19">
        <f t="shared" ca="1" si="0"/>
        <v>2</v>
      </c>
      <c r="G19" t="s">
        <v>442</v>
      </c>
    </row>
    <row r="20" spans="5:13" x14ac:dyDescent="0.25">
      <c r="E20">
        <f t="shared" ca="1" si="0"/>
        <v>4</v>
      </c>
      <c r="F20">
        <f t="shared" ca="1" si="0"/>
        <v>1</v>
      </c>
      <c r="G20" t="s">
        <v>442</v>
      </c>
    </row>
    <row r="21" spans="5:13" x14ac:dyDescent="0.25">
      <c r="E21">
        <f t="shared" ca="1" si="0"/>
        <v>6</v>
      </c>
      <c r="F21">
        <f t="shared" ca="1" si="0"/>
        <v>2</v>
      </c>
      <c r="G2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Sheet17</vt:lpstr>
      <vt:lpstr>Sheet4</vt:lpstr>
      <vt:lpstr>Sheet5</vt:lpstr>
      <vt:lpstr>Sheet7</vt:lpstr>
      <vt:lpstr>Sheet16</vt:lpstr>
      <vt:lpstr>Sheet9</vt:lpstr>
      <vt:lpstr>Sheet8</vt:lpstr>
      <vt:lpstr>Sheet10</vt:lpstr>
      <vt:lpstr>Sheet15</vt:lpstr>
      <vt:lpstr>Sheet6</vt:lpstr>
      <vt:lpstr>Sheet11</vt:lpstr>
      <vt:lpstr>Sheet14</vt:lpstr>
      <vt:lpstr>Sheet12</vt:lpstr>
      <vt:lpstr>Sheet13</vt:lpstr>
      <vt:lpstr>Sheet19</vt:lpstr>
      <vt:lpstr>Sheet20</vt:lpstr>
      <vt:lpstr>Sheet21</vt:lpstr>
      <vt:lpstr>Sheet23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Lavi Nigam</cp:lastModifiedBy>
  <dcterms:created xsi:type="dcterms:W3CDTF">2018-10-28T06:58:46Z</dcterms:created>
  <dcterms:modified xsi:type="dcterms:W3CDTF">2018-11-30T13:30:35Z</dcterms:modified>
</cp:coreProperties>
</file>