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li\Desktop\Second Year\"/>
    </mc:Choice>
  </mc:AlternateContent>
  <xr:revisionPtr revIDLastSave="0" documentId="13_ncr:1_{6B21F511-4DBC-4B5E-835D-07BE7BBAFD44}" xr6:coauthVersionLast="44" xr6:coauthVersionMax="44" xr10:uidLastSave="{00000000-0000-0000-0000-000000000000}"/>
  <bookViews>
    <workbookView xWindow="-110" yWindow="-110" windowWidth="19420" windowHeight="10420" xr2:uid="{9A454F30-5846-4C5B-8E76-D6278120DCE5}"/>
  </bookViews>
  <sheets>
    <sheet name="Sprint Planning" sheetId="1" r:id="rId1"/>
  </sheets>
  <definedNames>
    <definedName name="Average_Daily_Available_Hours">'Sprint Planning'!$B$8</definedName>
    <definedName name="Average_Daily_Productive_Hours">'Sprint Planning'!$B$11</definedName>
    <definedName name="Average_Productivity">'Sprint Planning'!$B$9</definedName>
    <definedName name="Day_of_the_Sprint">'Sprint Planning'!$D$3:$D$13</definedName>
    <definedName name="Day_Sprint">'Sprint Planning'!$D$14:$D$18</definedName>
    <definedName name="Productive_Hours">'Sprint Planning'!$B$10</definedName>
    <definedName name="Sprint_End_Date">'Sprint Planning'!$B$3</definedName>
    <definedName name="Sprint_Start_Date">'Sprint Planning'!$B$2</definedName>
    <definedName name="Team_Size">'Sprint Planning'!$B$5</definedName>
    <definedName name="Total_Available_Hours">'Sprint Planning'!$B$7</definedName>
    <definedName name="Work_Hours_Per_Day">'Sprint Planning'!$B$6</definedName>
    <definedName name="Working_Days">'Sprint Planning'!$B$4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7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M18" i="1" s="1"/>
  <c r="L18" i="1"/>
  <c r="K18" i="1"/>
  <c r="J18" i="1"/>
  <c r="N3" i="1" l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B7" i="1"/>
  <c r="F15" i="1" l="1"/>
  <c r="F16" i="1"/>
  <c r="B10" i="1"/>
  <c r="B8" i="1"/>
  <c r="F8" i="1" s="1"/>
  <c r="F14" i="1" l="1"/>
  <c r="F18" i="1"/>
  <c r="F17" i="1"/>
  <c r="F4" i="1"/>
  <c r="F11" i="1"/>
  <c r="F12" i="1"/>
  <c r="F3" i="1"/>
  <c r="F7" i="1"/>
  <c r="F9" i="1"/>
  <c r="F5" i="1"/>
  <c r="F10" i="1"/>
  <c r="F13" i="1"/>
  <c r="B11" i="1"/>
  <c r="E9" i="1" s="1"/>
  <c r="F6" i="1"/>
  <c r="E6" i="1" l="1"/>
  <c r="E14" i="1"/>
  <c r="E11" i="1"/>
  <c r="E12" i="1"/>
  <c r="E4" i="1"/>
  <c r="E18" i="1"/>
  <c r="E10" i="1"/>
  <c r="E7" i="1"/>
  <c r="E8" i="1"/>
  <c r="E5" i="1"/>
  <c r="E17" i="1"/>
  <c r="E16" i="1"/>
  <c r="E15" i="1"/>
  <c r="E13" i="1"/>
  <c r="E3" i="1"/>
</calcChain>
</file>

<file path=xl/sharedStrings.xml><?xml version="1.0" encoding="utf-8"?>
<sst xmlns="http://schemas.openxmlformats.org/spreadsheetml/2006/main" count="21" uniqueCount="21">
  <si>
    <t>Sprint Start Date</t>
  </si>
  <si>
    <t>Sprint End Date</t>
  </si>
  <si>
    <t>Working Days</t>
  </si>
  <si>
    <t>Team Size</t>
  </si>
  <si>
    <t>Work Hours Per Day</t>
  </si>
  <si>
    <t>Total Available Hours</t>
  </si>
  <si>
    <t>Average Daily Available Hours</t>
  </si>
  <si>
    <t>Productive Hours</t>
  </si>
  <si>
    <t>Average Daily Productive Hours</t>
  </si>
  <si>
    <t>Average Productivity %</t>
  </si>
  <si>
    <t>Day of the Sprint</t>
  </si>
  <si>
    <t>Forecast</t>
  </si>
  <si>
    <t xml:space="preserve">Target </t>
  </si>
  <si>
    <t>Actual</t>
  </si>
  <si>
    <t>Developer 3</t>
  </si>
  <si>
    <t>Developer 2</t>
  </si>
  <si>
    <t xml:space="preserve">Day of The Sprint </t>
  </si>
  <si>
    <t xml:space="preserve">Developer 1 </t>
  </si>
  <si>
    <t xml:space="preserve">Total Effort </t>
  </si>
  <si>
    <t>Total</t>
  </si>
  <si>
    <t>Available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</si>
</sst>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1" fillId="2" borderId="1" xfId="1"/>
    <xf numFmtId="14" fontId="1" fillId="2" borderId="1" xfId="1" applyNumberFormat="1"/>
    <xf numFmtId="0" fontId="1" fillId="2" borderId="2" xfId="1" applyBorder="1"/>
    <xf numFmtId="0" fontId="1" fillId="2" borderId="4" xfId="1" applyBorder="1"/>
    <xf numFmtId="0" fontId="1" fillId="2" borderId="3" xfId="1" applyBorder="1"/>
    <xf numFmtId="0" fontId="0" fillId="0" borderId="3" xfId="0" applyBorder="1"/>
    <xf numFmtId="0" fontId="0" fillId="0" borderId="3" xfId="0" applyFont="1" applyBorder="1"/>
    <xf numFmtId="0" fontId="0" fillId="0" borderId="3" xfId="0" applyFont="1" applyBorder="1" applyAlignment="1"/>
    <xf numFmtId="0" fontId="0" fillId="0" borderId="3" xfId="0" applyFont="1" applyBorder="1" applyAlignment="1">
      <alignment vertical="center"/>
    </xf>
    <xf numFmtId="0" fontId="2" fillId="0" borderId="3" xfId="0" applyFont="1" applyBorder="1"/>
    <xf numFmtId="0" fontId="1" fillId="2" borderId="5" xfId="1" applyBorder="1"/>
    <xf numFmtId="0" fontId="1" fillId="2" borderId="6" xfId="1" applyBorder="1"/>
    <xf numFmtId="0" fontId="1" fillId="2" borderId="7" xfId="1" applyBorder="1"/>
  </cellXfs>
  <cellStyles count="2">
    <cellStyle name="Dane wyjściowe" xfId="1" builtinId="2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Sprint Planning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'Sprint Planning'!$E$2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Planning'!$E$3:$E$18</c:f>
              <c:numCache>
                <c:formatCode>General</c:formatCode>
                <c:ptCount val="16"/>
                <c:pt idx="0">
                  <c:v>288</c:v>
                </c:pt>
                <c:pt idx="1">
                  <c:v>268.8</c:v>
                </c:pt>
                <c:pt idx="2">
                  <c:v>249.6</c:v>
                </c:pt>
                <c:pt idx="3">
                  <c:v>230.4</c:v>
                </c:pt>
                <c:pt idx="4">
                  <c:v>211.2</c:v>
                </c:pt>
                <c:pt idx="5">
                  <c:v>192</c:v>
                </c:pt>
                <c:pt idx="6">
                  <c:v>172.8</c:v>
                </c:pt>
                <c:pt idx="7">
                  <c:v>153.6</c:v>
                </c:pt>
                <c:pt idx="8">
                  <c:v>134.4</c:v>
                </c:pt>
                <c:pt idx="9">
                  <c:v>115.20000000000002</c:v>
                </c:pt>
                <c:pt idx="10">
                  <c:v>96</c:v>
                </c:pt>
                <c:pt idx="11">
                  <c:v>76.800000000000011</c:v>
                </c:pt>
                <c:pt idx="12">
                  <c:v>57.600000000000023</c:v>
                </c:pt>
                <c:pt idx="13">
                  <c:v>38.400000000000006</c:v>
                </c:pt>
                <c:pt idx="14">
                  <c:v>19.199999999999989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D-4524-855F-49C50BA13492}"/>
            </c:ext>
          </c:extLst>
        </c:ser>
        <c:ser>
          <c:idx val="2"/>
          <c:order val="1"/>
          <c:tx>
            <c:strRef>
              <c:f>'Sprint Planning'!$F$2</c:f>
              <c:strCache>
                <c:ptCount val="1"/>
                <c:pt idx="0">
                  <c:v>Target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'Sprint Planning'!$F$3:$F$18</c:f>
              <c:numCache>
                <c:formatCode>General</c:formatCode>
                <c:ptCount val="16"/>
                <c:pt idx="0">
                  <c:v>360</c:v>
                </c:pt>
                <c:pt idx="1">
                  <c:v>336</c:v>
                </c:pt>
                <c:pt idx="2">
                  <c:v>312</c:v>
                </c:pt>
                <c:pt idx="3">
                  <c:v>288</c:v>
                </c:pt>
                <c:pt idx="4">
                  <c:v>264</c:v>
                </c:pt>
                <c:pt idx="5">
                  <c:v>240</c:v>
                </c:pt>
                <c:pt idx="6">
                  <c:v>216</c:v>
                </c:pt>
                <c:pt idx="7">
                  <c:v>192</c:v>
                </c:pt>
                <c:pt idx="8">
                  <c:v>168</c:v>
                </c:pt>
                <c:pt idx="9">
                  <c:v>144</c:v>
                </c:pt>
                <c:pt idx="10">
                  <c:v>120</c:v>
                </c:pt>
                <c:pt idx="11">
                  <c:v>96</c:v>
                </c:pt>
                <c:pt idx="12">
                  <c:v>72</c:v>
                </c:pt>
                <c:pt idx="13">
                  <c:v>48</c:v>
                </c:pt>
                <c:pt idx="14">
                  <c:v>24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D-4524-855F-49C50BA13492}"/>
            </c:ext>
          </c:extLst>
        </c:ser>
        <c:ser>
          <c:idx val="3"/>
          <c:order val="2"/>
          <c:tx>
            <c:strRef>
              <c:f>'Sprint Planning'!$G$2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'Sprint Planning'!$G$3:$G$18</c:f>
              <c:numCache>
                <c:formatCode>General</c:formatCode>
                <c:ptCount val="16"/>
                <c:pt idx="0">
                  <c:v>360</c:v>
                </c:pt>
                <c:pt idx="1">
                  <c:v>320</c:v>
                </c:pt>
                <c:pt idx="2">
                  <c:v>296</c:v>
                </c:pt>
                <c:pt idx="3">
                  <c:v>288</c:v>
                </c:pt>
                <c:pt idx="4">
                  <c:v>270</c:v>
                </c:pt>
                <c:pt idx="5">
                  <c:v>255</c:v>
                </c:pt>
                <c:pt idx="6">
                  <c:v>230</c:v>
                </c:pt>
                <c:pt idx="7">
                  <c:v>194</c:v>
                </c:pt>
                <c:pt idx="8">
                  <c:v>162</c:v>
                </c:pt>
                <c:pt idx="9">
                  <c:v>138</c:v>
                </c:pt>
                <c:pt idx="10">
                  <c:v>122</c:v>
                </c:pt>
                <c:pt idx="11">
                  <c:v>98</c:v>
                </c:pt>
                <c:pt idx="12">
                  <c:v>74</c:v>
                </c:pt>
                <c:pt idx="13">
                  <c:v>50</c:v>
                </c:pt>
                <c:pt idx="14">
                  <c:v>24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0D-4524-855F-49C50BA13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905136"/>
        <c:axId val="1901904528"/>
      </c:lineChart>
      <c:catAx>
        <c:axId val="181890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1904528"/>
        <c:crosses val="autoZero"/>
        <c:auto val="1"/>
        <c:lblAlgn val="ctr"/>
        <c:lblOffset val="100"/>
        <c:noMultiLvlLbl val="0"/>
      </c:catAx>
      <c:valAx>
        <c:axId val="19019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89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835024</xdr:colOff>
      <xdr:row>19</xdr:row>
      <xdr:rowOff>63500</xdr:rowOff>
    </xdr:from>
    <xdr:to>
      <xdr:col>5</xdr:col>
      <xdr:colOff>507999</xdr:colOff>
      <xdr:row>35</xdr:row>
      <xdr:rowOff>127000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5492C8C-93EB-42C4-9078-1BB620AE1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5595-66EA-4E2E-9D1A-799233D12D2B}">
  <dimension ref="A1:N18"/>
  <sheetViews>
    <sheetView tabSelected="1" zoomScaleNormal="100" workbookViewId="0">
      <selection activeCell="B17" sqref="B17"/>
    </sheetView>
  </sheetViews>
  <sheetFormatPr defaultRowHeight="14.5" x14ac:dyDescent="0.35"/>
  <cols>
    <col min="1" max="1" width="25.90625" customWidth="1"/>
    <col min="2" max="2" width="22.453125" customWidth="1"/>
    <col min="3" max="3" width="3.90625" customWidth="1"/>
    <col min="4" max="4" width="21.7265625" customWidth="1"/>
    <col min="5" max="5" width="13" customWidth="1"/>
    <col min="6" max="6" width="11.90625" customWidth="1"/>
    <col min="7" max="7" width="14.36328125" customWidth="1"/>
    <col min="9" max="9" width="17.54296875" customWidth="1"/>
    <col min="10" max="10" width="13.08984375" customWidth="1"/>
    <col min="11" max="11" width="12.08984375" customWidth="1"/>
    <col min="12" max="12" width="11.453125" customWidth="1"/>
    <col min="13" max="14" width="12.26953125" customWidth="1"/>
    <col min="15" max="15" width="12.453125" customWidth="1"/>
  </cols>
  <sheetData>
    <row r="1" spans="1:14" x14ac:dyDescent="0.35">
      <c r="N1" s="3" t="s">
        <v>20</v>
      </c>
    </row>
    <row r="2" spans="1:14" x14ac:dyDescent="0.35">
      <c r="A2" s="1" t="s">
        <v>0</v>
      </c>
      <c r="B2" s="2">
        <v>43945</v>
      </c>
      <c r="D2" s="1" t="s">
        <v>10</v>
      </c>
      <c r="E2" s="1" t="s">
        <v>11</v>
      </c>
      <c r="F2" s="1" t="s">
        <v>12</v>
      </c>
      <c r="G2" s="1" t="s">
        <v>13</v>
      </c>
      <c r="I2" s="5" t="s">
        <v>16</v>
      </c>
      <c r="J2" s="5" t="s">
        <v>17</v>
      </c>
      <c r="K2" s="5" t="s">
        <v>15</v>
      </c>
      <c r="L2" s="5" t="s">
        <v>14</v>
      </c>
      <c r="M2" s="5" t="s">
        <v>18</v>
      </c>
      <c r="N2" s="6">
        <v>360</v>
      </c>
    </row>
    <row r="3" spans="1:14" x14ac:dyDescent="0.35">
      <c r="A3" s="1" t="s">
        <v>1</v>
      </c>
      <c r="B3" s="2">
        <v>43966</v>
      </c>
      <c r="D3" s="1">
        <v>0</v>
      </c>
      <c r="E3" s="1">
        <f t="shared" ref="E3:E18" si="0" xml:space="preserve"> Productive_Hours - (Day_of_the_Sprint *Average_Daily_Productive_Hours)</f>
        <v>288</v>
      </c>
      <c r="F3" s="1">
        <f t="shared" ref="F3:F18" si="1" xml:space="preserve"> Total_Available_Hours - (Day_of_the_Sprint *Average_Daily_Available_Hours)</f>
        <v>360</v>
      </c>
      <c r="G3" s="1">
        <v>360</v>
      </c>
      <c r="I3" s="7">
        <v>1</v>
      </c>
      <c r="J3" s="7">
        <v>8</v>
      </c>
      <c r="K3" s="7">
        <v>16</v>
      </c>
      <c r="L3" s="7">
        <v>16</v>
      </c>
      <c r="M3" s="6">
        <f>SUM(J3:L3)</f>
        <v>40</v>
      </c>
      <c r="N3" s="6">
        <f>N2 - M3</f>
        <v>320</v>
      </c>
    </row>
    <row r="4" spans="1:14" x14ac:dyDescent="0.35">
      <c r="A4" s="1" t="s">
        <v>2</v>
      </c>
      <c r="B4" s="1">
        <v>15</v>
      </c>
      <c r="D4" s="1">
        <v>1</v>
      </c>
      <c r="E4" s="1">
        <f t="shared" si="0"/>
        <v>268.8</v>
      </c>
      <c r="F4" s="1">
        <f t="shared" si="1"/>
        <v>336</v>
      </c>
      <c r="G4" s="1">
        <v>320</v>
      </c>
      <c r="I4" s="7">
        <v>2</v>
      </c>
      <c r="J4" s="7">
        <v>8</v>
      </c>
      <c r="K4" s="7">
        <v>8</v>
      </c>
      <c r="L4" s="7">
        <v>8</v>
      </c>
      <c r="M4" s="6">
        <f t="shared" ref="M4:M17" si="2">SUM(J4:L4)</f>
        <v>24</v>
      </c>
      <c r="N4" s="6">
        <f>N3 - M4</f>
        <v>296</v>
      </c>
    </row>
    <row r="5" spans="1:14" x14ac:dyDescent="0.35">
      <c r="A5" s="1" t="s">
        <v>3</v>
      </c>
      <c r="B5" s="1">
        <v>3</v>
      </c>
      <c r="D5" s="1">
        <v>2</v>
      </c>
      <c r="E5" s="1">
        <f t="shared" si="0"/>
        <v>249.6</v>
      </c>
      <c r="F5" s="1">
        <f t="shared" si="1"/>
        <v>312</v>
      </c>
      <c r="G5" s="1">
        <v>296</v>
      </c>
      <c r="I5" s="7">
        <v>3</v>
      </c>
      <c r="J5" s="7">
        <v>0</v>
      </c>
      <c r="K5" s="7">
        <v>8</v>
      </c>
      <c r="L5" s="7">
        <v>0</v>
      </c>
      <c r="M5" s="6">
        <f t="shared" si="2"/>
        <v>8</v>
      </c>
      <c r="N5" s="6">
        <f>N4 - M5</f>
        <v>288</v>
      </c>
    </row>
    <row r="6" spans="1:14" x14ac:dyDescent="0.35">
      <c r="A6" s="1" t="s">
        <v>4</v>
      </c>
      <c r="B6" s="1">
        <v>8</v>
      </c>
      <c r="D6" s="1">
        <v>3</v>
      </c>
      <c r="E6" s="1">
        <f t="shared" si="0"/>
        <v>230.4</v>
      </c>
      <c r="F6" s="4">
        <f t="shared" si="1"/>
        <v>288</v>
      </c>
      <c r="G6" s="4">
        <v>288</v>
      </c>
      <c r="I6" s="7">
        <v>4</v>
      </c>
      <c r="J6" s="7">
        <v>10</v>
      </c>
      <c r="K6" s="7">
        <v>8</v>
      </c>
      <c r="L6" s="7">
        <v>0</v>
      </c>
      <c r="M6" s="6">
        <f t="shared" si="2"/>
        <v>18</v>
      </c>
      <c r="N6" s="6">
        <f>N5 - M6</f>
        <v>270</v>
      </c>
    </row>
    <row r="7" spans="1:14" x14ac:dyDescent="0.35">
      <c r="A7" s="1" t="s">
        <v>5</v>
      </c>
      <c r="B7" s="1">
        <f>Working_Days*Team_Size*Work_Hours_Per_Day</f>
        <v>360</v>
      </c>
      <c r="D7" s="1">
        <v>4</v>
      </c>
      <c r="E7" s="11">
        <f t="shared" si="0"/>
        <v>211.2</v>
      </c>
      <c r="F7" s="5">
        <f t="shared" si="1"/>
        <v>264</v>
      </c>
      <c r="G7" s="5">
        <v>270</v>
      </c>
      <c r="I7" s="7">
        <v>5</v>
      </c>
      <c r="J7" s="7">
        <v>7</v>
      </c>
      <c r="K7" s="7">
        <v>0</v>
      </c>
      <c r="L7" s="7">
        <v>8</v>
      </c>
      <c r="M7" s="6">
        <f t="shared" si="2"/>
        <v>15</v>
      </c>
      <c r="N7" s="6">
        <f>N6 - M7</f>
        <v>255</v>
      </c>
    </row>
    <row r="8" spans="1:14" x14ac:dyDescent="0.35">
      <c r="A8" s="1" t="s">
        <v>6</v>
      </c>
      <c r="B8" s="1">
        <f>Total_Available_Hours/Working_Days</f>
        <v>24</v>
      </c>
      <c r="D8" s="1">
        <v>5</v>
      </c>
      <c r="E8" s="11">
        <f t="shared" si="0"/>
        <v>192</v>
      </c>
      <c r="F8" s="5">
        <f t="shared" si="1"/>
        <v>240</v>
      </c>
      <c r="G8" s="5">
        <v>255</v>
      </c>
      <c r="I8" s="7">
        <v>6</v>
      </c>
      <c r="J8" s="7">
        <v>9</v>
      </c>
      <c r="K8" s="7">
        <v>8</v>
      </c>
      <c r="L8" s="7">
        <v>8</v>
      </c>
      <c r="M8" s="6">
        <f t="shared" si="2"/>
        <v>25</v>
      </c>
      <c r="N8" s="6">
        <f>N7 - M8</f>
        <v>230</v>
      </c>
    </row>
    <row r="9" spans="1:14" x14ac:dyDescent="0.35">
      <c r="A9" s="1" t="s">
        <v>9</v>
      </c>
      <c r="B9" s="1">
        <v>80</v>
      </c>
      <c r="D9" s="1">
        <v>6</v>
      </c>
      <c r="E9" s="11">
        <f t="shared" si="0"/>
        <v>172.8</v>
      </c>
      <c r="F9" s="5">
        <f t="shared" si="1"/>
        <v>216</v>
      </c>
      <c r="G9" s="5">
        <v>230</v>
      </c>
      <c r="I9" s="7">
        <v>7</v>
      </c>
      <c r="J9" s="7">
        <v>12</v>
      </c>
      <c r="K9" s="7">
        <v>12</v>
      </c>
      <c r="L9" s="7">
        <v>12</v>
      </c>
      <c r="M9" s="6">
        <f t="shared" si="2"/>
        <v>36</v>
      </c>
      <c r="N9" s="6">
        <f>N8 - M9</f>
        <v>194</v>
      </c>
    </row>
    <row r="10" spans="1:14" x14ac:dyDescent="0.35">
      <c r="A10" s="1" t="s">
        <v>7</v>
      </c>
      <c r="B10" s="1">
        <f>Total_Available_Hours*Average_Productivity/100</f>
        <v>288</v>
      </c>
      <c r="D10" s="4">
        <v>7</v>
      </c>
      <c r="E10" s="12">
        <f t="shared" si="0"/>
        <v>153.6</v>
      </c>
      <c r="F10" s="5">
        <f t="shared" si="1"/>
        <v>192</v>
      </c>
      <c r="G10" s="5">
        <v>194</v>
      </c>
      <c r="I10" s="7">
        <v>8</v>
      </c>
      <c r="J10" s="7">
        <v>8</v>
      </c>
      <c r="K10" s="7">
        <v>12</v>
      </c>
      <c r="L10" s="7">
        <v>12</v>
      </c>
      <c r="M10" s="6">
        <f t="shared" si="2"/>
        <v>32</v>
      </c>
      <c r="N10" s="6">
        <f>N9 - M10</f>
        <v>162</v>
      </c>
    </row>
    <row r="11" spans="1:14" x14ac:dyDescent="0.35">
      <c r="A11" s="1" t="s">
        <v>8</v>
      </c>
      <c r="B11" s="1">
        <f>Productive_Hours/Working_Days</f>
        <v>19.2</v>
      </c>
      <c r="D11" s="5">
        <v>8</v>
      </c>
      <c r="E11" s="13">
        <f t="shared" si="0"/>
        <v>134.4</v>
      </c>
      <c r="F11" s="5">
        <f t="shared" si="1"/>
        <v>168</v>
      </c>
      <c r="G11" s="5">
        <v>162</v>
      </c>
      <c r="I11" s="7">
        <v>9</v>
      </c>
      <c r="J11" s="7">
        <v>8</v>
      </c>
      <c r="K11" s="7">
        <v>8</v>
      </c>
      <c r="L11" s="7">
        <v>8</v>
      </c>
      <c r="M11" s="6">
        <f t="shared" si="2"/>
        <v>24</v>
      </c>
      <c r="N11" s="6">
        <f>N10 - M11</f>
        <v>138</v>
      </c>
    </row>
    <row r="12" spans="1:14" x14ac:dyDescent="0.35">
      <c r="A12" s="1"/>
      <c r="B12" s="1"/>
      <c r="D12" s="5">
        <v>9</v>
      </c>
      <c r="E12" s="13">
        <f t="shared" si="0"/>
        <v>115.20000000000002</v>
      </c>
      <c r="F12" s="5">
        <f t="shared" si="1"/>
        <v>144</v>
      </c>
      <c r="G12" s="5">
        <v>138</v>
      </c>
      <c r="I12" s="7">
        <v>10</v>
      </c>
      <c r="J12" s="7">
        <v>8</v>
      </c>
      <c r="K12" s="7">
        <v>0</v>
      </c>
      <c r="L12" s="7">
        <v>8</v>
      </c>
      <c r="M12" s="6">
        <f t="shared" si="2"/>
        <v>16</v>
      </c>
      <c r="N12" s="6">
        <f>N11 - M12</f>
        <v>122</v>
      </c>
    </row>
    <row r="13" spans="1:14" x14ac:dyDescent="0.35">
      <c r="D13" s="5">
        <v>10</v>
      </c>
      <c r="E13" s="13">
        <f t="shared" si="0"/>
        <v>96</v>
      </c>
      <c r="F13" s="5">
        <f t="shared" si="1"/>
        <v>120</v>
      </c>
      <c r="G13" s="5">
        <v>122</v>
      </c>
      <c r="I13" s="8">
        <v>11</v>
      </c>
      <c r="J13" s="7">
        <v>8</v>
      </c>
      <c r="K13" s="7">
        <v>8</v>
      </c>
      <c r="L13" s="7">
        <v>8</v>
      </c>
      <c r="M13" s="6">
        <f t="shared" si="2"/>
        <v>24</v>
      </c>
      <c r="N13" s="6">
        <f>N12 - M13</f>
        <v>98</v>
      </c>
    </row>
    <row r="14" spans="1:14" x14ac:dyDescent="0.35">
      <c r="D14" s="5">
        <v>11</v>
      </c>
      <c r="E14" s="13">
        <f>Productive_Hours- (Day_Sprint*Average_Daily_Productive_Hours)</f>
        <v>76.800000000000011</v>
      </c>
      <c r="F14" s="5">
        <f xml:space="preserve"> Total_Available_Hours - (Day_Sprint *Average_Daily_Available_Hours)</f>
        <v>96</v>
      </c>
      <c r="G14" s="5">
        <v>98</v>
      </c>
      <c r="I14" s="9">
        <v>12</v>
      </c>
      <c r="J14" s="7">
        <v>8</v>
      </c>
      <c r="K14" s="7">
        <v>8</v>
      </c>
      <c r="L14" s="7">
        <v>8</v>
      </c>
      <c r="M14" s="6">
        <f t="shared" si="2"/>
        <v>24</v>
      </c>
      <c r="N14" s="6">
        <f>N13 - M14</f>
        <v>74</v>
      </c>
    </row>
    <row r="15" spans="1:14" x14ac:dyDescent="0.35">
      <c r="D15" s="5">
        <v>12</v>
      </c>
      <c r="E15" s="13">
        <f>Productive_Hours- (Day_Sprint*Average_Daily_Productive_Hours)</f>
        <v>57.600000000000023</v>
      </c>
      <c r="F15" s="5">
        <f xml:space="preserve"> Total_Available_Hours - (Day_Sprint *Average_Daily_Available_Hours)</f>
        <v>72</v>
      </c>
      <c r="G15" s="5">
        <v>74</v>
      </c>
      <c r="I15" s="7">
        <v>13</v>
      </c>
      <c r="J15" s="7">
        <v>8</v>
      </c>
      <c r="K15" s="7">
        <v>8</v>
      </c>
      <c r="L15" s="7">
        <v>8</v>
      </c>
      <c r="M15" s="6">
        <f t="shared" si="2"/>
        <v>24</v>
      </c>
      <c r="N15" s="6">
        <f>N14 - M15</f>
        <v>50</v>
      </c>
    </row>
    <row r="16" spans="1:14" x14ac:dyDescent="0.35">
      <c r="D16" s="5">
        <v>13</v>
      </c>
      <c r="E16" s="13">
        <f>Productive_Hours- (Day_Sprint*Average_Daily_Productive_Hours)</f>
        <v>38.400000000000006</v>
      </c>
      <c r="F16" s="5">
        <f xml:space="preserve"> Total_Available_Hours - (Day_Sprint *Average_Daily_Available_Hours)</f>
        <v>48</v>
      </c>
      <c r="G16" s="5">
        <v>50</v>
      </c>
      <c r="I16" s="7">
        <v>14</v>
      </c>
      <c r="J16" s="7">
        <v>10</v>
      </c>
      <c r="K16" s="7">
        <v>8</v>
      </c>
      <c r="L16" s="7">
        <v>8</v>
      </c>
      <c r="M16" s="6">
        <f t="shared" si="2"/>
        <v>26</v>
      </c>
      <c r="N16" s="6">
        <f>N15 - M16</f>
        <v>24</v>
      </c>
    </row>
    <row r="17" spans="4:14" x14ac:dyDescent="0.35">
      <c r="D17" s="5">
        <v>14</v>
      </c>
      <c r="E17" s="13">
        <f>Productive_Hours- (Day_Sprint*Average_Daily_Productive_Hours)</f>
        <v>19.199999999999989</v>
      </c>
      <c r="F17" s="5">
        <f xml:space="preserve"> Total_Available_Hours - (Day_Sprint *Average_Daily_Available_Hours)</f>
        <v>24</v>
      </c>
      <c r="G17" s="5">
        <v>24</v>
      </c>
      <c r="I17" s="7">
        <v>15</v>
      </c>
      <c r="J17" s="7">
        <v>8</v>
      </c>
      <c r="K17" s="7">
        <v>8</v>
      </c>
      <c r="L17" s="7">
        <v>8</v>
      </c>
      <c r="M17" s="6">
        <f t="shared" si="2"/>
        <v>24</v>
      </c>
      <c r="N17" s="6">
        <f t="shared" ref="N17:N18" si="3">N16 - M17</f>
        <v>0</v>
      </c>
    </row>
    <row r="18" spans="4:14" x14ac:dyDescent="0.35">
      <c r="D18" s="5">
        <v>15</v>
      </c>
      <c r="E18" s="13">
        <f>Productive_Hours- (Day_Sprint*Average_Daily_Productive_Hours)</f>
        <v>0</v>
      </c>
      <c r="F18" s="5">
        <f xml:space="preserve"> Total_Available_Hours - (Day_Sprint *Average_Daily_Available_Hours)</f>
        <v>0</v>
      </c>
      <c r="G18" s="5">
        <v>0</v>
      </c>
      <c r="I18" s="10" t="s">
        <v>19</v>
      </c>
      <c r="J18" s="10">
        <f>SUM(J3:J17)</f>
        <v>120</v>
      </c>
      <c r="K18" s="10">
        <f>SUM(K3:K17)</f>
        <v>120</v>
      </c>
      <c r="L18" s="10">
        <f>SUM(L3:L17)</f>
        <v>120</v>
      </c>
      <c r="M18" s="10">
        <f>SUM(M3:M17)</f>
        <v>360</v>
      </c>
      <c r="N18" s="6"/>
    </row>
  </sheetData>
  <pageMargins left="0.7" right="0.7" top="0.75" bottom="0.75" header="0.3" footer="0.3"/>
  <pageSetup paperSize="9" orientation="portrait" horizontalDpi="4294967293" verticalDpi="0" r:id="rId1"/>
  <ignoredErrors>
    <ignoredError sqref="M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12</vt:i4>
      </vt:variant>
    </vt:vector>
  </HeadingPairs>
  <TitlesOfParts>
    <vt:vector size="13" baseType="lpstr">
      <vt:lpstr>Sprint Planning</vt:lpstr>
      <vt:lpstr>Average_Daily_Available_Hours</vt:lpstr>
      <vt:lpstr>Average_Daily_Productive_Hours</vt:lpstr>
      <vt:lpstr>Average_Productivity</vt:lpstr>
      <vt:lpstr>Day_of_the_Sprint</vt:lpstr>
      <vt:lpstr>Day_Sprint</vt:lpstr>
      <vt:lpstr>Productive_Hours</vt:lpstr>
      <vt:lpstr>Sprint_End_Date</vt:lpstr>
      <vt:lpstr>Sprint_Start_Date</vt:lpstr>
      <vt:lpstr>Team_Size</vt:lpstr>
      <vt:lpstr>Total_Available_Hours</vt:lpstr>
      <vt:lpstr>Work_Hours_Per_Day</vt:lpstr>
      <vt:lpstr>Working_Days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Ewelina Mohammad</dc:creator>
  <cp:lastModifiedBy>Ewelina Mohammad</cp:lastModifiedBy>
  <dcterms:created xsi:type="dcterms:W3CDTF">2020-04-01T20:32:47Z</dcterms:created>
  <dcterms:modified xsi:type="dcterms:W3CDTF">2020-04-24T09:29:29Z</dcterms:modified>
</cp:coreProperties>
</file>