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E:\chawsu\powerbi\"/>
    </mc:Choice>
  </mc:AlternateContent>
  <xr:revisionPtr revIDLastSave="0" documentId="13_ncr:1_{78A1FAC1-CB19-4CE9-A415-E91A7BF7A3DC}" xr6:coauthVersionLast="47" xr6:coauthVersionMax="47" xr10:uidLastSave="{00000000-0000-0000-0000-000000000000}"/>
  <bookViews>
    <workbookView xWindow="300" yWindow="744" windowWidth="23016" windowHeight="12216" tabRatio="599" firstSheet="7" activeTab="15" xr2:uid="{00000000-000D-0000-FFFF-FFFF00000000}"/>
  </bookViews>
  <sheets>
    <sheet name="sum" sheetId="1" r:id="rId1"/>
    <sheet name="Sheet2" sheetId="19" r:id="rId2"/>
    <sheet name="supporting_process" sheetId="2" r:id="rId3"/>
    <sheet name="Department_sum" sheetId="4" r:id="rId4"/>
    <sheet name="Deduction_sum" sheetId="5" r:id="rId5"/>
    <sheet name="Sheet5" sheetId="24" r:id="rId6"/>
    <sheet name="Sheet4" sheetId="23" r:id="rId7"/>
    <sheet name="Sheet3" sheetId="21" r:id="rId8"/>
    <sheet name="Sheet6" sheetId="6" r:id="rId9"/>
    <sheet name="Demon_Yangon_1" sheetId="9" r:id="rId10"/>
    <sheet name="iv" sheetId="8" r:id="rId11"/>
    <sheet name="Sheet1" sheetId="18" r:id="rId12"/>
    <sheet name="Sheet1 (2)" sheetId="22" r:id="rId13"/>
    <sheet name="Demo_Yangon" sheetId="3" r:id="rId14"/>
    <sheet name="vii" sheetId="7" r:id="rId15"/>
    <sheet name="ICSPrivate" sheetId="14" r:id="rId16"/>
  </sheets>
  <definedNames>
    <definedName name="_xlnm._FilterDatabase" localSheetId="13" hidden="1">Demo_Yangon!$B$4:$G$18</definedName>
    <definedName name="_xlnm._FilterDatabase" localSheetId="9" hidden="1">Demon_Yangon_1!$B$4:$G$19</definedName>
    <definedName name="_xlnm._FilterDatabase" localSheetId="2" hidden="1">supporting_process!$B$4:$G$19</definedName>
    <definedName name="Slicer_Name">#N/A</definedName>
    <definedName name="Slicer_Rank">#N/A</definedName>
    <definedName name="Slicer_University">#N/A</definedName>
  </definedNames>
  <calcPr calcId="191029"/>
  <pivotCaches>
    <pivotCache cacheId="0" r:id="rId17"/>
    <pivotCache cacheId="1"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14" l="1"/>
  <c r="E19" i="14"/>
  <c r="F19" i="14"/>
  <c r="G19" i="14"/>
  <c r="C19" i="14"/>
  <c r="C26" i="14"/>
  <c r="C24" i="14"/>
  <c r="B22" i="3"/>
  <c r="B23" i="3"/>
  <c r="B24" i="3"/>
  <c r="B25" i="3"/>
  <c r="B26" i="3"/>
  <c r="B21" i="3"/>
  <c r="F11" i="19"/>
  <c r="E11" i="19"/>
  <c r="D11" i="19"/>
  <c r="C11" i="19"/>
  <c r="F10" i="19"/>
  <c r="E10" i="19"/>
  <c r="D10" i="19"/>
  <c r="C10" i="19"/>
  <c r="G9" i="19"/>
  <c r="G8" i="19"/>
  <c r="G7" i="19"/>
  <c r="G6" i="19"/>
  <c r="G5" i="19"/>
  <c r="G4" i="19"/>
  <c r="G3" i="19"/>
  <c r="G2" i="19"/>
  <c r="D16" i="1"/>
  <c r="E16" i="1"/>
  <c r="F16" i="1"/>
  <c r="C16" i="1"/>
  <c r="D15" i="1"/>
  <c r="E15" i="1"/>
  <c r="F15" i="1"/>
  <c r="C15" i="1"/>
  <c r="F17" i="14"/>
  <c r="G17" i="14"/>
  <c r="C17" i="14"/>
  <c r="E26" i="14"/>
  <c r="D17" i="14"/>
  <c r="E17" i="14"/>
  <c r="G11" i="19" l="1"/>
  <c r="G10" i="19"/>
  <c r="D27" i="14"/>
  <c r="E27" i="14"/>
  <c r="F27" i="14"/>
  <c r="C27" i="14"/>
  <c r="I6" i="14"/>
  <c r="E10" i="8" l="1"/>
  <c r="H6" i="3"/>
  <c r="H7" i="3"/>
  <c r="H8" i="3"/>
  <c r="H9" i="3"/>
  <c r="H10" i="3"/>
  <c r="H11" i="3"/>
  <c r="H12" i="3"/>
  <c r="H13" i="3"/>
  <c r="H14" i="3"/>
  <c r="H15" i="3"/>
  <c r="H16" i="3"/>
  <c r="H17" i="3"/>
  <c r="H18" i="3"/>
  <c r="H5" i="3"/>
  <c r="G18" i="14" l="1"/>
  <c r="G12" i="14"/>
  <c r="G13" i="14"/>
  <c r="G14" i="14"/>
  <c r="G11" i="14"/>
  <c r="D16" i="14"/>
  <c r="D20" i="14" s="1"/>
  <c r="E16" i="14"/>
  <c r="E20" i="14" s="1"/>
  <c r="F16" i="14"/>
  <c r="F20" i="14" s="1"/>
  <c r="C16" i="14"/>
  <c r="C20" i="14" s="1"/>
  <c r="D25" i="14" l="1"/>
  <c r="G27" i="14"/>
  <c r="D26" i="14"/>
  <c r="G16" i="14"/>
  <c r="C25" i="14"/>
  <c r="G20" i="14"/>
  <c r="C6" i="14"/>
  <c r="G6" i="14" s="1"/>
  <c r="F6" i="14" l="1"/>
  <c r="D10" i="8"/>
</calcChain>
</file>

<file path=xl/sharedStrings.xml><?xml version="1.0" encoding="utf-8"?>
<sst xmlns="http://schemas.openxmlformats.org/spreadsheetml/2006/main" count="357" uniqueCount="168">
  <si>
    <t>Nationwide Supporting Goods</t>
  </si>
  <si>
    <t>1994 Regional sales Summary</t>
  </si>
  <si>
    <t>PRODUCT</t>
  </si>
  <si>
    <t>Eastern</t>
  </si>
  <si>
    <t xml:space="preserve">Western </t>
  </si>
  <si>
    <t>Northern</t>
  </si>
  <si>
    <t>Southern</t>
  </si>
  <si>
    <t>Totals</t>
  </si>
  <si>
    <t>Baseball Bats</t>
  </si>
  <si>
    <t>Olympic Frishbees</t>
  </si>
  <si>
    <t>Golf Clup Sets</t>
  </si>
  <si>
    <t>Athletic Wear</t>
  </si>
  <si>
    <t>Kayakas</t>
  </si>
  <si>
    <t>Camping Equipment</t>
  </si>
  <si>
    <t>Football Pads</t>
  </si>
  <si>
    <t>Boxing Gloves</t>
  </si>
  <si>
    <t>Total</t>
  </si>
  <si>
    <t>Averages</t>
  </si>
  <si>
    <t>Sr</t>
  </si>
  <si>
    <t>First Name</t>
  </si>
  <si>
    <t>Last Name</t>
  </si>
  <si>
    <t>Department Name</t>
  </si>
  <si>
    <t>Dated Hired</t>
  </si>
  <si>
    <t>Supervisor</t>
  </si>
  <si>
    <t>Felicia</t>
  </si>
  <si>
    <t>Goelzer</t>
  </si>
  <si>
    <t>Manufacturing</t>
  </si>
  <si>
    <t>Bonnie Park</t>
  </si>
  <si>
    <t>Clark</t>
  </si>
  <si>
    <t>Palsy</t>
  </si>
  <si>
    <t>Adminstration</t>
  </si>
  <si>
    <t>Lester Park</t>
  </si>
  <si>
    <t>Carolyn</t>
  </si>
  <si>
    <t>Nomura</t>
  </si>
  <si>
    <t>Operation</t>
  </si>
  <si>
    <t>Michael Osborne</t>
  </si>
  <si>
    <t>Henry</t>
  </si>
  <si>
    <t>Harmann</t>
  </si>
  <si>
    <t>Research&amp;Development</t>
  </si>
  <si>
    <t>Criag Allan</t>
  </si>
  <si>
    <t>Cynthia</t>
  </si>
  <si>
    <t>Harrison</t>
  </si>
  <si>
    <t>Marketing</t>
  </si>
  <si>
    <t>Pauline Larue</t>
  </si>
  <si>
    <t>Leticia</t>
  </si>
  <si>
    <t>Johnson</t>
  </si>
  <si>
    <t>Sales</t>
  </si>
  <si>
    <t>Monique Remove</t>
  </si>
  <si>
    <t>Ames</t>
  </si>
  <si>
    <t>Mark</t>
  </si>
  <si>
    <t>Hunt</t>
  </si>
  <si>
    <t>Jorge</t>
  </si>
  <si>
    <t>Ramos</t>
  </si>
  <si>
    <t>Larry</t>
  </si>
  <si>
    <t>Jones</t>
  </si>
  <si>
    <t>Michael</t>
  </si>
  <si>
    <t>Lee</t>
  </si>
  <si>
    <t>Carlson</t>
  </si>
  <si>
    <t>Beth</t>
  </si>
  <si>
    <t>Jansen</t>
  </si>
  <si>
    <t>Richard</t>
  </si>
  <si>
    <t>Warner</t>
  </si>
  <si>
    <t>Name</t>
  </si>
  <si>
    <t>University</t>
  </si>
  <si>
    <t>Department</t>
  </si>
  <si>
    <t>Rank</t>
  </si>
  <si>
    <t>Salary</t>
  </si>
  <si>
    <t>Deduction Net</t>
  </si>
  <si>
    <t>Mg Hla</t>
  </si>
  <si>
    <t>Bago</t>
  </si>
  <si>
    <t>Chem.</t>
  </si>
  <si>
    <t>A.L</t>
  </si>
  <si>
    <t>San Naing</t>
  </si>
  <si>
    <t xml:space="preserve">Lin Lin </t>
  </si>
  <si>
    <t>Mandalay</t>
  </si>
  <si>
    <t>L</t>
  </si>
  <si>
    <t>Nilar</t>
  </si>
  <si>
    <t xml:space="preserve">English </t>
  </si>
  <si>
    <t>Demo</t>
  </si>
  <si>
    <t>Min Min</t>
  </si>
  <si>
    <t>Yu Yu</t>
  </si>
  <si>
    <t>Yangon</t>
  </si>
  <si>
    <t>Su Su Khin</t>
  </si>
  <si>
    <t>Pathein</t>
  </si>
  <si>
    <t>Kyi Soe</t>
  </si>
  <si>
    <t>Math</t>
  </si>
  <si>
    <t>Nu Nu</t>
  </si>
  <si>
    <t>Myo Kyaw</t>
  </si>
  <si>
    <t>Nyi Nyi</t>
  </si>
  <si>
    <t>Physics</t>
  </si>
  <si>
    <t>Thin Thin</t>
  </si>
  <si>
    <t>Than Than</t>
  </si>
  <si>
    <t>Khin Khin</t>
  </si>
  <si>
    <t>Row Labels</t>
  </si>
  <si>
    <t>Grand Total</t>
  </si>
  <si>
    <t>Sum of Salary</t>
  </si>
  <si>
    <t>Sum of Deduction Net</t>
  </si>
  <si>
    <t>No of Staffs</t>
  </si>
  <si>
    <t>List of staffs whose rank is demonstrator from Yangon University</t>
  </si>
  <si>
    <t>List of staffs from Bago College , Chemistry Department</t>
  </si>
  <si>
    <t>NO</t>
  </si>
  <si>
    <t>TOYOTA AUTO CORP</t>
  </si>
  <si>
    <t>HINO DIESAL</t>
  </si>
  <si>
    <t>ICS PRIVATE LIMITED</t>
  </si>
  <si>
    <t>SALES REPORT</t>
  </si>
  <si>
    <t>DATE</t>
  </si>
  <si>
    <t>TIME</t>
  </si>
  <si>
    <t>SALES FORECAST</t>
  </si>
  <si>
    <t>TAX RATE:</t>
  </si>
  <si>
    <t>COUNTRIES</t>
  </si>
  <si>
    <t>1ST QTR</t>
  </si>
  <si>
    <t>2ND QTR</t>
  </si>
  <si>
    <t>3rd QTR</t>
  </si>
  <si>
    <t>4th QTR</t>
  </si>
  <si>
    <t>YTD</t>
  </si>
  <si>
    <t>SINGAPORE</t>
  </si>
  <si>
    <t>MALAYSIA</t>
  </si>
  <si>
    <t>HONG KONG</t>
  </si>
  <si>
    <t>TOTAL SALES</t>
  </si>
  <si>
    <t>EXPENCES:</t>
  </si>
  <si>
    <t>TAX:</t>
  </si>
  <si>
    <t>TOTAL PROFIT</t>
  </si>
  <si>
    <t>Statistical Analysis</t>
  </si>
  <si>
    <t>Number Of Countries:</t>
  </si>
  <si>
    <t>Average Sales Of The Year:</t>
  </si>
  <si>
    <t>Maximum Sales Of The Years:</t>
  </si>
  <si>
    <t>Sale Amount</t>
  </si>
  <si>
    <t>Net</t>
  </si>
  <si>
    <t>Manimum Sales Of The Years:</t>
  </si>
  <si>
    <t>4</t>
  </si>
  <si>
    <t>Client</t>
  </si>
  <si>
    <t>ISUZA MOTORs</t>
  </si>
  <si>
    <t>DAIHSU MOTORS</t>
  </si>
  <si>
    <t>MITSUBISHI MOTOR</t>
  </si>
  <si>
    <t>18/3/2020</t>
  </si>
  <si>
    <t>17/3/2020</t>
  </si>
  <si>
    <t>15/3/2020</t>
  </si>
  <si>
    <t>14/2/2020</t>
  </si>
  <si>
    <t>16/2/2020</t>
  </si>
  <si>
    <t>THAILAND</t>
  </si>
  <si>
    <t>Faculty List</t>
  </si>
  <si>
    <t>Relational operator</t>
  </si>
  <si>
    <t>&gt;</t>
  </si>
  <si>
    <t>greater than</t>
  </si>
  <si>
    <t>&lt;</t>
  </si>
  <si>
    <t>less than</t>
  </si>
  <si>
    <t>&gt;=</t>
  </si>
  <si>
    <t>greater than equal</t>
  </si>
  <si>
    <t>&lt;=</t>
  </si>
  <si>
    <t>less than equal</t>
  </si>
  <si>
    <t>&lt;&gt;</t>
  </si>
  <si>
    <t>not equal</t>
  </si>
  <si>
    <t>=</t>
  </si>
  <si>
    <t>equal</t>
  </si>
  <si>
    <t>Value</t>
  </si>
  <si>
    <t>C5</t>
  </si>
  <si>
    <t>=if ( conditon - (op =6) ,"True","False")</t>
  </si>
  <si>
    <t>Logical operators</t>
  </si>
  <si>
    <t>And</t>
  </si>
  <si>
    <t>OR</t>
  </si>
  <si>
    <t>NOT</t>
  </si>
  <si>
    <t>(More than one conditions)</t>
  </si>
  <si>
    <t>T1&gt;=70</t>
  </si>
  <si>
    <t>T2&gt;=70</t>
  </si>
  <si>
    <t>T1&gt;=85</t>
  </si>
  <si>
    <t>T1&gt;=86</t>
  </si>
  <si>
    <t>=IF(AND(C16&gt;50,D16&gt;50),"Pass","Fail")</t>
  </si>
  <si>
    <t>=IF(OR(C16&gt;80,D16&gt;80),"D","Pass")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</si>
</sst>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1"/>
      <color theme="1"/>
      <name val="Calibri"/>
      <family val="2"/>
      <scheme val="minor"/>
    </font>
    <font>
      <sz val="11"/>
      <color theme="1"/>
      <name val="Calibri"/>
      <family val="2"/>
      <scheme val="minor"/>
    </font>
    <font>
      <b/>
      <u/>
      <sz val="11"/>
      <color theme="1"/>
      <name val="Calibri"/>
      <family val="2"/>
      <scheme val="minor"/>
    </font>
    <font>
      <sz val="11"/>
      <color theme="1"/>
      <name val="Times New Roman"/>
      <family val="1"/>
    </font>
    <font>
      <sz val="12"/>
      <color theme="1"/>
      <name val="Times New Roman"/>
      <family val="1"/>
    </font>
    <font>
      <sz val="11"/>
      <color rgb="FFFF0000"/>
      <name val="Times New Roman"/>
      <family val="1"/>
    </font>
    <font>
      <b/>
      <sz val="11"/>
      <color theme="1"/>
      <name val="Calibri"/>
      <family val="2"/>
      <scheme val="minor"/>
    </font>
    <font>
      <b/>
      <sz val="11"/>
      <color rgb="FFFF0000"/>
      <name val="Calibri"/>
      <family val="2"/>
      <scheme val="minor"/>
    </font>
    <font>
      <b/>
      <sz val="11"/>
      <color theme="5"/>
      <name val="Calibri"/>
      <family val="2"/>
      <scheme val="minor"/>
    </font>
    <font>
      <b/>
      <sz val="11"/>
      <color rgb="FF0070C0"/>
      <name val="Calibri"/>
      <family val="2"/>
      <scheme val="minor"/>
    </font>
    <font>
      <sz val="8"/>
      <name val="Calibri"/>
      <family val="2"/>
      <scheme val="minor"/>
    </font>
    <font>
      <i/>
      <sz val="11"/>
      <color rgb="FF0070C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1" fillId="0" borderId="0" applyFont="0" applyFill="0" applyBorder="0" applyAlignment="0" applyProtection="0"/>
  </cellStyleXfs>
  <cellXfs count="37">
    <xf numFmtId="0" fontId="0" fillId="0" borderId="0" xfId="0"/>
    <xf numFmtId="14"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1" xfId="0" applyBorder="1"/>
    <xf numFmtId="0" fontId="3" fillId="0" borderId="1" xfId="0" applyFont="1" applyBorder="1"/>
    <xf numFmtId="0" fontId="4" fillId="0" borderId="1" xfId="0" applyFont="1" applyBorder="1"/>
    <xf numFmtId="9" fontId="3" fillId="0" borderId="1" xfId="0" applyNumberFormat="1" applyFont="1" applyBorder="1"/>
    <xf numFmtId="22" fontId="3" fillId="0" borderId="1" xfId="0" applyNumberFormat="1" applyFont="1" applyBorder="1"/>
    <xf numFmtId="18" fontId="3" fillId="0" borderId="1" xfId="0" applyNumberFormat="1" applyFont="1" applyBorder="1"/>
    <xf numFmtId="0" fontId="5" fillId="0" borderId="1" xfId="0" applyFont="1" applyBorder="1"/>
    <xf numFmtId="22" fontId="0" fillId="0" borderId="0" xfId="0" applyNumberFormat="1"/>
    <xf numFmtId="44" fontId="3" fillId="0" borderId="1" xfId="1"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2" fillId="0" borderId="1" xfId="0" applyFont="1" applyBorder="1"/>
    <xf numFmtId="0" fontId="7" fillId="0" borderId="0" xfId="0" applyFont="1"/>
    <xf numFmtId="0" fontId="0" fillId="0" borderId="0" xfId="0" quotePrefix="1"/>
    <xf numFmtId="0" fontId="8" fillId="2" borderId="0" xfId="0" applyFont="1" applyFill="1" applyAlignment="1">
      <alignment horizontal="left"/>
    </xf>
    <xf numFmtId="0" fontId="9" fillId="3" borderId="0" xfId="0" applyFont="1" applyFill="1" applyAlignment="1">
      <alignment horizontal="left"/>
    </xf>
    <xf numFmtId="0" fontId="9" fillId="0" borderId="0" xfId="0" applyFont="1" applyAlignment="1">
      <alignment horizontal="left"/>
    </xf>
    <xf numFmtId="0" fontId="11" fillId="3" borderId="0" xfId="0" applyFont="1" applyFill="1"/>
    <xf numFmtId="44" fontId="3" fillId="0" borderId="1" xfId="0" applyNumberFormat="1" applyFont="1" applyBorder="1"/>
    <xf numFmtId="0" fontId="4" fillId="0" borderId="1" xfId="0" applyFont="1" applyBorder="1" applyAlignment="1">
      <alignment horizontal="center"/>
    </xf>
    <xf numFmtId="0" fontId="3" fillId="0" borderId="0" xfId="0" applyFont="1" applyAlignment="1">
      <alignment horizontal="center"/>
    </xf>
    <xf numFmtId="0" fontId="6" fillId="0" borderId="2" xfId="0" applyFont="1" applyBorder="1" applyAlignment="1">
      <alignment horizontal="center"/>
    </xf>
    <xf numFmtId="0" fontId="4" fillId="0" borderId="2" xfId="0" applyFont="1" applyBorder="1" applyAlignment="1">
      <alignment horizontal="center"/>
    </xf>
    <xf numFmtId="0" fontId="3" fillId="0" borderId="1" xfId="0" applyFont="1" applyBorder="1" applyAlignment="1">
      <alignment horizontal="center"/>
    </xf>
  </cellXfs>
  <cellStyles count="2">
    <cellStyle name="Currency" xfId="1" builtinId="4"/>
    <cellStyle name="Normal" xfId="0" builtinId="0"/>
  </cellStyles>
  <dxfs count="12">
    <dxf>
      <font>
        <b val="0"/>
        <i val="0"/>
        <strike val="0"/>
        <condense val="0"/>
        <extend val="0"/>
        <outline val="0"/>
        <shadow val="0"/>
        <u val="none"/>
        <vertAlign val="baseline"/>
        <sz val="12"/>
        <color theme="1"/>
        <name val="Times New Roman"/>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dxf>
    <dxf>
      <border outline="0">
        <bottom style="thin">
          <color indexed="64"/>
        </bottom>
      </border>
    </dxf>
    <dxf>
      <font>
        <b val="0"/>
        <i val="0"/>
        <strike val="0"/>
        <condense val="0"/>
        <extend val="0"/>
        <outline val="0"/>
        <shadow val="0"/>
        <u val="none"/>
        <vertAlign val="baseline"/>
        <sz val="12"/>
        <color theme="1"/>
        <name val="Times New Roman"/>
        <scheme val="none"/>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314325</xdr:colOff>
      <xdr:row>6</xdr:row>
      <xdr:rowOff>76200</xdr:rowOff>
    </xdr:from>
    <xdr:to>
      <xdr:col>7</xdr:col>
      <xdr:colOff>171450</xdr:colOff>
      <xdr:row>19</xdr:row>
      <xdr:rowOff>123825</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124200" y="1219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390525</xdr:colOff>
      <xdr:row>6</xdr:row>
      <xdr:rowOff>123825</xdr:rowOff>
    </xdr:from>
    <xdr:to>
      <xdr:col>13</xdr:col>
      <xdr:colOff>390525</xdr:colOff>
      <xdr:row>19</xdr:row>
      <xdr:rowOff>171450</xdr:rowOff>
    </xdr:to>
    <mc:AlternateContent xmlns:mc="http://schemas.openxmlformats.org/markup-compatibility/2006" xmlns:a14="http://schemas.microsoft.com/office/drawing/2010/main">
      <mc:Choice Requires="a14">
        <xdr:graphicFrame macro="">
          <xdr:nvGraphicFramePr>
            <xdr:cNvPr id="3" name="University">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University"/>
            </a:graphicData>
          </a:graphic>
        </xdr:graphicFrame>
      </mc:Choice>
      <mc:Fallback xmlns="">
        <xdr:sp macro="" textlink="">
          <xdr:nvSpPr>
            <xdr:cNvPr id="0" name=""/>
            <xdr:cNvSpPr>
              <a:spLocks noTextEdit="1"/>
            </xdr:cNvSpPr>
          </xdr:nvSpPr>
          <xdr:spPr>
            <a:xfrm>
              <a:off x="7000875" y="1266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285750</xdr:colOff>
      <xdr:row>6</xdr:row>
      <xdr:rowOff>95250</xdr:rowOff>
    </xdr:from>
    <xdr:to>
      <xdr:col>10</xdr:col>
      <xdr:colOff>285750</xdr:colOff>
      <xdr:row>19</xdr:row>
      <xdr:rowOff>142875</xdr:rowOff>
    </xdr:to>
    <mc:AlternateContent xmlns:mc="http://schemas.openxmlformats.org/markup-compatibility/2006" xmlns:a14="http://schemas.microsoft.com/office/drawing/2010/main">
      <mc:Choice Requires="a14">
        <xdr:graphicFrame macro="">
          <xdr:nvGraphicFramePr>
            <xdr:cNvPr id="4" name="Rank">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mlns="">
        <xdr:sp macro="" textlink="">
          <xdr:nvSpPr>
            <xdr:cNvPr id="0" name=""/>
            <xdr:cNvSpPr>
              <a:spLocks noTextEdit="1"/>
            </xdr:cNvSpPr>
          </xdr:nvSpPr>
          <xdr:spPr>
            <a:xfrm>
              <a:off x="506730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w Chaw Su Mon" refreshedDate="43779.585256944447" createdVersion="4" refreshedVersion="4" minRefreshableVersion="3" recordCount="14" xr:uid="{00000000-000A-0000-FFFF-FFFF00000000}">
  <cacheSource type="worksheet">
    <worksheetSource ref="B4:G18" sheet="Demo_Yangon"/>
  </cacheSource>
  <cacheFields count="6">
    <cacheField name="Name" numFmtId="0">
      <sharedItems count="14">
        <s v="Khin Khin"/>
        <s v="Kyi Soe"/>
        <s v="Lin Lin "/>
        <s v="Mg Hla"/>
        <s v="Min Min"/>
        <s v="Myo Kyaw"/>
        <s v="Nilar"/>
        <s v="Nu Nu"/>
        <s v="Nyi Nyi"/>
        <s v="San Naing"/>
        <s v="Su Su Khin"/>
        <s v="Than Than"/>
        <s v="Thin Thin"/>
        <s v="Yu Yu"/>
      </sharedItems>
    </cacheField>
    <cacheField name="University" numFmtId="0">
      <sharedItems count="4">
        <s v="Mandalay"/>
        <s v="Yangon"/>
        <s v="Bago"/>
        <s v="Pathein"/>
      </sharedItems>
    </cacheField>
    <cacheField name="Department" numFmtId="0">
      <sharedItems count="4">
        <s v="Physics"/>
        <s v="Math"/>
        <s v="Chem."/>
        <s v="English "/>
      </sharedItems>
    </cacheField>
    <cacheField name="Rank" numFmtId="0">
      <sharedItems count="3">
        <s v="L"/>
        <s v="Demo"/>
        <s v="A.L"/>
      </sharedItems>
    </cacheField>
    <cacheField name="Salary" numFmtId="0">
      <sharedItems containsSemiMixedTypes="0" containsString="0" containsNumber="1" containsInteger="1" minValue="1250" maxValue="1800" count="11">
        <n v="1750"/>
        <n v="1250"/>
        <n v="1800"/>
        <n v="1540"/>
        <n v="1527"/>
        <n v="1780"/>
        <n v="1350"/>
        <n v="1650"/>
        <n v="1600"/>
        <n v="1275"/>
        <n v="1575"/>
      </sharedItems>
    </cacheField>
    <cacheField name="Deduction Net" numFmtId="0">
      <sharedItems containsSemiMixedTypes="0" containsString="0" containsNumber="1" containsInteger="1" minValue="100" maxValue="4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w Chaw Su Mon" refreshedDate="43779.585257407409" createdVersion="4" refreshedVersion="4" minRefreshableVersion="3" recordCount="14" xr:uid="{00000000-000A-0000-FFFF-FFFF01000000}">
  <cacheSource type="worksheet">
    <worksheetSource ref="D4:F18" sheet="Demo_Yangon"/>
  </cacheSource>
  <cacheFields count="3">
    <cacheField name="Department" numFmtId="0">
      <sharedItems count="4">
        <s v="Physics"/>
        <s v="Math"/>
        <s v="Chem."/>
        <s v="English "/>
      </sharedItems>
    </cacheField>
    <cacheField name="Rank" numFmtId="0">
      <sharedItems/>
    </cacheField>
    <cacheField name="Salary" numFmtId="0">
      <sharedItems containsSemiMixedTypes="0" containsString="0" containsNumber="1" containsInteger="1" minValue="1250" maxValue="18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x v="0"/>
    <x v="0"/>
    <x v="0"/>
    <x v="0"/>
    <x v="0"/>
    <n v="200"/>
  </r>
  <r>
    <x v="1"/>
    <x v="1"/>
    <x v="1"/>
    <x v="1"/>
    <x v="1"/>
    <n v="100"/>
  </r>
  <r>
    <x v="2"/>
    <x v="0"/>
    <x v="2"/>
    <x v="0"/>
    <x v="2"/>
    <n v="300"/>
  </r>
  <r>
    <x v="3"/>
    <x v="2"/>
    <x v="2"/>
    <x v="2"/>
    <x v="3"/>
    <n v="150"/>
  </r>
  <r>
    <x v="4"/>
    <x v="2"/>
    <x v="3"/>
    <x v="2"/>
    <x v="4"/>
    <n v="200"/>
  </r>
  <r>
    <x v="5"/>
    <x v="3"/>
    <x v="1"/>
    <x v="0"/>
    <x v="5"/>
    <n v="150"/>
  </r>
  <r>
    <x v="6"/>
    <x v="0"/>
    <x v="3"/>
    <x v="1"/>
    <x v="6"/>
    <n v="150"/>
  </r>
  <r>
    <x v="7"/>
    <x v="1"/>
    <x v="1"/>
    <x v="0"/>
    <x v="5"/>
    <n v="400"/>
  </r>
  <r>
    <x v="8"/>
    <x v="1"/>
    <x v="0"/>
    <x v="1"/>
    <x v="1"/>
    <n v="150"/>
  </r>
  <r>
    <x v="9"/>
    <x v="2"/>
    <x v="2"/>
    <x v="2"/>
    <x v="7"/>
    <n v="150"/>
  </r>
  <r>
    <x v="10"/>
    <x v="3"/>
    <x v="3"/>
    <x v="2"/>
    <x v="8"/>
    <n v="200"/>
  </r>
  <r>
    <x v="11"/>
    <x v="1"/>
    <x v="0"/>
    <x v="2"/>
    <x v="4"/>
    <n v="200"/>
  </r>
  <r>
    <x v="12"/>
    <x v="1"/>
    <x v="0"/>
    <x v="2"/>
    <x v="9"/>
    <n v="100"/>
  </r>
  <r>
    <x v="13"/>
    <x v="1"/>
    <x v="3"/>
    <x v="2"/>
    <x v="10"/>
    <n v="200"/>
  </r>
</pivotCacheRecords>
</file>

<file path=xl/pivotCache/pivotCacheRecords2.xml><?xml version="1.0" encoding="utf-8"?>
<pivotCacheRecords xmlns="http://schemas.openxmlformats.org/spreadsheetml/2006/main" xmlns:r="http://schemas.openxmlformats.org/officeDocument/2006/relationships" count="14">
  <r>
    <x v="0"/>
    <s v="L"/>
    <n v="1750"/>
  </r>
  <r>
    <x v="1"/>
    <s v="Demo"/>
    <n v="1250"/>
  </r>
  <r>
    <x v="2"/>
    <s v="L"/>
    <n v="1800"/>
  </r>
  <r>
    <x v="2"/>
    <s v="A.L"/>
    <n v="1540"/>
  </r>
  <r>
    <x v="3"/>
    <s v="A.L"/>
    <n v="1527"/>
  </r>
  <r>
    <x v="1"/>
    <s v="L"/>
    <n v="1780"/>
  </r>
  <r>
    <x v="3"/>
    <s v="Demo"/>
    <n v="1350"/>
  </r>
  <r>
    <x v="1"/>
    <s v="L"/>
    <n v="1780"/>
  </r>
  <r>
    <x v="0"/>
    <s v="Demo"/>
    <n v="1250"/>
  </r>
  <r>
    <x v="2"/>
    <s v="A.L"/>
    <n v="1650"/>
  </r>
  <r>
    <x v="3"/>
    <s v="A.L"/>
    <n v="1600"/>
  </r>
  <r>
    <x v="0"/>
    <s v="A.L"/>
    <n v="1527"/>
  </r>
  <r>
    <x v="0"/>
    <s v="A.L"/>
    <n v="1275"/>
  </r>
  <r>
    <x v="3"/>
    <s v="A.L"/>
    <n v="1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6" firstHeaderRow="1" firstDataRow="1" firstDataCol="1"/>
  <pivotFields count="3">
    <pivotField axis="axisRow" showAll="0">
      <items count="5">
        <item x="2"/>
        <item x="3"/>
        <item x="1"/>
        <item x="0"/>
        <item t="default"/>
      </items>
    </pivotField>
    <pivotField showAll="0"/>
    <pivotField dataField="1" showAll="0"/>
  </pivotFields>
  <rowFields count="1">
    <field x="0"/>
  </rowFields>
  <rowItems count="5">
    <i>
      <x/>
    </i>
    <i>
      <x v="1"/>
    </i>
    <i>
      <x v="2"/>
    </i>
    <i>
      <x v="3"/>
    </i>
    <i t="grand">
      <x/>
    </i>
  </rowItems>
  <colItems count="1">
    <i/>
  </colItems>
  <dataFields count="1">
    <dataField name="Sum of Salar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6">
    <pivotField showAll="0"/>
    <pivotField showAll="0"/>
    <pivotField axis="axisRow" showAll="0">
      <items count="5">
        <item x="2"/>
        <item x="3"/>
        <item x="1"/>
        <item x="0"/>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Deduction N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A10" firstHeaderRow="1" firstDataRow="1" firstDataCol="1" rowPageCount="2" colPageCount="1"/>
  <pivotFields count="6">
    <pivotField axis="axisRow" showAll="0">
      <items count="15">
        <item x="0"/>
        <item x="1"/>
        <item x="2"/>
        <item x="3"/>
        <item x="4"/>
        <item x="5"/>
        <item x="6"/>
        <item x="7"/>
        <item x="8"/>
        <item x="9"/>
        <item x="10"/>
        <item x="11"/>
        <item x="12"/>
        <item x="13"/>
        <item t="default"/>
      </items>
    </pivotField>
    <pivotField axis="axisPage" showAll="0">
      <items count="5">
        <item x="2"/>
        <item x="0"/>
        <item x="3"/>
        <item x="1"/>
        <item t="default"/>
      </items>
    </pivotField>
    <pivotField axis="axisRow" showAll="0">
      <items count="5">
        <item x="2"/>
        <item x="3"/>
        <item x="1"/>
        <item x="0"/>
        <item t="default"/>
      </items>
    </pivotField>
    <pivotField axis="axisPage" multipleItemSelectionAllowed="1" showAll="0">
      <items count="4">
        <item x="2"/>
        <item h="1" x="1"/>
        <item h="1" x="0"/>
        <item t="default"/>
      </items>
    </pivotField>
    <pivotField showAll="0"/>
    <pivotField showAll="0"/>
  </pivotFields>
  <rowFields count="2">
    <field x="2"/>
    <field x="0"/>
  </rowFields>
  <rowItems count="6">
    <i>
      <x v="1"/>
    </i>
    <i r="1">
      <x v="13"/>
    </i>
    <i>
      <x v="3"/>
    </i>
    <i r="1">
      <x v="11"/>
    </i>
    <i r="1">
      <x v="12"/>
    </i>
    <i t="grand">
      <x/>
    </i>
  </rowItems>
  <colItems count="1">
    <i/>
  </colItems>
  <pageFields count="2">
    <pageField fld="3" hier="-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4:B23" firstHeaderRow="1" firstDataRow="1" firstDataCol="1"/>
  <pivotFields count="6">
    <pivotField axis="axisRow" showAll="0">
      <items count="15">
        <item x="0"/>
        <item x="1"/>
        <item x="2"/>
        <item x="3"/>
        <item x="4"/>
        <item x="5"/>
        <item x="6"/>
        <item x="7"/>
        <item x="8"/>
        <item x="9"/>
        <item x="10"/>
        <item x="11"/>
        <item x="12"/>
        <item x="13"/>
        <item t="default"/>
      </items>
    </pivotField>
    <pivotField showAll="0"/>
    <pivotField axis="axisRow" showAll="0">
      <items count="5">
        <item x="2"/>
        <item x="3"/>
        <item x="1"/>
        <item x="0"/>
        <item t="default"/>
      </items>
    </pivotField>
    <pivotField showAll="0"/>
    <pivotField dataField="1" showAll="0">
      <items count="12">
        <item x="1"/>
        <item x="9"/>
        <item x="6"/>
        <item x="4"/>
        <item x="3"/>
        <item x="10"/>
        <item x="8"/>
        <item x="7"/>
        <item x="0"/>
        <item x="5"/>
        <item x="2"/>
        <item t="default"/>
      </items>
    </pivotField>
    <pivotField showAll="0"/>
  </pivotFields>
  <rowFields count="2">
    <field x="2"/>
    <field x="0"/>
  </rowFields>
  <rowItems count="19">
    <i>
      <x/>
    </i>
    <i r="1">
      <x v="2"/>
    </i>
    <i r="1">
      <x v="3"/>
    </i>
    <i r="1">
      <x v="9"/>
    </i>
    <i>
      <x v="1"/>
    </i>
    <i r="1">
      <x v="4"/>
    </i>
    <i r="1">
      <x v="6"/>
    </i>
    <i r="1">
      <x v="10"/>
    </i>
    <i r="1">
      <x v="13"/>
    </i>
    <i>
      <x v="2"/>
    </i>
    <i r="1">
      <x v="1"/>
    </i>
    <i r="1">
      <x v="5"/>
    </i>
    <i r="1">
      <x v="7"/>
    </i>
    <i>
      <x v="3"/>
    </i>
    <i r="1">
      <x/>
    </i>
    <i r="1">
      <x v="8"/>
    </i>
    <i r="1">
      <x v="11"/>
    </i>
    <i r="1">
      <x v="12"/>
    </i>
    <i t="grand">
      <x/>
    </i>
  </rowItems>
  <colItems count="1">
    <i/>
  </colItems>
  <dataFields count="1">
    <dataField name="Sum of Salar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1000000}" sourceName="Name">
  <pivotTables>
    <pivotTable tabId="6" name="PivotTable3"/>
  </pivotTables>
  <data>
    <tabular pivotCacheId="1">
      <items count="14">
        <i x="11" s="1"/>
        <i x="12" s="1"/>
        <i x="13" s="1"/>
        <i x="0" s="1" nd="1"/>
        <i x="1" s="1" nd="1"/>
        <i x="2" s="1" nd="1"/>
        <i x="3" s="1" nd="1"/>
        <i x="4" s="1" nd="1"/>
        <i x="5" s="1" nd="1"/>
        <i x="6" s="1" nd="1"/>
        <i x="7" s="1" nd="1"/>
        <i x="8" s="1" nd="1"/>
        <i x="9" s="1" nd="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 xr10:uid="{00000000-0013-0000-FFFF-FFFF02000000}" sourceName="University">
  <pivotTables>
    <pivotTable tabId="6" name="PivotTable3"/>
  </pivotTables>
  <data>
    <tabular pivotCacheId="1">
      <items count="4">
        <i x="2"/>
        <i x="3"/>
        <i x="1"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00000000-0013-0000-FFFF-FFFF03000000}" sourceName="Rank">
  <pivotTables>
    <pivotTable tabId="6" name="PivotTable3"/>
  </pivotTables>
  <data>
    <tabular pivotCacheId="1">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0000000-0014-0000-FFFF-FFFF01000000}" cache="Slicer_Name" caption="Name" style="SlicerStyleOther2" rowHeight="241300"/>
  <slicer name="University" xr10:uid="{00000000-0014-0000-FFFF-FFFF02000000}" cache="Slicer_University" caption="University" rowHeight="241300"/>
  <slicer name="Rank" xr10:uid="{00000000-0014-0000-FFFF-FFFF03000000}" cache="Slicer_Rank" caption="Ran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gional" displayName="Regional" ref="A1:G11" totalsRowShown="0" headerRowDxfId="11" dataDxfId="9" headerRowBorderDxfId="10" tableBorderDxfId="8" totalsRowBorderDxfId="7">
  <autoFilter ref="A1:G11" xr:uid="{00000000-0009-0000-0100-000001000000}"/>
  <tableColumns count="7">
    <tableColumn id="1" xr3:uid="{00000000-0010-0000-0000-000001000000}" name="4" dataDxfId="6"/>
    <tableColumn id="2" xr3:uid="{00000000-0010-0000-0000-000002000000}" name="PRODUCT" dataDxfId="5"/>
    <tableColumn id="3" xr3:uid="{00000000-0010-0000-0000-000003000000}" name="Eastern" dataDxfId="4"/>
    <tableColumn id="4" xr3:uid="{00000000-0010-0000-0000-000004000000}" name="Western " dataDxfId="3"/>
    <tableColumn id="5" xr3:uid="{00000000-0010-0000-0000-000005000000}" name="Northern" dataDxfId="2"/>
    <tableColumn id="6" xr3:uid="{00000000-0010-0000-0000-000006000000}" name="Southern" dataDxfId="1"/>
    <tableColumn id="7" xr3:uid="{00000000-0010-0000-0000-000007000000}" name="Total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D6" totalsRowShown="0">
  <autoFilter ref="A1:D6" xr:uid="{00000000-0009-0000-0100-000003000000}"/>
  <tableColumns count="4">
    <tableColumn id="1" xr3:uid="{00000000-0010-0000-0100-000001000000}" name="NO"/>
    <tableColumn id="2" xr3:uid="{00000000-0010-0000-0100-000002000000}" name="Client"/>
    <tableColumn id="3" xr3:uid="{00000000-0010-0000-0100-000003000000}" name="DATE"/>
    <tableColumn id="4" xr3:uid="{00000000-0010-0000-0100-000004000000}" name="Sale Amount"/>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2:F16"/>
  <sheetViews>
    <sheetView view="pageLayout" zoomScaleNormal="130" workbookViewId="0">
      <selection activeCell="A2" sqref="A2:F13"/>
    </sheetView>
  </sheetViews>
  <sheetFormatPr defaultRowHeight="14.4" x14ac:dyDescent="0.3"/>
  <cols>
    <col min="2" max="2" width="20" bestFit="1" customWidth="1"/>
    <col min="3" max="3" width="11.109375" customWidth="1"/>
    <col min="4" max="4" width="12.44140625" customWidth="1"/>
    <col min="5" max="5" width="11.33203125" customWidth="1"/>
    <col min="6" max="6" width="13.109375" customWidth="1"/>
  </cols>
  <sheetData>
    <row r="2" spans="1:6" ht="15.6" x14ac:dyDescent="0.3">
      <c r="A2" s="9">
        <v>1</v>
      </c>
      <c r="B2" s="32" t="s">
        <v>0</v>
      </c>
      <c r="C2" s="32"/>
      <c r="D2" s="32"/>
      <c r="E2" s="32"/>
      <c r="F2" s="32"/>
    </row>
    <row r="3" spans="1:6" ht="15.6" x14ac:dyDescent="0.3">
      <c r="A3" s="9">
        <v>2</v>
      </c>
      <c r="B3" s="32" t="s">
        <v>1</v>
      </c>
      <c r="C3" s="32"/>
      <c r="D3" s="32"/>
      <c r="E3" s="32"/>
      <c r="F3" s="32"/>
    </row>
    <row r="4" spans="1:6" ht="15.6" x14ac:dyDescent="0.3">
      <c r="A4" s="9">
        <v>3</v>
      </c>
      <c r="B4" s="9"/>
      <c r="C4" s="9"/>
      <c r="D4" s="9"/>
      <c r="E4" s="9"/>
      <c r="F4" s="9"/>
    </row>
    <row r="5" spans="1:6" ht="15.6" x14ac:dyDescent="0.3">
      <c r="A5" s="9">
        <v>4</v>
      </c>
      <c r="B5" s="9" t="s">
        <v>2</v>
      </c>
      <c r="C5" s="9" t="s">
        <v>3</v>
      </c>
      <c r="D5" s="9" t="s">
        <v>4</v>
      </c>
      <c r="E5" s="9" t="s">
        <v>5</v>
      </c>
      <c r="F5" s="9" t="s">
        <v>6</v>
      </c>
    </row>
    <row r="6" spans="1:6" ht="15.6" x14ac:dyDescent="0.3">
      <c r="A6" s="9">
        <v>5</v>
      </c>
      <c r="B6" s="9" t="s">
        <v>8</v>
      </c>
      <c r="C6" s="9">
        <v>8056</v>
      </c>
      <c r="D6" s="9">
        <v>2297</v>
      </c>
      <c r="E6" s="9">
        <v>1768</v>
      </c>
      <c r="F6" s="9">
        <v>4807</v>
      </c>
    </row>
    <row r="7" spans="1:6" ht="15.6" x14ac:dyDescent="0.3">
      <c r="A7" s="9">
        <v>6</v>
      </c>
      <c r="B7" s="9" t="s">
        <v>9</v>
      </c>
      <c r="C7" s="9">
        <v>6017</v>
      </c>
      <c r="D7" s="9">
        <v>6647</v>
      </c>
      <c r="E7" s="9">
        <v>6926</v>
      </c>
      <c r="F7" s="9">
        <v>1474</v>
      </c>
    </row>
    <row r="8" spans="1:6" ht="15.6" x14ac:dyDescent="0.3">
      <c r="A8" s="9">
        <v>7</v>
      </c>
      <c r="B8" s="9" t="s">
        <v>10</v>
      </c>
      <c r="C8" s="9">
        <v>4663</v>
      </c>
      <c r="D8" s="9">
        <v>8717</v>
      </c>
      <c r="E8" s="9">
        <v>8458</v>
      </c>
      <c r="F8" s="9">
        <v>7536</v>
      </c>
    </row>
    <row r="9" spans="1:6" ht="15.6" x14ac:dyDescent="0.3">
      <c r="A9" s="9">
        <v>8</v>
      </c>
      <c r="B9" s="9" t="s">
        <v>11</v>
      </c>
      <c r="C9" s="9">
        <v>10325</v>
      </c>
      <c r="D9" s="9">
        <v>2234</v>
      </c>
      <c r="E9" s="9">
        <v>1823</v>
      </c>
      <c r="F9" s="9">
        <v>9236</v>
      </c>
    </row>
    <row r="10" spans="1:6" ht="15.6" x14ac:dyDescent="0.3">
      <c r="A10" s="9">
        <v>9</v>
      </c>
      <c r="B10" s="9" t="s">
        <v>12</v>
      </c>
      <c r="C10" s="9">
        <v>4328</v>
      </c>
      <c r="D10" s="9">
        <v>4773</v>
      </c>
      <c r="E10" s="9">
        <v>3572</v>
      </c>
      <c r="F10" s="9">
        <v>1160</v>
      </c>
    </row>
    <row r="11" spans="1:6" ht="15.6" x14ac:dyDescent="0.3">
      <c r="A11" s="9">
        <v>10</v>
      </c>
      <c r="B11" s="9" t="s">
        <v>13</v>
      </c>
      <c r="C11" s="9">
        <v>6147</v>
      </c>
      <c r="D11" s="9">
        <v>2543</v>
      </c>
      <c r="E11" s="9">
        <v>3420</v>
      </c>
      <c r="F11" s="9">
        <v>11222</v>
      </c>
    </row>
    <row r="12" spans="1:6" ht="15.6" x14ac:dyDescent="0.3">
      <c r="A12" s="9">
        <v>11</v>
      </c>
      <c r="B12" s="9" t="s">
        <v>14</v>
      </c>
      <c r="C12" s="9">
        <v>7968</v>
      </c>
      <c r="D12" s="9">
        <v>9584</v>
      </c>
      <c r="E12" s="9">
        <v>6498</v>
      </c>
      <c r="F12" s="9">
        <v>6210</v>
      </c>
    </row>
    <row r="13" spans="1:6" ht="15.6" x14ac:dyDescent="0.3">
      <c r="A13" s="9">
        <v>12</v>
      </c>
      <c r="B13" s="9" t="s">
        <v>15</v>
      </c>
      <c r="C13" s="9">
        <v>1569</v>
      </c>
      <c r="D13" s="9">
        <v>2884</v>
      </c>
      <c r="E13" s="9">
        <v>3607</v>
      </c>
      <c r="F13" s="9">
        <v>1310</v>
      </c>
    </row>
    <row r="14" spans="1:6" ht="15.6" x14ac:dyDescent="0.3">
      <c r="A14" s="9">
        <v>13</v>
      </c>
      <c r="B14" s="9"/>
      <c r="C14" s="9"/>
      <c r="D14" s="9"/>
      <c r="E14" s="9"/>
      <c r="F14" s="9"/>
    </row>
    <row r="15" spans="1:6" ht="15.6" x14ac:dyDescent="0.3">
      <c r="A15" s="9">
        <v>14</v>
      </c>
      <c r="B15" s="9" t="s">
        <v>16</v>
      </c>
      <c r="C15" s="9">
        <f>SUM(C6:C13)</f>
        <v>49073</v>
      </c>
      <c r="D15" s="9">
        <f t="shared" ref="D15:F15" si="0">SUM(D6:D13)</f>
        <v>39679</v>
      </c>
      <c r="E15" s="9">
        <f t="shared" si="0"/>
        <v>36072</v>
      </c>
      <c r="F15" s="9">
        <f t="shared" si="0"/>
        <v>42955</v>
      </c>
    </row>
    <row r="16" spans="1:6" ht="15.6" x14ac:dyDescent="0.3">
      <c r="A16" s="9"/>
      <c r="B16" s="9" t="s">
        <v>17</v>
      </c>
      <c r="C16" s="9">
        <f>AVERAGE(C6:C13)</f>
        <v>6134.125</v>
      </c>
      <c r="D16" s="9">
        <f t="shared" ref="D16:F16" si="1">AVERAGE(D6:D13)</f>
        <v>4959.875</v>
      </c>
      <c r="E16" s="9">
        <f t="shared" si="1"/>
        <v>4509</v>
      </c>
      <c r="F16" s="9">
        <f t="shared" si="1"/>
        <v>5369.375</v>
      </c>
    </row>
  </sheetData>
  <mergeCells count="2">
    <mergeCell ref="B2:F2"/>
    <mergeCell ref="B3:F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H18"/>
  <sheetViews>
    <sheetView workbookViewId="0">
      <selection activeCell="B4" sqref="B4:G18"/>
    </sheetView>
  </sheetViews>
  <sheetFormatPr defaultRowHeight="14.4" x14ac:dyDescent="0.3"/>
  <cols>
    <col min="2" max="2" width="15" customWidth="1"/>
    <col min="3" max="3" width="16" customWidth="1"/>
    <col min="4" max="4" width="19.109375" customWidth="1"/>
    <col min="5" max="5" width="21.77734375" customWidth="1"/>
    <col min="6" max="6" width="18.44140625" customWidth="1"/>
    <col min="7" max="7" width="21.77734375" customWidth="1"/>
  </cols>
  <sheetData>
    <row r="4" spans="2:8" x14ac:dyDescent="0.3">
      <c r="B4" s="2" t="s">
        <v>62</v>
      </c>
      <c r="C4" s="2" t="s">
        <v>63</v>
      </c>
      <c r="D4" s="2" t="s">
        <v>64</v>
      </c>
      <c r="E4" s="2" t="s">
        <v>65</v>
      </c>
      <c r="F4" s="2" t="s">
        <v>66</v>
      </c>
      <c r="G4" s="2" t="s">
        <v>67</v>
      </c>
      <c r="H4" s="2"/>
    </row>
    <row r="5" spans="2:8" x14ac:dyDescent="0.3">
      <c r="B5" t="s">
        <v>92</v>
      </c>
      <c r="C5" t="s">
        <v>74</v>
      </c>
      <c r="D5" t="s">
        <v>89</v>
      </c>
      <c r="E5" t="s">
        <v>75</v>
      </c>
      <c r="F5">
        <v>1750</v>
      </c>
      <c r="G5">
        <v>200</v>
      </c>
    </row>
    <row r="6" spans="2:8" x14ac:dyDescent="0.3">
      <c r="B6" t="s">
        <v>84</v>
      </c>
      <c r="C6" t="s">
        <v>81</v>
      </c>
      <c r="D6" t="s">
        <v>85</v>
      </c>
      <c r="E6" t="s">
        <v>78</v>
      </c>
      <c r="F6">
        <v>1250</v>
      </c>
      <c r="G6">
        <v>100</v>
      </c>
    </row>
    <row r="7" spans="2:8" x14ac:dyDescent="0.3">
      <c r="B7" t="s">
        <v>73</v>
      </c>
      <c r="C7" t="s">
        <v>74</v>
      </c>
      <c r="D7" t="s">
        <v>70</v>
      </c>
      <c r="E7" t="s">
        <v>75</v>
      </c>
      <c r="F7">
        <v>1800</v>
      </c>
      <c r="G7">
        <v>300</v>
      </c>
    </row>
    <row r="8" spans="2:8" x14ac:dyDescent="0.3">
      <c r="B8" t="s">
        <v>68</v>
      </c>
      <c r="C8" t="s">
        <v>69</v>
      </c>
      <c r="D8" t="s">
        <v>70</v>
      </c>
      <c r="E8" t="s">
        <v>71</v>
      </c>
      <c r="F8">
        <v>1540</v>
      </c>
      <c r="G8">
        <v>150</v>
      </c>
    </row>
    <row r="9" spans="2:8" x14ac:dyDescent="0.3">
      <c r="B9" t="s">
        <v>79</v>
      </c>
      <c r="C9" t="s">
        <v>69</v>
      </c>
      <c r="D9" t="s">
        <v>77</v>
      </c>
      <c r="E9" t="s">
        <v>71</v>
      </c>
      <c r="F9">
        <v>1527</v>
      </c>
      <c r="G9">
        <v>200</v>
      </c>
    </row>
    <row r="10" spans="2:8" x14ac:dyDescent="0.3">
      <c r="B10" t="s">
        <v>87</v>
      </c>
      <c r="C10" t="s">
        <v>83</v>
      </c>
      <c r="D10" t="s">
        <v>85</v>
      </c>
      <c r="E10" t="s">
        <v>75</v>
      </c>
      <c r="F10">
        <v>1780</v>
      </c>
      <c r="G10">
        <v>150</v>
      </c>
    </row>
    <row r="11" spans="2:8" x14ac:dyDescent="0.3">
      <c r="B11" t="s">
        <v>76</v>
      </c>
      <c r="C11" t="s">
        <v>74</v>
      </c>
      <c r="D11" t="s">
        <v>77</v>
      </c>
      <c r="E11" t="s">
        <v>78</v>
      </c>
      <c r="F11">
        <v>1350</v>
      </c>
      <c r="G11">
        <v>150</v>
      </c>
    </row>
    <row r="12" spans="2:8" x14ac:dyDescent="0.3">
      <c r="B12" t="s">
        <v>86</v>
      </c>
      <c r="C12" t="s">
        <v>81</v>
      </c>
      <c r="D12" t="s">
        <v>85</v>
      </c>
      <c r="E12" t="s">
        <v>75</v>
      </c>
      <c r="F12">
        <v>1780</v>
      </c>
      <c r="G12">
        <v>400</v>
      </c>
    </row>
    <row r="13" spans="2:8" x14ac:dyDescent="0.3">
      <c r="B13" t="s">
        <v>88</v>
      </c>
      <c r="C13" t="s">
        <v>81</v>
      </c>
      <c r="D13" t="s">
        <v>89</v>
      </c>
      <c r="E13" t="s">
        <v>78</v>
      </c>
      <c r="F13">
        <v>1250</v>
      </c>
      <c r="G13">
        <v>150</v>
      </c>
    </row>
    <row r="14" spans="2:8" x14ac:dyDescent="0.3">
      <c r="B14" t="s">
        <v>72</v>
      </c>
      <c r="C14" t="s">
        <v>69</v>
      </c>
      <c r="D14" t="s">
        <v>70</v>
      </c>
      <c r="E14" t="s">
        <v>71</v>
      </c>
      <c r="F14">
        <v>1650</v>
      </c>
      <c r="G14">
        <v>150</v>
      </c>
    </row>
    <row r="15" spans="2:8" x14ac:dyDescent="0.3">
      <c r="B15" t="s">
        <v>82</v>
      </c>
      <c r="C15" t="s">
        <v>83</v>
      </c>
      <c r="D15" t="s">
        <v>77</v>
      </c>
      <c r="E15" t="s">
        <v>71</v>
      </c>
      <c r="F15">
        <v>1600</v>
      </c>
      <c r="G15">
        <v>200</v>
      </c>
    </row>
    <row r="16" spans="2:8" x14ac:dyDescent="0.3">
      <c r="B16" t="s">
        <v>91</v>
      </c>
      <c r="C16" t="s">
        <v>81</v>
      </c>
      <c r="D16" t="s">
        <v>89</v>
      </c>
      <c r="E16" t="s">
        <v>71</v>
      </c>
      <c r="F16">
        <v>1527</v>
      </c>
      <c r="G16">
        <v>200</v>
      </c>
    </row>
    <row r="17" spans="2:7" x14ac:dyDescent="0.3">
      <c r="B17" t="s">
        <v>90</v>
      </c>
      <c r="C17" t="s">
        <v>81</v>
      </c>
      <c r="D17" t="s">
        <v>89</v>
      </c>
      <c r="E17" t="s">
        <v>71</v>
      </c>
      <c r="F17">
        <v>1275</v>
      </c>
      <c r="G17">
        <v>100</v>
      </c>
    </row>
    <row r="18" spans="2:7" x14ac:dyDescent="0.3">
      <c r="B18" t="s">
        <v>80</v>
      </c>
      <c r="C18" t="s">
        <v>81</v>
      </c>
      <c r="D18" t="s">
        <v>77</v>
      </c>
      <c r="E18" t="s">
        <v>71</v>
      </c>
      <c r="F18">
        <v>1575</v>
      </c>
      <c r="G18">
        <v>200</v>
      </c>
    </row>
  </sheetData>
  <autoFilter ref="B4:G19" xr:uid="{00000000-0009-0000-0000-000007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5:H10"/>
  <sheetViews>
    <sheetView zoomScale="170" zoomScaleNormal="170" workbookViewId="0">
      <selection activeCell="E10" sqref="E10"/>
    </sheetView>
  </sheetViews>
  <sheetFormatPr defaultRowHeight="14.4" x14ac:dyDescent="0.3"/>
  <cols>
    <col min="1" max="1" width="5.109375" bestFit="1" customWidth="1"/>
    <col min="2" max="2" width="21.6640625" bestFit="1" customWidth="1"/>
    <col min="3" max="3" width="12" bestFit="1" customWidth="1"/>
  </cols>
  <sheetData>
    <row r="5" spans="3:8" x14ac:dyDescent="0.3">
      <c r="C5" s="33" t="s">
        <v>98</v>
      </c>
      <c r="D5" s="33"/>
      <c r="E5" s="33"/>
      <c r="F5" s="33"/>
      <c r="G5" s="33"/>
      <c r="H5" s="33"/>
    </row>
    <row r="6" spans="3:8" x14ac:dyDescent="0.3">
      <c r="C6" s="7" t="s">
        <v>84</v>
      </c>
      <c r="D6" s="7" t="s">
        <v>81</v>
      </c>
      <c r="E6" s="7" t="s">
        <v>85</v>
      </c>
      <c r="F6" s="7" t="s">
        <v>78</v>
      </c>
      <c r="G6" s="7">
        <v>1250</v>
      </c>
      <c r="H6" s="7">
        <v>100</v>
      </c>
    </row>
    <row r="7" spans="3:8" x14ac:dyDescent="0.3">
      <c r="C7" s="7" t="s">
        <v>88</v>
      </c>
      <c r="D7" s="7" t="s">
        <v>81</v>
      </c>
      <c r="E7" s="7" t="s">
        <v>89</v>
      </c>
      <c r="F7" s="7" t="s">
        <v>78</v>
      </c>
      <c r="G7" s="7">
        <v>1250</v>
      </c>
      <c r="H7" s="7">
        <v>150</v>
      </c>
    </row>
    <row r="9" spans="3:8" x14ac:dyDescent="0.3">
      <c r="C9" s="6"/>
      <c r="D9" s="6"/>
    </row>
    <row r="10" spans="3:8" x14ac:dyDescent="0.3">
      <c r="C10" t="s">
        <v>97</v>
      </c>
      <c r="D10">
        <f>COUNTA(C6:C7)</f>
        <v>2</v>
      </c>
      <c r="E10">
        <f>COUNTA(C6:C7)</f>
        <v>2</v>
      </c>
    </row>
  </sheetData>
  <mergeCells count="1">
    <mergeCell ref="C5:H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B23"/>
  <sheetViews>
    <sheetView topLeftCell="A13" workbookViewId="0">
      <selection activeCell="E14" sqref="E14"/>
    </sheetView>
  </sheetViews>
  <sheetFormatPr defaultRowHeight="14.4" x14ac:dyDescent="0.3"/>
  <cols>
    <col min="1" max="1" width="13.88671875" customWidth="1"/>
    <col min="2" max="2" width="12.88671875" customWidth="1"/>
  </cols>
  <sheetData>
    <row r="4" spans="1:2" x14ac:dyDescent="0.3">
      <c r="A4" s="3" t="s">
        <v>93</v>
      </c>
      <c r="B4" t="s">
        <v>95</v>
      </c>
    </row>
    <row r="5" spans="1:2" x14ac:dyDescent="0.3">
      <c r="A5" s="4" t="s">
        <v>70</v>
      </c>
      <c r="B5">
        <v>4990</v>
      </c>
    </row>
    <row r="6" spans="1:2" x14ac:dyDescent="0.3">
      <c r="A6" s="5" t="s">
        <v>73</v>
      </c>
      <c r="B6">
        <v>1800</v>
      </c>
    </row>
    <row r="7" spans="1:2" x14ac:dyDescent="0.3">
      <c r="A7" s="5" t="s">
        <v>68</v>
      </c>
      <c r="B7">
        <v>1540</v>
      </c>
    </row>
    <row r="8" spans="1:2" x14ac:dyDescent="0.3">
      <c r="A8" s="5" t="s">
        <v>72</v>
      </c>
      <c r="B8">
        <v>1650</v>
      </c>
    </row>
    <row r="9" spans="1:2" x14ac:dyDescent="0.3">
      <c r="A9" s="4" t="s">
        <v>77</v>
      </c>
      <c r="B9">
        <v>6052</v>
      </c>
    </row>
    <row r="10" spans="1:2" x14ac:dyDescent="0.3">
      <c r="A10" s="5" t="s">
        <v>79</v>
      </c>
      <c r="B10">
        <v>1527</v>
      </c>
    </row>
    <row r="11" spans="1:2" x14ac:dyDescent="0.3">
      <c r="A11" s="5" t="s">
        <v>76</v>
      </c>
      <c r="B11">
        <v>1350</v>
      </c>
    </row>
    <row r="12" spans="1:2" x14ac:dyDescent="0.3">
      <c r="A12" s="5" t="s">
        <v>82</v>
      </c>
      <c r="B12">
        <v>1600</v>
      </c>
    </row>
    <row r="13" spans="1:2" x14ac:dyDescent="0.3">
      <c r="A13" s="5" t="s">
        <v>80</v>
      </c>
      <c r="B13">
        <v>1575</v>
      </c>
    </row>
    <row r="14" spans="1:2" x14ac:dyDescent="0.3">
      <c r="A14" s="4" t="s">
        <v>85</v>
      </c>
      <c r="B14">
        <v>4810</v>
      </c>
    </row>
    <row r="15" spans="1:2" x14ac:dyDescent="0.3">
      <c r="A15" s="5" t="s">
        <v>84</v>
      </c>
      <c r="B15">
        <v>1250</v>
      </c>
    </row>
    <row r="16" spans="1:2" x14ac:dyDescent="0.3">
      <c r="A16" s="5" t="s">
        <v>87</v>
      </c>
      <c r="B16">
        <v>1780</v>
      </c>
    </row>
    <row r="17" spans="1:2" x14ac:dyDescent="0.3">
      <c r="A17" s="5" t="s">
        <v>86</v>
      </c>
      <c r="B17">
        <v>1780</v>
      </c>
    </row>
    <row r="18" spans="1:2" x14ac:dyDescent="0.3">
      <c r="A18" s="4" t="s">
        <v>89</v>
      </c>
      <c r="B18">
        <v>5802</v>
      </c>
    </row>
    <row r="19" spans="1:2" x14ac:dyDescent="0.3">
      <c r="A19" s="5" t="s">
        <v>92</v>
      </c>
      <c r="B19">
        <v>1750</v>
      </c>
    </row>
    <row r="20" spans="1:2" x14ac:dyDescent="0.3">
      <c r="A20" s="5" t="s">
        <v>88</v>
      </c>
      <c r="B20">
        <v>1250</v>
      </c>
    </row>
    <row r="21" spans="1:2" x14ac:dyDescent="0.3">
      <c r="A21" s="5" t="s">
        <v>91</v>
      </c>
      <c r="B21">
        <v>1527</v>
      </c>
    </row>
    <row r="22" spans="1:2" x14ac:dyDescent="0.3">
      <c r="A22" s="5" t="s">
        <v>90</v>
      </c>
      <c r="B22">
        <v>1275</v>
      </c>
    </row>
    <row r="23" spans="1:2" x14ac:dyDescent="0.3">
      <c r="A23" s="4" t="s">
        <v>94</v>
      </c>
      <c r="B23">
        <v>21654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5DF76-FA6E-4D09-81AD-FE8ACDAF5962}">
  <dimension ref="A1"/>
  <sheetViews>
    <sheetView workbookViewId="0"/>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O26"/>
  <sheetViews>
    <sheetView zoomScale="130" zoomScaleNormal="130" workbookViewId="0">
      <selection activeCell="B4" sqref="B4:H18"/>
    </sheetView>
  </sheetViews>
  <sheetFormatPr defaultRowHeight="14.4" x14ac:dyDescent="0.3"/>
  <cols>
    <col min="2" max="3" width="10.109375" bestFit="1" customWidth="1"/>
    <col min="4" max="4" width="11.6640625" bestFit="1" customWidth="1"/>
    <col min="7" max="7" width="14" bestFit="1" customWidth="1"/>
    <col min="12" max="12" width="17.33203125" bestFit="1" customWidth="1"/>
    <col min="13" max="13" width="20.6640625" bestFit="1" customWidth="1"/>
    <col min="14" max="14" width="33" bestFit="1" customWidth="1"/>
  </cols>
  <sheetData>
    <row r="3" spans="2:15" x14ac:dyDescent="0.3">
      <c r="B3" s="34" t="s">
        <v>140</v>
      </c>
      <c r="C3" s="34"/>
      <c r="D3" s="34"/>
      <c r="E3" s="34"/>
      <c r="F3" s="34"/>
      <c r="G3" s="34"/>
      <c r="H3" s="34"/>
    </row>
    <row r="4" spans="2:15" x14ac:dyDescent="0.3">
      <c r="B4" s="24" t="s">
        <v>62</v>
      </c>
      <c r="C4" s="24" t="s">
        <v>63</v>
      </c>
      <c r="D4" s="24" t="s">
        <v>64</v>
      </c>
      <c r="E4" s="24" t="s">
        <v>65</v>
      </c>
      <c r="F4" s="24" t="s">
        <v>66</v>
      </c>
      <c r="G4" s="24" t="s">
        <v>67</v>
      </c>
      <c r="H4" s="24" t="s">
        <v>127</v>
      </c>
      <c r="K4" s="2" t="s">
        <v>154</v>
      </c>
      <c r="L4" s="25" t="s">
        <v>141</v>
      </c>
    </row>
    <row r="5" spans="2:15" x14ac:dyDescent="0.3">
      <c r="B5" s="7" t="s">
        <v>92</v>
      </c>
      <c r="C5" s="7" t="s">
        <v>74</v>
      </c>
      <c r="D5" s="7" t="s">
        <v>89</v>
      </c>
      <c r="E5" s="7" t="s">
        <v>75</v>
      </c>
      <c r="F5" s="7">
        <v>1750</v>
      </c>
      <c r="G5" s="7">
        <v>200</v>
      </c>
      <c r="H5" s="7">
        <f>F5-G5</f>
        <v>1550</v>
      </c>
      <c r="K5" t="s">
        <v>155</v>
      </c>
      <c r="L5" t="s">
        <v>142</v>
      </c>
      <c r="M5" t="s">
        <v>143</v>
      </c>
      <c r="N5" s="26" t="s">
        <v>156</v>
      </c>
    </row>
    <row r="6" spans="2:15" x14ac:dyDescent="0.3">
      <c r="B6" s="7" t="s">
        <v>84</v>
      </c>
      <c r="C6" s="7" t="s">
        <v>81</v>
      </c>
      <c r="D6" s="7" t="s">
        <v>85</v>
      </c>
      <c r="E6" s="7" t="s">
        <v>78</v>
      </c>
      <c r="F6" s="7">
        <v>1250</v>
      </c>
      <c r="G6" s="7">
        <v>100</v>
      </c>
      <c r="H6" s="7">
        <f t="shared" ref="H6:H18" si="0">F6-G6</f>
        <v>1150</v>
      </c>
      <c r="L6" t="s">
        <v>144</v>
      </c>
      <c r="M6" t="s">
        <v>145</v>
      </c>
      <c r="N6">
        <v>0</v>
      </c>
      <c r="O6" t="b">
        <v>0</v>
      </c>
    </row>
    <row r="7" spans="2:15" x14ac:dyDescent="0.3">
      <c r="B7" s="7" t="s">
        <v>73</v>
      </c>
      <c r="C7" s="7" t="s">
        <v>74</v>
      </c>
      <c r="D7" s="7" t="s">
        <v>70</v>
      </c>
      <c r="E7" s="7" t="s">
        <v>75</v>
      </c>
      <c r="F7" s="7">
        <v>1800</v>
      </c>
      <c r="G7" s="7">
        <v>300</v>
      </c>
      <c r="H7" s="7">
        <f t="shared" si="0"/>
        <v>1500</v>
      </c>
      <c r="L7" s="4" t="s">
        <v>146</v>
      </c>
      <c r="M7" t="s">
        <v>147</v>
      </c>
      <c r="N7">
        <v>1</v>
      </c>
      <c r="O7" t="b">
        <v>1</v>
      </c>
    </row>
    <row r="8" spans="2:15" x14ac:dyDescent="0.3">
      <c r="B8" s="7" t="s">
        <v>68</v>
      </c>
      <c r="C8" s="7" t="s">
        <v>69</v>
      </c>
      <c r="D8" s="7" t="s">
        <v>70</v>
      </c>
      <c r="E8" s="7" t="s">
        <v>71</v>
      </c>
      <c r="F8" s="7">
        <v>1540</v>
      </c>
      <c r="G8" s="7">
        <v>150</v>
      </c>
      <c r="H8" s="7">
        <f t="shared" si="0"/>
        <v>1390</v>
      </c>
      <c r="L8" s="4" t="s">
        <v>148</v>
      </c>
      <c r="M8" t="s">
        <v>149</v>
      </c>
    </row>
    <row r="9" spans="2:15" x14ac:dyDescent="0.3">
      <c r="B9" s="7" t="s">
        <v>79</v>
      </c>
      <c r="C9" s="7" t="s">
        <v>69</v>
      </c>
      <c r="D9" s="7" t="s">
        <v>77</v>
      </c>
      <c r="E9" s="7" t="s">
        <v>71</v>
      </c>
      <c r="F9" s="7">
        <v>1527</v>
      </c>
      <c r="G9" s="7">
        <v>200</v>
      </c>
      <c r="H9" s="7">
        <f t="shared" si="0"/>
        <v>1327</v>
      </c>
      <c r="L9" s="4" t="s">
        <v>150</v>
      </c>
      <c r="M9" t="s">
        <v>151</v>
      </c>
    </row>
    <row r="10" spans="2:15" x14ac:dyDescent="0.3">
      <c r="B10" s="7" t="s">
        <v>87</v>
      </c>
      <c r="C10" s="7" t="s">
        <v>83</v>
      </c>
      <c r="D10" s="7" t="s">
        <v>85</v>
      </c>
      <c r="E10" s="7" t="s">
        <v>75</v>
      </c>
      <c r="F10" s="7">
        <v>1780</v>
      </c>
      <c r="G10" s="7">
        <v>150</v>
      </c>
      <c r="H10" s="7">
        <f t="shared" si="0"/>
        <v>1630</v>
      </c>
      <c r="L10" s="4" t="s">
        <v>152</v>
      </c>
      <c r="M10" t="s">
        <v>153</v>
      </c>
    </row>
    <row r="11" spans="2:15" x14ac:dyDescent="0.3">
      <c r="B11" s="7" t="s">
        <v>76</v>
      </c>
      <c r="C11" s="7" t="s">
        <v>74</v>
      </c>
      <c r="D11" s="7" t="s">
        <v>77</v>
      </c>
      <c r="E11" s="7" t="s">
        <v>78</v>
      </c>
      <c r="F11" s="7">
        <v>1350</v>
      </c>
      <c r="G11" s="7">
        <v>150</v>
      </c>
      <c r="H11" s="7">
        <f t="shared" si="0"/>
        <v>1200</v>
      </c>
      <c r="L11" s="4"/>
    </row>
    <row r="12" spans="2:15" x14ac:dyDescent="0.3">
      <c r="B12" s="7" t="s">
        <v>86</v>
      </c>
      <c r="C12" s="7" t="s">
        <v>81</v>
      </c>
      <c r="D12" s="7" t="s">
        <v>85</v>
      </c>
      <c r="E12" s="7" t="s">
        <v>75</v>
      </c>
      <c r="F12" s="7">
        <v>1780</v>
      </c>
      <c r="G12" s="7">
        <v>400</v>
      </c>
      <c r="H12" s="7">
        <f t="shared" si="0"/>
        <v>1380</v>
      </c>
      <c r="L12" s="4" t="s">
        <v>157</v>
      </c>
      <c r="M12" t="s">
        <v>161</v>
      </c>
    </row>
    <row r="13" spans="2:15" x14ac:dyDescent="0.3">
      <c r="B13" s="7" t="s">
        <v>88</v>
      </c>
      <c r="C13" s="7" t="s">
        <v>81</v>
      </c>
      <c r="D13" s="7" t="s">
        <v>89</v>
      </c>
      <c r="E13" s="7" t="s">
        <v>78</v>
      </c>
      <c r="F13" s="7">
        <v>1250</v>
      </c>
      <c r="G13" s="7">
        <v>150</v>
      </c>
      <c r="H13" s="7">
        <f t="shared" si="0"/>
        <v>1100</v>
      </c>
      <c r="L13" s="27" t="s">
        <v>158</v>
      </c>
      <c r="M13" s="30" t="s">
        <v>162</v>
      </c>
      <c r="N13" s="30" t="s">
        <v>163</v>
      </c>
    </row>
    <row r="14" spans="2:15" x14ac:dyDescent="0.3">
      <c r="B14" s="7" t="s">
        <v>72</v>
      </c>
      <c r="C14" s="7" t="s">
        <v>69</v>
      </c>
      <c r="D14" s="7" t="s">
        <v>70</v>
      </c>
      <c r="E14" s="7" t="s">
        <v>71</v>
      </c>
      <c r="F14" s="7">
        <v>1650</v>
      </c>
      <c r="G14" s="7">
        <v>150</v>
      </c>
      <c r="H14" s="7">
        <f t="shared" si="0"/>
        <v>1500</v>
      </c>
      <c r="L14" s="28" t="s">
        <v>159</v>
      </c>
      <c r="M14" s="30" t="s">
        <v>164</v>
      </c>
      <c r="N14" s="30" t="s">
        <v>165</v>
      </c>
    </row>
    <row r="15" spans="2:15" x14ac:dyDescent="0.3">
      <c r="B15" s="7" t="s">
        <v>82</v>
      </c>
      <c r="C15" s="7" t="s">
        <v>83</v>
      </c>
      <c r="D15" s="7" t="s">
        <v>77</v>
      </c>
      <c r="E15" s="7" t="s">
        <v>71</v>
      </c>
      <c r="F15" s="7">
        <v>1600</v>
      </c>
      <c r="G15" s="7">
        <v>200</v>
      </c>
      <c r="H15" s="7">
        <f t="shared" si="0"/>
        <v>1400</v>
      </c>
      <c r="L15" s="29" t="s">
        <v>160</v>
      </c>
    </row>
    <row r="16" spans="2:15" x14ac:dyDescent="0.3">
      <c r="B16" s="7" t="s">
        <v>91</v>
      </c>
      <c r="C16" s="7" t="s">
        <v>81</v>
      </c>
      <c r="D16" s="7" t="s">
        <v>89</v>
      </c>
      <c r="E16" s="7" t="s">
        <v>71</v>
      </c>
      <c r="F16" s="7">
        <v>1527</v>
      </c>
      <c r="G16" s="7">
        <v>200</v>
      </c>
      <c r="H16" s="7">
        <f t="shared" si="0"/>
        <v>1327</v>
      </c>
      <c r="N16" s="26" t="s">
        <v>166</v>
      </c>
    </row>
    <row r="17" spans="2:14" x14ac:dyDescent="0.3">
      <c r="B17" s="7" t="s">
        <v>90</v>
      </c>
      <c r="C17" s="7" t="s">
        <v>81</v>
      </c>
      <c r="D17" s="7" t="s">
        <v>89</v>
      </c>
      <c r="E17" s="7" t="s">
        <v>71</v>
      </c>
      <c r="F17" s="7">
        <v>1275</v>
      </c>
      <c r="G17" s="7">
        <v>100</v>
      </c>
      <c r="H17" s="7">
        <f t="shared" si="0"/>
        <v>1175</v>
      </c>
      <c r="N17" s="26" t="s">
        <v>167</v>
      </c>
    </row>
    <row r="18" spans="2:14" x14ac:dyDescent="0.3">
      <c r="B18" s="7" t="s">
        <v>80</v>
      </c>
      <c r="C18" s="7" t="s">
        <v>81</v>
      </c>
      <c r="D18" s="7" t="s">
        <v>77</v>
      </c>
      <c r="E18" s="7" t="s">
        <v>71</v>
      </c>
      <c r="F18" s="7">
        <v>1575</v>
      </c>
      <c r="G18" s="7">
        <v>200</v>
      </c>
      <c r="H18" s="7">
        <f t="shared" si="0"/>
        <v>1375</v>
      </c>
    </row>
    <row r="21" spans="2:14" x14ac:dyDescent="0.3">
      <c r="B21">
        <f>VLOOKUP(B5,$B$5:$H$18,5,0)</f>
        <v>1750</v>
      </c>
    </row>
    <row r="22" spans="2:14" x14ac:dyDescent="0.3">
      <c r="B22">
        <f t="shared" ref="B22:B26" si="1">VLOOKUP(B6,$B$5:$H$18,5,0)</f>
        <v>1250</v>
      </c>
    </row>
    <row r="23" spans="2:14" x14ac:dyDescent="0.3">
      <c r="B23">
        <f t="shared" si="1"/>
        <v>1800</v>
      </c>
    </row>
    <row r="24" spans="2:14" x14ac:dyDescent="0.3">
      <c r="B24">
        <f t="shared" si="1"/>
        <v>1540</v>
      </c>
    </row>
    <row r="25" spans="2:14" x14ac:dyDescent="0.3">
      <c r="B25">
        <f t="shared" si="1"/>
        <v>1527</v>
      </c>
    </row>
    <row r="26" spans="2:14" x14ac:dyDescent="0.3">
      <c r="B26">
        <f t="shared" si="1"/>
        <v>1780</v>
      </c>
    </row>
  </sheetData>
  <autoFilter ref="B4:G18" xr:uid="{00000000-0009-0000-0000-00000A000000}">
    <sortState xmlns:xlrd2="http://schemas.microsoft.com/office/spreadsheetml/2017/richdata2" ref="B5:G18">
      <sortCondition ref="B4"/>
    </sortState>
  </autoFilter>
  <mergeCells count="1">
    <mergeCell ref="B3:H3"/>
  </mergeCells>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4:H6"/>
  <sheetViews>
    <sheetView workbookViewId="0">
      <selection activeCell="G8" sqref="G8"/>
    </sheetView>
  </sheetViews>
  <sheetFormatPr defaultRowHeight="14.4" x14ac:dyDescent="0.3"/>
  <cols>
    <col min="3" max="3" width="9.6640625" bestFit="1" customWidth="1"/>
  </cols>
  <sheetData>
    <row r="4" spans="3:8" ht="15.6" x14ac:dyDescent="0.3">
      <c r="C4" s="35" t="s">
        <v>99</v>
      </c>
      <c r="D4" s="35"/>
      <c r="E4" s="35"/>
      <c r="F4" s="35"/>
      <c r="G4" s="35"/>
      <c r="H4" s="35"/>
    </row>
    <row r="5" spans="3:8" x14ac:dyDescent="0.3">
      <c r="C5" s="7" t="s">
        <v>68</v>
      </c>
      <c r="D5" s="7" t="s">
        <v>69</v>
      </c>
      <c r="E5" s="7" t="s">
        <v>70</v>
      </c>
      <c r="F5" s="7" t="s">
        <v>71</v>
      </c>
      <c r="G5" s="7">
        <v>1540</v>
      </c>
      <c r="H5" s="7">
        <v>150</v>
      </c>
    </row>
    <row r="6" spans="3:8" x14ac:dyDescent="0.3">
      <c r="C6" s="7" t="s">
        <v>72</v>
      </c>
      <c r="D6" s="7" t="s">
        <v>69</v>
      </c>
      <c r="E6" s="7" t="s">
        <v>70</v>
      </c>
      <c r="F6" s="7" t="s">
        <v>71</v>
      </c>
      <c r="G6" s="7">
        <v>1650</v>
      </c>
      <c r="H6" s="7">
        <v>150</v>
      </c>
    </row>
  </sheetData>
  <mergeCells count="1">
    <mergeCell ref="C4:H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4:I27"/>
  <sheetViews>
    <sheetView tabSelected="1" zoomScale="150" zoomScaleNormal="150" workbookViewId="0">
      <selection activeCell="B10" sqref="B10:G14"/>
    </sheetView>
  </sheetViews>
  <sheetFormatPr defaultRowHeight="14.4" x14ac:dyDescent="0.3"/>
  <cols>
    <col min="2" max="2" width="27.44140625" bestFit="1" customWidth="1"/>
    <col min="3" max="3" width="17.6640625" customWidth="1"/>
    <col min="4" max="4" width="16.88671875" bestFit="1" customWidth="1"/>
    <col min="5" max="5" width="50.21875" bestFit="1" customWidth="1"/>
    <col min="6" max="6" width="15.44140625" bestFit="1" customWidth="1"/>
    <col min="7" max="7" width="16.77734375" bestFit="1" customWidth="1"/>
    <col min="9" max="9" width="16.88671875" bestFit="1" customWidth="1"/>
  </cols>
  <sheetData>
    <row r="4" spans="2:9" x14ac:dyDescent="0.3">
      <c r="B4" s="36" t="s">
        <v>103</v>
      </c>
      <c r="C4" s="36"/>
      <c r="D4" s="36"/>
      <c r="E4" s="36"/>
      <c r="F4" s="36"/>
      <c r="G4" s="36"/>
    </row>
    <row r="5" spans="2:9" x14ac:dyDescent="0.3">
      <c r="B5" s="8" t="s">
        <v>104</v>
      </c>
      <c r="C5" s="8"/>
      <c r="D5" s="8"/>
      <c r="E5" s="8"/>
      <c r="F5" s="8"/>
      <c r="G5" s="8"/>
    </row>
    <row r="6" spans="2:9" x14ac:dyDescent="0.3">
      <c r="B6" s="8" t="s">
        <v>105</v>
      </c>
      <c r="C6" s="11">
        <f ca="1">NOW()</f>
        <v>45780.615787499999</v>
      </c>
      <c r="D6" s="8"/>
      <c r="E6" s="8" t="s">
        <v>106</v>
      </c>
      <c r="F6" s="12">
        <f ca="1">TIME(HOUR(C6),MINUTE(C6),SECOND(C6))</f>
        <v>0.61578703703703708</v>
      </c>
      <c r="G6" s="12">
        <f ca="1">TIME(HOUR(C6),MINUTE(C6),SECOND(C6))</f>
        <v>0.61578703703703708</v>
      </c>
      <c r="I6" s="14">
        <f ca="1">NOW()</f>
        <v>45780.615787499999</v>
      </c>
    </row>
    <row r="7" spans="2:9" x14ac:dyDescent="0.3">
      <c r="B7" s="8" t="s">
        <v>107</v>
      </c>
      <c r="C7" s="8"/>
      <c r="D7" s="8"/>
      <c r="E7" s="8"/>
      <c r="F7" s="8"/>
      <c r="G7" s="8"/>
    </row>
    <row r="8" spans="2:9" x14ac:dyDescent="0.3">
      <c r="B8" s="8"/>
      <c r="C8" s="8"/>
      <c r="D8" s="8"/>
      <c r="E8" s="8"/>
      <c r="F8" s="8"/>
      <c r="G8" s="8"/>
    </row>
    <row r="9" spans="2:9" x14ac:dyDescent="0.3">
      <c r="B9" s="8" t="s">
        <v>108</v>
      </c>
      <c r="C9" s="10">
        <v>0.05</v>
      </c>
      <c r="D9" s="8"/>
      <c r="E9" s="8"/>
      <c r="F9" s="8"/>
      <c r="G9" s="8"/>
    </row>
    <row r="10" spans="2:9" x14ac:dyDescent="0.3">
      <c r="B10" s="8" t="s">
        <v>109</v>
      </c>
      <c r="C10" s="8" t="s">
        <v>110</v>
      </c>
      <c r="D10" s="8" t="s">
        <v>111</v>
      </c>
      <c r="E10" s="8" t="s">
        <v>112</v>
      </c>
      <c r="F10" s="8" t="s">
        <v>113</v>
      </c>
      <c r="G10" s="8" t="s">
        <v>114</v>
      </c>
    </row>
    <row r="11" spans="2:9" x14ac:dyDescent="0.3">
      <c r="B11" s="8" t="s">
        <v>115</v>
      </c>
      <c r="C11" s="15">
        <v>74100</v>
      </c>
      <c r="D11" s="15">
        <v>78310</v>
      </c>
      <c r="E11" s="15">
        <v>82100</v>
      </c>
      <c r="F11" s="15">
        <v>94010</v>
      </c>
      <c r="G11" s="15">
        <f>SUM(C11:F11)</f>
        <v>328520</v>
      </c>
    </row>
    <row r="12" spans="2:9" x14ac:dyDescent="0.3">
      <c r="B12" s="8" t="s">
        <v>116</v>
      </c>
      <c r="C12" s="15">
        <v>45300</v>
      </c>
      <c r="D12" s="15">
        <v>65410</v>
      </c>
      <c r="E12" s="15">
        <v>54100</v>
      </c>
      <c r="F12" s="15">
        <v>55100</v>
      </c>
      <c r="G12" s="15">
        <f t="shared" ref="G12:G14" si="0">SUM(C12:F12)</f>
        <v>219910</v>
      </c>
    </row>
    <row r="13" spans="2:9" x14ac:dyDescent="0.3">
      <c r="B13" s="8" t="s">
        <v>117</v>
      </c>
      <c r="C13" s="15">
        <v>76510</v>
      </c>
      <c r="D13" s="15">
        <v>73101</v>
      </c>
      <c r="E13" s="15">
        <v>10010</v>
      </c>
      <c r="F13" s="15">
        <v>84520</v>
      </c>
      <c r="G13" s="15">
        <f t="shared" si="0"/>
        <v>244141</v>
      </c>
    </row>
    <row r="14" spans="2:9" x14ac:dyDescent="0.3">
      <c r="B14" s="8" t="s">
        <v>139</v>
      </c>
      <c r="C14" s="15">
        <v>69100</v>
      </c>
      <c r="D14" s="15">
        <v>87210</v>
      </c>
      <c r="E14" s="15">
        <v>91010</v>
      </c>
      <c r="F14" s="15">
        <v>82140</v>
      </c>
      <c r="G14" s="15">
        <f t="shared" si="0"/>
        <v>329460</v>
      </c>
    </row>
    <row r="15" spans="2:9" x14ac:dyDescent="0.3">
      <c r="B15" s="8"/>
      <c r="C15" s="15"/>
      <c r="D15" s="15"/>
      <c r="E15" s="15"/>
      <c r="F15" s="15"/>
      <c r="G15" s="15"/>
    </row>
    <row r="16" spans="2:9" x14ac:dyDescent="0.3">
      <c r="B16" s="8" t="s">
        <v>118</v>
      </c>
      <c r="C16" s="15">
        <f>SUM(C11:C15)</f>
        <v>265010</v>
      </c>
      <c r="D16" s="15">
        <f t="shared" ref="D16:G16" si="1">SUM(D11:D15)</f>
        <v>304031</v>
      </c>
      <c r="E16" s="15">
        <f t="shared" si="1"/>
        <v>237220</v>
      </c>
      <c r="F16" s="15">
        <f t="shared" si="1"/>
        <v>315770</v>
      </c>
      <c r="G16" s="15">
        <f t="shared" si="1"/>
        <v>1122031</v>
      </c>
    </row>
    <row r="17" spans="2:7" x14ac:dyDescent="0.3">
      <c r="B17" s="8"/>
      <c r="C17" s="15" t="str">
        <f ca="1">_xlfn.FORMULATEXT(C16)</f>
        <v>=SUM(C11:C15)</v>
      </c>
      <c r="D17" s="15" t="str">
        <f t="shared" ref="D17:G17" ca="1" si="2">_xlfn.FORMULATEXT(D16)</f>
        <v>=SUM(D11:D15)</v>
      </c>
      <c r="E17" s="15" t="str">
        <f t="shared" ca="1" si="2"/>
        <v>=SUM(E11:E15)</v>
      </c>
      <c r="F17" s="15" t="str">
        <f t="shared" ca="1" si="2"/>
        <v>=SUM(F11:F15)</v>
      </c>
      <c r="G17" s="15" t="str">
        <f t="shared" ca="1" si="2"/>
        <v>=SUM(G11:G15)</v>
      </c>
    </row>
    <row r="18" spans="2:7" x14ac:dyDescent="0.3">
      <c r="B18" s="8" t="s">
        <v>119</v>
      </c>
      <c r="C18" s="15">
        <v>123000</v>
      </c>
      <c r="D18" s="15">
        <v>140000</v>
      </c>
      <c r="E18" s="15">
        <v>152400</v>
      </c>
      <c r="F18" s="15">
        <v>142500</v>
      </c>
      <c r="G18" s="15">
        <f>SUM(C18:F18)</f>
        <v>557900</v>
      </c>
    </row>
    <row r="19" spans="2:7" x14ac:dyDescent="0.3">
      <c r="B19" s="8" t="s">
        <v>120</v>
      </c>
      <c r="C19" s="15">
        <f>C16*$C$9</f>
        <v>13250.5</v>
      </c>
      <c r="D19" s="15">
        <f t="shared" ref="D19:G19" si="3">D16*$C$9</f>
        <v>15201.550000000001</v>
      </c>
      <c r="E19" s="15">
        <f t="shared" si="3"/>
        <v>11861</v>
      </c>
      <c r="F19" s="15">
        <f t="shared" si="3"/>
        <v>15788.5</v>
      </c>
      <c r="G19" s="15">
        <f t="shared" si="3"/>
        <v>56101.55</v>
      </c>
    </row>
    <row r="20" spans="2:7" x14ac:dyDescent="0.3">
      <c r="B20" s="8" t="s">
        <v>121</v>
      </c>
      <c r="C20" s="15">
        <f>C16-(C18+C19)</f>
        <v>128759.5</v>
      </c>
      <c r="D20" s="15">
        <f t="shared" ref="D20:F20" si="4">D16-(D18+D19)</f>
        <v>148829.45000000001</v>
      </c>
      <c r="E20" s="15">
        <f t="shared" si="4"/>
        <v>72959</v>
      </c>
      <c r="F20" s="15">
        <f t="shared" si="4"/>
        <v>157481.5</v>
      </c>
      <c r="G20" s="15">
        <f t="shared" ref="G20" si="5">SUM(C20:F20)</f>
        <v>508029.45</v>
      </c>
    </row>
    <row r="21" spans="2:7" x14ac:dyDescent="0.3">
      <c r="B21" s="8"/>
      <c r="C21" s="8"/>
      <c r="D21" s="8"/>
      <c r="E21" s="8"/>
      <c r="F21" s="8"/>
      <c r="G21" s="8"/>
    </row>
    <row r="22" spans="2:7" x14ac:dyDescent="0.3">
      <c r="B22" s="8" t="s">
        <v>122</v>
      </c>
      <c r="C22" s="8"/>
      <c r="D22" s="8"/>
      <c r="E22" s="8"/>
      <c r="F22" s="8"/>
      <c r="G22" s="8"/>
    </row>
    <row r="23" spans="2:7" x14ac:dyDescent="0.3">
      <c r="B23" s="8"/>
      <c r="C23" s="8"/>
      <c r="D23" s="8"/>
      <c r="E23" s="8"/>
      <c r="F23" s="8"/>
      <c r="G23" s="8"/>
    </row>
    <row r="24" spans="2:7" x14ac:dyDescent="0.3">
      <c r="B24" s="8" t="s">
        <v>123</v>
      </c>
      <c r="C24" s="8">
        <f>COUNT(C11:C14)</f>
        <v>4</v>
      </c>
      <c r="D24" s="8"/>
      <c r="E24" s="8"/>
      <c r="F24" s="8"/>
      <c r="G24" s="8"/>
    </row>
    <row r="25" spans="2:7" x14ac:dyDescent="0.3">
      <c r="B25" s="8" t="s">
        <v>124</v>
      </c>
      <c r="C25" s="8">
        <f>AVERAGE(G11:G14)</f>
        <v>280507.75</v>
      </c>
      <c r="D25" s="8">
        <f>AVERAGE(G11:G14)</f>
        <v>280507.75</v>
      </c>
      <c r="E25" s="8"/>
      <c r="F25" s="8"/>
      <c r="G25" s="8"/>
    </row>
    <row r="26" spans="2:7" x14ac:dyDescent="0.3">
      <c r="B26" s="8" t="s">
        <v>125</v>
      </c>
      <c r="C26" s="31">
        <f>MAX(G11:G14)</f>
        <v>329460</v>
      </c>
      <c r="D26" s="13" t="str">
        <f>INDEX(B11:B14,MATCH(MAX(G11:G14),G11:G14,0))</f>
        <v>THAILAND</v>
      </c>
      <c r="E26" s="8" t="str">
        <f ca="1">_xlfn.FORMULATEXT(D26)</f>
        <v>=INDEX(B11:B14,MATCH(MAX(G11:G14),G11:G14,0))</v>
      </c>
      <c r="F26" s="8"/>
      <c r="G26" s="8"/>
    </row>
    <row r="27" spans="2:7" x14ac:dyDescent="0.3">
      <c r="B27" s="8" t="s">
        <v>128</v>
      </c>
      <c r="C27">
        <f>MIN(C11:C14)</f>
        <v>45300</v>
      </c>
      <c r="D27">
        <f t="shared" ref="D27:G27" si="6">MIN(D11:D14)</f>
        <v>65410</v>
      </c>
      <c r="E27">
        <f t="shared" si="6"/>
        <v>10010</v>
      </c>
      <c r="F27">
        <f t="shared" si="6"/>
        <v>55100</v>
      </c>
      <c r="G27">
        <f t="shared" si="6"/>
        <v>219910</v>
      </c>
    </row>
  </sheetData>
  <mergeCells count="1">
    <mergeCell ref="B4:G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
  <sheetViews>
    <sheetView workbookViewId="0">
      <selection sqref="A1:G11"/>
    </sheetView>
  </sheetViews>
  <sheetFormatPr defaultRowHeight="14.4" x14ac:dyDescent="0.3"/>
  <cols>
    <col min="2" max="2" width="14.109375" customWidth="1"/>
    <col min="3" max="3" width="10.5546875" customWidth="1"/>
    <col min="4" max="5" width="11.88671875" customWidth="1"/>
    <col min="6" max="6" width="11.6640625" customWidth="1"/>
  </cols>
  <sheetData>
    <row r="1" spans="1:7" ht="15.6" x14ac:dyDescent="0.3">
      <c r="A1" s="18" t="s">
        <v>129</v>
      </c>
      <c r="B1" s="19" t="s">
        <v>2</v>
      </c>
      <c r="C1" s="19" t="s">
        <v>3</v>
      </c>
      <c r="D1" s="19" t="s">
        <v>4</v>
      </c>
      <c r="E1" s="19" t="s">
        <v>5</v>
      </c>
      <c r="F1" s="19" t="s">
        <v>6</v>
      </c>
      <c r="G1" s="20" t="s">
        <v>7</v>
      </c>
    </row>
    <row r="2" spans="1:7" ht="15.6" x14ac:dyDescent="0.3">
      <c r="A2" s="16">
        <v>5</v>
      </c>
      <c r="B2" s="9" t="s">
        <v>8</v>
      </c>
      <c r="C2" s="9">
        <v>8056</v>
      </c>
      <c r="D2" s="9">
        <v>2297</v>
      </c>
      <c r="E2" s="9">
        <v>1768</v>
      </c>
      <c r="F2" s="9">
        <v>4807</v>
      </c>
      <c r="G2" s="17">
        <f>SUM(C2:F2)</f>
        <v>16928</v>
      </c>
    </row>
    <row r="3" spans="1:7" ht="15.6" x14ac:dyDescent="0.3">
      <c r="A3" s="16">
        <v>6</v>
      </c>
      <c r="B3" s="9" t="s">
        <v>9</v>
      </c>
      <c r="C3" s="9">
        <v>6017</v>
      </c>
      <c r="D3" s="9">
        <v>6647</v>
      </c>
      <c r="E3" s="9">
        <v>6926</v>
      </c>
      <c r="F3" s="9">
        <v>1474</v>
      </c>
      <c r="G3" s="17">
        <f t="shared" ref="G3:G9" si="0">SUM(C3:F3)</f>
        <v>21064</v>
      </c>
    </row>
    <row r="4" spans="1:7" ht="15.6" x14ac:dyDescent="0.3">
      <c r="A4" s="16">
        <v>7</v>
      </c>
      <c r="B4" s="9" t="s">
        <v>10</v>
      </c>
      <c r="C4" s="9">
        <v>4663</v>
      </c>
      <c r="D4" s="9">
        <v>8717</v>
      </c>
      <c r="E4" s="9">
        <v>8458</v>
      </c>
      <c r="F4" s="9">
        <v>7536</v>
      </c>
      <c r="G4" s="17">
        <f t="shared" si="0"/>
        <v>29374</v>
      </c>
    </row>
    <row r="5" spans="1:7" ht="15.6" x14ac:dyDescent="0.3">
      <c r="A5" s="16">
        <v>8</v>
      </c>
      <c r="B5" s="9" t="s">
        <v>11</v>
      </c>
      <c r="C5" s="9">
        <v>10325</v>
      </c>
      <c r="D5" s="9">
        <v>2234</v>
      </c>
      <c r="E5" s="9">
        <v>1823</v>
      </c>
      <c r="F5" s="9">
        <v>9236</v>
      </c>
      <c r="G5" s="17">
        <f t="shared" si="0"/>
        <v>23618</v>
      </c>
    </row>
    <row r="6" spans="1:7" ht="15.6" x14ac:dyDescent="0.3">
      <c r="A6" s="16">
        <v>9</v>
      </c>
      <c r="B6" s="9" t="s">
        <v>12</v>
      </c>
      <c r="C6" s="9">
        <v>4328</v>
      </c>
      <c r="D6" s="9">
        <v>4773</v>
      </c>
      <c r="E6" s="9">
        <v>3572</v>
      </c>
      <c r="F6" s="9">
        <v>1160</v>
      </c>
      <c r="G6" s="17">
        <f t="shared" si="0"/>
        <v>13833</v>
      </c>
    </row>
    <row r="7" spans="1:7" ht="15.6" x14ac:dyDescent="0.3">
      <c r="A7" s="16">
        <v>10</v>
      </c>
      <c r="B7" s="9" t="s">
        <v>13</v>
      </c>
      <c r="C7" s="9">
        <v>6147</v>
      </c>
      <c r="D7" s="9">
        <v>2543</v>
      </c>
      <c r="E7" s="9">
        <v>3420</v>
      </c>
      <c r="F7" s="9">
        <v>11222</v>
      </c>
      <c r="G7" s="17">
        <f t="shared" si="0"/>
        <v>23332</v>
      </c>
    </row>
    <row r="8" spans="1:7" ht="15.6" x14ac:dyDescent="0.3">
      <c r="A8" s="16">
        <v>11</v>
      </c>
      <c r="B8" s="9" t="s">
        <v>14</v>
      </c>
      <c r="C8" s="9">
        <v>7968</v>
      </c>
      <c r="D8" s="9">
        <v>9584</v>
      </c>
      <c r="E8" s="9">
        <v>6498</v>
      </c>
      <c r="F8" s="9">
        <v>6210</v>
      </c>
      <c r="G8" s="17">
        <f t="shared" si="0"/>
        <v>30260</v>
      </c>
    </row>
    <row r="9" spans="1:7" ht="15.6" x14ac:dyDescent="0.3">
      <c r="A9" s="16">
        <v>12</v>
      </c>
      <c r="B9" s="9" t="s">
        <v>15</v>
      </c>
      <c r="C9" s="9">
        <v>1569</v>
      </c>
      <c r="D9" s="9">
        <v>2884</v>
      </c>
      <c r="E9" s="9">
        <v>3607</v>
      </c>
      <c r="F9" s="9">
        <v>1310</v>
      </c>
      <c r="G9" s="17">
        <f t="shared" si="0"/>
        <v>9370</v>
      </c>
    </row>
    <row r="10" spans="1:7" ht="15.6" x14ac:dyDescent="0.3">
      <c r="A10" s="16">
        <v>14</v>
      </c>
      <c r="B10" s="9" t="s">
        <v>16</v>
      </c>
      <c r="C10" s="9">
        <f>SUM(C2:C9)</f>
        <v>49073</v>
      </c>
      <c r="D10" s="9">
        <f t="shared" ref="D10:G10" si="1">SUM(D2:D9)</f>
        <v>39679</v>
      </c>
      <c r="E10" s="9">
        <f t="shared" si="1"/>
        <v>36072</v>
      </c>
      <c r="F10" s="9">
        <f t="shared" si="1"/>
        <v>42955</v>
      </c>
      <c r="G10" s="17">
        <f t="shared" si="1"/>
        <v>167779</v>
      </c>
    </row>
    <row r="11" spans="1:7" ht="15.6" x14ac:dyDescent="0.3">
      <c r="A11" s="21"/>
      <c r="B11" s="22" t="s">
        <v>17</v>
      </c>
      <c r="C11" s="22">
        <f>AVERAGE(C2:C9)</f>
        <v>6134.125</v>
      </c>
      <c r="D11" s="22">
        <f t="shared" ref="D11:G11" si="2">AVERAGE(D2:D9)</f>
        <v>4959.875</v>
      </c>
      <c r="E11" s="22">
        <f t="shared" si="2"/>
        <v>4509</v>
      </c>
      <c r="F11" s="22">
        <f t="shared" si="2"/>
        <v>5369.375</v>
      </c>
      <c r="G11" s="23">
        <f t="shared" si="2"/>
        <v>20972.375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B4:G19"/>
  <sheetViews>
    <sheetView workbookViewId="0">
      <selection activeCell="I4" sqref="I4"/>
    </sheetView>
  </sheetViews>
  <sheetFormatPr defaultRowHeight="14.4" x14ac:dyDescent="0.3"/>
  <cols>
    <col min="3" max="3" width="12.88671875" bestFit="1" customWidth="1"/>
    <col min="4" max="4" width="12.44140625" bestFit="1" customWidth="1"/>
    <col min="5" max="5" width="23" bestFit="1" customWidth="1"/>
    <col min="6" max="6" width="13.88671875" bestFit="1" customWidth="1"/>
    <col min="7" max="7" width="16.88671875" bestFit="1" customWidth="1"/>
  </cols>
  <sheetData>
    <row r="4" spans="2:7" x14ac:dyDescent="0.3">
      <c r="B4" s="2" t="s">
        <v>18</v>
      </c>
      <c r="C4" s="2" t="s">
        <v>19</v>
      </c>
      <c r="D4" s="2" t="s">
        <v>20</v>
      </c>
      <c r="E4" s="2" t="s">
        <v>21</v>
      </c>
      <c r="F4" s="2" t="s">
        <v>22</v>
      </c>
      <c r="G4" s="2" t="s">
        <v>23</v>
      </c>
    </row>
    <row r="5" spans="2:7" hidden="1" x14ac:dyDescent="0.3">
      <c r="B5">
        <v>7</v>
      </c>
      <c r="C5" t="s">
        <v>44</v>
      </c>
      <c r="D5" t="s">
        <v>45</v>
      </c>
      <c r="E5" t="s">
        <v>46</v>
      </c>
      <c r="F5" s="1">
        <v>34695</v>
      </c>
      <c r="G5" t="s">
        <v>47</v>
      </c>
    </row>
    <row r="6" spans="2:7" hidden="1" x14ac:dyDescent="0.3">
      <c r="B6">
        <v>15</v>
      </c>
      <c r="C6" t="s">
        <v>60</v>
      </c>
      <c r="D6" t="s">
        <v>61</v>
      </c>
      <c r="E6" t="s">
        <v>38</v>
      </c>
      <c r="F6" s="1">
        <v>34709</v>
      </c>
      <c r="G6" t="s">
        <v>39</v>
      </c>
    </row>
    <row r="7" spans="2:7" x14ac:dyDescent="0.3">
      <c r="B7">
        <v>14</v>
      </c>
      <c r="C7" t="s">
        <v>58</v>
      </c>
      <c r="D7" t="s">
        <v>59</v>
      </c>
      <c r="E7" t="s">
        <v>38</v>
      </c>
      <c r="F7" s="1">
        <v>34708</v>
      </c>
      <c r="G7" t="s">
        <v>39</v>
      </c>
    </row>
    <row r="8" spans="2:7" hidden="1" x14ac:dyDescent="0.3">
      <c r="B8">
        <v>5</v>
      </c>
      <c r="C8" t="s">
        <v>36</v>
      </c>
      <c r="D8" t="s">
        <v>37</v>
      </c>
      <c r="E8" t="s">
        <v>38</v>
      </c>
      <c r="F8" s="1">
        <v>34690</v>
      </c>
      <c r="G8" t="s">
        <v>39</v>
      </c>
    </row>
    <row r="9" spans="2:7" hidden="1" x14ac:dyDescent="0.3">
      <c r="B9">
        <v>12</v>
      </c>
      <c r="C9" t="s">
        <v>55</v>
      </c>
      <c r="D9" t="s">
        <v>56</v>
      </c>
      <c r="E9" t="s">
        <v>34</v>
      </c>
      <c r="F9" s="1">
        <v>34703</v>
      </c>
      <c r="G9" t="s">
        <v>35</v>
      </c>
    </row>
    <row r="10" spans="2:7" hidden="1" x14ac:dyDescent="0.3">
      <c r="B10">
        <v>4</v>
      </c>
      <c r="C10" t="s">
        <v>32</v>
      </c>
      <c r="D10" t="s">
        <v>33</v>
      </c>
      <c r="E10" t="s">
        <v>34</v>
      </c>
      <c r="F10" s="1">
        <v>34689</v>
      </c>
      <c r="G10" t="s">
        <v>35</v>
      </c>
    </row>
    <row r="11" spans="2:7" hidden="1" x14ac:dyDescent="0.3">
      <c r="B11">
        <v>6</v>
      </c>
      <c r="C11" t="s">
        <v>40</v>
      </c>
      <c r="D11" t="s">
        <v>41</v>
      </c>
      <c r="E11" t="s">
        <v>42</v>
      </c>
      <c r="F11" s="1">
        <v>34695</v>
      </c>
      <c r="G11" t="s">
        <v>43</v>
      </c>
    </row>
    <row r="12" spans="2:7" hidden="1" x14ac:dyDescent="0.3">
      <c r="B12">
        <v>10</v>
      </c>
      <c r="C12" t="s">
        <v>51</v>
      </c>
      <c r="D12" t="s">
        <v>52</v>
      </c>
      <c r="E12" t="s">
        <v>26</v>
      </c>
      <c r="F12" s="1">
        <v>34703</v>
      </c>
      <c r="G12" t="s">
        <v>27</v>
      </c>
    </row>
    <row r="13" spans="2:7" hidden="1" x14ac:dyDescent="0.3">
      <c r="B13">
        <v>8</v>
      </c>
      <c r="C13" t="s">
        <v>44</v>
      </c>
      <c r="D13" t="s">
        <v>48</v>
      </c>
      <c r="E13" t="s">
        <v>26</v>
      </c>
      <c r="F13" s="1">
        <v>34697</v>
      </c>
      <c r="G13" t="s">
        <v>27</v>
      </c>
    </row>
    <row r="14" spans="2:7" hidden="1" x14ac:dyDescent="0.3">
      <c r="B14">
        <v>9</v>
      </c>
      <c r="C14" t="s">
        <v>49</v>
      </c>
      <c r="D14" t="s">
        <v>50</v>
      </c>
      <c r="E14" t="s">
        <v>26</v>
      </c>
      <c r="F14" s="1">
        <v>34697</v>
      </c>
      <c r="G14" t="s">
        <v>27</v>
      </c>
    </row>
    <row r="15" spans="2:7" hidden="1" x14ac:dyDescent="0.3">
      <c r="B15">
        <v>1</v>
      </c>
      <c r="C15" t="s">
        <v>24</v>
      </c>
      <c r="D15" t="s">
        <v>25</v>
      </c>
      <c r="E15" t="s">
        <v>26</v>
      </c>
      <c r="F15" s="1">
        <v>34687</v>
      </c>
      <c r="G15" t="s">
        <v>27</v>
      </c>
    </row>
    <row r="16" spans="2:7" hidden="1" x14ac:dyDescent="0.3">
      <c r="B16">
        <v>13</v>
      </c>
      <c r="C16" t="s">
        <v>24</v>
      </c>
      <c r="D16" t="s">
        <v>57</v>
      </c>
      <c r="E16" t="s">
        <v>30</v>
      </c>
      <c r="F16" s="1">
        <v>34704</v>
      </c>
      <c r="G16" t="s">
        <v>31</v>
      </c>
    </row>
    <row r="17" spans="2:7" hidden="1" x14ac:dyDescent="0.3">
      <c r="B17">
        <v>11</v>
      </c>
      <c r="C17" t="s">
        <v>53</v>
      </c>
      <c r="D17" t="s">
        <v>54</v>
      </c>
      <c r="E17" t="s">
        <v>30</v>
      </c>
      <c r="F17" s="1">
        <v>34703</v>
      </c>
      <c r="G17" t="s">
        <v>27</v>
      </c>
    </row>
    <row r="18" spans="2:7" hidden="1" x14ac:dyDescent="0.3">
      <c r="B18">
        <v>2</v>
      </c>
      <c r="C18" t="s">
        <v>28</v>
      </c>
      <c r="D18" t="s">
        <v>29</v>
      </c>
      <c r="E18" t="s">
        <v>30</v>
      </c>
      <c r="F18" s="1">
        <v>34686</v>
      </c>
      <c r="G18" t="s">
        <v>31</v>
      </c>
    </row>
    <row r="19" spans="2:7" hidden="1" x14ac:dyDescent="0.3">
      <c r="B19">
        <v>3</v>
      </c>
      <c r="C19" t="s">
        <v>28</v>
      </c>
      <c r="D19" t="s">
        <v>29</v>
      </c>
      <c r="E19" t="s">
        <v>30</v>
      </c>
      <c r="F19" s="1">
        <v>34686</v>
      </c>
      <c r="G19" t="s">
        <v>31</v>
      </c>
    </row>
  </sheetData>
  <autoFilter ref="B4:G19" xr:uid="{00000000-0009-0000-0000-000002000000}">
    <filterColumn colId="1">
      <customFilters>
        <customFilter val="B*"/>
      </customFilters>
    </filterColumn>
    <filterColumn colId="3">
      <filters>
        <filter val="Research&amp;Development"/>
      </filters>
    </filterColumn>
    <sortState xmlns:xlrd2="http://schemas.microsoft.com/office/spreadsheetml/2017/richdata2" ref="B5:G19">
      <sortCondition descending="1" ref="E5:E19"/>
      <sortCondition descending="1" ref="F5:F19"/>
    </sortState>
  </autoFilter>
  <sortState xmlns:xlrd2="http://schemas.microsoft.com/office/spreadsheetml/2017/richdata2" ref="B5:G19">
    <sortCondition descending="1" ref="E5:E19"/>
    <sortCondition ref="F5:F1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topLeftCell="B1" workbookViewId="0">
      <selection activeCell="C13" sqref="C13"/>
    </sheetView>
  </sheetViews>
  <sheetFormatPr defaultRowHeight="14.4" x14ac:dyDescent="0.3"/>
  <cols>
    <col min="1" max="1" width="26.33203125" customWidth="1"/>
    <col min="2" max="2" width="12.88671875" bestFit="1" customWidth="1"/>
  </cols>
  <sheetData>
    <row r="1" spans="1:2" x14ac:dyDescent="0.3">
      <c r="A1" s="3" t="s">
        <v>93</v>
      </c>
      <c r="B1" t="s">
        <v>95</v>
      </c>
    </row>
    <row r="2" spans="1:2" x14ac:dyDescent="0.3">
      <c r="A2" s="4" t="s">
        <v>70</v>
      </c>
      <c r="B2">
        <v>4990</v>
      </c>
    </row>
    <row r="3" spans="1:2" x14ac:dyDescent="0.3">
      <c r="A3" s="4" t="s">
        <v>77</v>
      </c>
      <c r="B3">
        <v>6052</v>
      </c>
    </row>
    <row r="4" spans="1:2" x14ac:dyDescent="0.3">
      <c r="A4" s="4" t="s">
        <v>85</v>
      </c>
      <c r="B4">
        <v>4810</v>
      </c>
    </row>
    <row r="5" spans="1:2" x14ac:dyDescent="0.3">
      <c r="A5" s="4" t="s">
        <v>89</v>
      </c>
      <c r="B5">
        <v>5802</v>
      </c>
    </row>
    <row r="6" spans="1:2" x14ac:dyDescent="0.3">
      <c r="A6" s="4" t="s">
        <v>94</v>
      </c>
      <c r="B6">
        <v>21654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B7" sqref="B7"/>
    </sheetView>
  </sheetViews>
  <sheetFormatPr defaultRowHeight="14.4" x14ac:dyDescent="0.3"/>
  <cols>
    <col min="1" max="1" width="13.109375" customWidth="1"/>
    <col min="2" max="2" width="20.6640625" bestFit="1" customWidth="1"/>
  </cols>
  <sheetData>
    <row r="3" spans="1:2" x14ac:dyDescent="0.3">
      <c r="A3" s="3" t="s">
        <v>93</v>
      </c>
      <c r="B3" t="s">
        <v>96</v>
      </c>
    </row>
    <row r="4" spans="1:2" x14ac:dyDescent="0.3">
      <c r="A4" s="4" t="s">
        <v>70</v>
      </c>
      <c r="B4">
        <v>600</v>
      </c>
    </row>
    <row r="5" spans="1:2" x14ac:dyDescent="0.3">
      <c r="A5" s="4" t="s">
        <v>77</v>
      </c>
      <c r="B5">
        <v>750</v>
      </c>
    </row>
    <row r="6" spans="1:2" x14ac:dyDescent="0.3">
      <c r="A6" s="4" t="s">
        <v>85</v>
      </c>
      <c r="B6">
        <v>650</v>
      </c>
    </row>
    <row r="7" spans="1:2" x14ac:dyDescent="0.3">
      <c r="A7" s="4" t="s">
        <v>89</v>
      </c>
      <c r="B7">
        <v>650</v>
      </c>
    </row>
    <row r="8" spans="1:2" x14ac:dyDescent="0.3">
      <c r="A8" s="4" t="s">
        <v>94</v>
      </c>
      <c r="B8">
        <v>2650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482EC-2AD4-4266-8AFD-5BA46BBE6A67}">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F0014-6801-4109-A884-E1098BC4954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
  <sheetViews>
    <sheetView workbookViewId="0">
      <selection activeCell="C10" sqref="C10"/>
    </sheetView>
  </sheetViews>
  <sheetFormatPr defaultRowHeight="14.4" x14ac:dyDescent="0.3"/>
  <cols>
    <col min="2" max="2" width="23.5546875" customWidth="1"/>
    <col min="4" max="4" width="15.5546875" customWidth="1"/>
    <col min="5" max="5" width="18.33203125" customWidth="1"/>
  </cols>
  <sheetData>
    <row r="1" spans="1:4" x14ac:dyDescent="0.3">
      <c r="A1" t="s">
        <v>100</v>
      </c>
      <c r="B1" t="s">
        <v>130</v>
      </c>
      <c r="C1" t="s">
        <v>105</v>
      </c>
      <c r="D1" t="s">
        <v>126</v>
      </c>
    </row>
    <row r="2" spans="1:4" x14ac:dyDescent="0.3">
      <c r="A2">
        <v>1</v>
      </c>
      <c r="B2" t="s">
        <v>101</v>
      </c>
      <c r="C2" t="s">
        <v>134</v>
      </c>
      <c r="D2">
        <v>35000</v>
      </c>
    </row>
    <row r="3" spans="1:4" x14ac:dyDescent="0.3">
      <c r="A3">
        <v>2</v>
      </c>
      <c r="B3" t="s">
        <v>131</v>
      </c>
      <c r="C3" t="s">
        <v>135</v>
      </c>
      <c r="D3">
        <v>60000</v>
      </c>
    </row>
    <row r="4" spans="1:4" x14ac:dyDescent="0.3">
      <c r="A4">
        <v>3</v>
      </c>
      <c r="B4" t="s">
        <v>102</v>
      </c>
      <c r="C4" t="s">
        <v>138</v>
      </c>
      <c r="D4">
        <v>79000</v>
      </c>
    </row>
    <row r="5" spans="1:4" x14ac:dyDescent="0.3">
      <c r="A5">
        <v>4</v>
      </c>
      <c r="B5" t="s">
        <v>132</v>
      </c>
      <c r="C5" t="s">
        <v>136</v>
      </c>
      <c r="D5">
        <v>30000</v>
      </c>
    </row>
    <row r="6" spans="1:4" x14ac:dyDescent="0.3">
      <c r="A6">
        <v>5</v>
      </c>
      <c r="B6" t="s">
        <v>133</v>
      </c>
      <c r="C6" t="s">
        <v>137</v>
      </c>
      <c r="D6">
        <v>22000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D8" sqref="D8"/>
    </sheetView>
  </sheetViews>
  <sheetFormatPr defaultRowHeight="14.4" x14ac:dyDescent="0.3"/>
  <cols>
    <col min="1" max="1" width="13.6640625" bestFit="1" customWidth="1"/>
    <col min="2" max="2" width="9.6640625" customWidth="1"/>
    <col min="3" max="3" width="7.44140625" customWidth="1"/>
    <col min="4" max="4" width="11.33203125" customWidth="1"/>
    <col min="5" max="5" width="11.33203125" bestFit="1" customWidth="1"/>
  </cols>
  <sheetData>
    <row r="1" spans="1:2" x14ac:dyDescent="0.3">
      <c r="A1" s="3" t="s">
        <v>65</v>
      </c>
      <c r="B1" t="s">
        <v>71</v>
      </c>
    </row>
    <row r="2" spans="1:2" x14ac:dyDescent="0.3">
      <c r="A2" s="3" t="s">
        <v>63</v>
      </c>
      <c r="B2" t="s">
        <v>81</v>
      </c>
    </row>
    <row r="4" spans="1:2" x14ac:dyDescent="0.3">
      <c r="A4" s="3" t="s">
        <v>93</v>
      </c>
    </row>
    <row r="5" spans="1:2" x14ac:dyDescent="0.3">
      <c r="A5" s="4" t="s">
        <v>77</v>
      </c>
    </row>
    <row r="6" spans="1:2" x14ac:dyDescent="0.3">
      <c r="A6" s="5" t="s">
        <v>80</v>
      </c>
    </row>
    <row r="7" spans="1:2" x14ac:dyDescent="0.3">
      <c r="A7" s="4" t="s">
        <v>89</v>
      </c>
    </row>
    <row r="8" spans="1:2" x14ac:dyDescent="0.3">
      <c r="A8" s="5" t="s">
        <v>91</v>
      </c>
    </row>
    <row r="9" spans="1:2" x14ac:dyDescent="0.3">
      <c r="A9" s="5" t="s">
        <v>90</v>
      </c>
    </row>
    <row r="10" spans="1:2" x14ac:dyDescent="0.3">
      <c r="A10" s="4" t="s">
        <v>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vt:lpstr>
      <vt:lpstr>Sheet2</vt:lpstr>
      <vt:lpstr>supporting_process</vt:lpstr>
      <vt:lpstr>Department_sum</vt:lpstr>
      <vt:lpstr>Deduction_sum</vt:lpstr>
      <vt:lpstr>Sheet5</vt:lpstr>
      <vt:lpstr>Sheet4</vt:lpstr>
      <vt:lpstr>Sheet3</vt:lpstr>
      <vt:lpstr>Sheet6</vt:lpstr>
      <vt:lpstr>Demon_Yangon_1</vt:lpstr>
      <vt:lpstr>iv</vt:lpstr>
      <vt:lpstr>Sheet1</vt:lpstr>
      <vt:lpstr>Sheet1 (2)</vt:lpstr>
      <vt:lpstr>Demo_Yangon</vt:lpstr>
      <vt:lpstr>vii</vt:lpstr>
      <vt:lpstr>ICSPrivate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 Chaw Su Mon</dc:creator>
  <cp:lastModifiedBy>USER</cp:lastModifiedBy>
  <cp:lastPrinted>2019-11-13T02:15:58Z</cp:lastPrinted>
  <dcterms:created xsi:type="dcterms:W3CDTF">2019-11-10T05:44:04Z</dcterms:created>
  <dcterms:modified xsi:type="dcterms:W3CDTF">2025-05-03T08:25:54Z</dcterms:modified>
</cp:coreProperties>
</file>