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wesTechnik\Ioniq28Investigations\Motor_and_Gearbox\"/>
    </mc:Choice>
  </mc:AlternateContent>
  <xr:revisionPtr revIDLastSave="0" documentId="13_ncr:1_{3DC42A2D-48A4-423D-A0A8-9DF7C55458B6}" xr6:coauthVersionLast="47" xr6:coauthVersionMax="47" xr10:uidLastSave="{00000000-0000-0000-0000-000000000000}"/>
  <bookViews>
    <workbookView xWindow="150" yWindow="0" windowWidth="20295" windowHeight="1131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24" i="1" s="1"/>
  <c r="C8" i="1"/>
  <c r="D8" i="1" s="1"/>
  <c r="C7" i="1"/>
  <c r="D7" i="1" s="1"/>
  <c r="C6" i="1"/>
  <c r="D6" i="1" s="1"/>
  <c r="C5" i="1"/>
  <c r="D5" i="1" s="1"/>
  <c r="C19" i="1"/>
  <c r="H15" i="1"/>
  <c r="H16" i="1" s="1"/>
  <c r="C26" i="1" l="1"/>
  <c r="C25" i="1" s="1"/>
  <c r="C27" i="1" l="1"/>
  <c r="C29" i="1" s="1"/>
</calcChain>
</file>

<file path=xl/sharedStrings.xml><?xml version="1.0" encoding="utf-8"?>
<sst xmlns="http://schemas.openxmlformats.org/spreadsheetml/2006/main" count="25" uniqueCount="24">
  <si>
    <t>km/h</t>
  </si>
  <si>
    <t>kW</t>
  </si>
  <si>
    <t>kWh/100km</t>
  </si>
  <si>
    <t>t=t_drive+d_setup+t_charge</t>
  </si>
  <si>
    <t>t_drive=s/v</t>
  </si>
  <si>
    <t>eg</t>
  </si>
  <si>
    <t>s [km]</t>
  </si>
  <si>
    <t>v [km/h]</t>
  </si>
  <si>
    <t>t_drive [h]</t>
  </si>
  <si>
    <t>t_setup=2min per charge stop</t>
  </si>
  <si>
    <t>h / chargestop</t>
  </si>
  <si>
    <t>chargepower [kW]</t>
  </si>
  <si>
    <t>chargeefficiency</t>
  </si>
  <si>
    <t>kWh</t>
  </si>
  <si>
    <t>t_charge [h]</t>
  </si>
  <si>
    <t>nStops</t>
  </si>
  <si>
    <t>t_setup [h]</t>
  </si>
  <si>
    <t>t_onecharge=chargeenergy/chargepower</t>
  </si>
  <si>
    <t>eBatt [kWh]</t>
  </si>
  <si>
    <t>driveenergy = consumptionPer100km * s</t>
  </si>
  <si>
    <t>t_total [h]</t>
  </si>
  <si>
    <t>km/24h</t>
  </si>
  <si>
    <t>20kW</t>
  </si>
  <si>
    <t>60kW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</si>
</sst>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Tabelle1!$O$15:$O$20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160</c:v>
                </c:pt>
              </c:numCache>
            </c:numRef>
          </c:xVal>
          <c:yVal>
            <c:numRef>
              <c:f>Tabelle1!$P$15:$P$20</c:f>
              <c:numCache>
                <c:formatCode>General</c:formatCode>
                <c:ptCount val="6"/>
                <c:pt idx="0">
                  <c:v>1320</c:v>
                </c:pt>
                <c:pt idx="1">
                  <c:v>1380</c:v>
                </c:pt>
                <c:pt idx="2">
                  <c:v>1410</c:v>
                </c:pt>
                <c:pt idx="3">
                  <c:v>1360</c:v>
                </c:pt>
                <c:pt idx="4">
                  <c:v>1280</c:v>
                </c:pt>
                <c:pt idx="5">
                  <c:v>1230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1-4E74-A33E-F2D26B9A86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Tabelle1!$O$15:$O$20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160</c:v>
                </c:pt>
              </c:numCache>
            </c:numRef>
          </c:xVal>
          <c:yVal>
            <c:numRef>
              <c:f>Tabelle1!$Q$15:$Q$20</c:f>
              <c:numCache>
                <c:formatCode>General</c:formatCode>
                <c:ptCount val="6"/>
                <c:pt idx="0">
                  <c:v>1620</c:v>
                </c:pt>
                <c:pt idx="1">
                  <c:v>1750</c:v>
                </c:pt>
                <c:pt idx="2">
                  <c:v>1950</c:v>
                </c:pt>
                <c:pt idx="3">
                  <c:v>2090</c:v>
                </c:pt>
                <c:pt idx="4">
                  <c:v>2100</c:v>
                </c:pt>
                <c:pt idx="5">
                  <c:v>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1-4E74-A33E-F2D26B9A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02616"/>
        <c:axId val="625101176"/>
      </c:scatterChart>
      <c:valAx>
        <c:axId val="62510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01176"/>
        <c:crosses val="autoZero"/>
        <c:crossBetween val="midCat"/>
      </c:valAx>
      <c:valAx>
        <c:axId val="6251011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0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17</xdr:row>
      <xdr:rowOff>52386</xdr:rowOff>
    </xdr:from>
    <xdr:to>
      <xdr:col>13</xdr:col>
      <xdr:colOff>109537</xdr:colOff>
      <xdr:row>36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28BEC8A-5C7F-EF8F-8375-60FD961BE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29"/>
  <sheetViews>
    <sheetView tabSelected="1" topLeftCell="A15" workbookViewId="0">
      <selection activeCell="O27" sqref="O27"/>
    </sheetView>
  </sheetViews>
  <sheetFormatPr baseColWidth="10" defaultColWidth="9.140625" defaultRowHeight="15" x14ac:dyDescent="0.25"/>
  <cols>
    <col min="2" max="2" width="12.42578125" customWidth="1"/>
    <col min="7" max="7" width="12.7109375" customWidth="1"/>
  </cols>
  <sheetData>
    <row r="4" spans="2:17" x14ac:dyDescent="0.25">
      <c r="B4" t="s">
        <v>0</v>
      </c>
      <c r="C4" t="s">
        <v>1</v>
      </c>
      <c r="D4" t="s">
        <v>2</v>
      </c>
    </row>
    <row r="5" spans="2:17" x14ac:dyDescent="0.25">
      <c r="B5">
        <v>60</v>
      </c>
      <c r="C5">
        <f>2+0.04*B5+0.000008*B5*B5*B5</f>
        <v>6.1280000000000001</v>
      </c>
      <c r="D5">
        <f>C5*100/B5</f>
        <v>10.213333333333333</v>
      </c>
    </row>
    <row r="6" spans="2:17" x14ac:dyDescent="0.25">
      <c r="B6">
        <v>90</v>
      </c>
      <c r="C6">
        <f>2+0.04*B6+0.000008*B6*B6*B6</f>
        <v>11.431999999999999</v>
      </c>
      <c r="D6">
        <f>C6*100/B6</f>
        <v>12.70222222222222</v>
      </c>
      <c r="J6" t="s">
        <v>11</v>
      </c>
      <c r="L6">
        <v>60</v>
      </c>
    </row>
    <row r="7" spans="2:17" x14ac:dyDescent="0.25">
      <c r="B7">
        <v>110</v>
      </c>
      <c r="C7">
        <f>2+0.04*B7+0.000008*B7*B7*B7</f>
        <v>17.048000000000002</v>
      </c>
      <c r="D7">
        <f>C7*100/B7</f>
        <v>15.49818181818182</v>
      </c>
      <c r="J7" t="s">
        <v>12</v>
      </c>
      <c r="L7">
        <v>0.9</v>
      </c>
    </row>
    <row r="8" spans="2:17" x14ac:dyDescent="0.25">
      <c r="B8">
        <v>130</v>
      </c>
      <c r="C8">
        <f>2+0.04*B8+0.000008*B8*B8*B8</f>
        <v>24.775999999999996</v>
      </c>
      <c r="D8">
        <f>C8*100/B8</f>
        <v>19.058461538461533</v>
      </c>
    </row>
    <row r="10" spans="2:17" x14ac:dyDescent="0.25">
      <c r="B10">
        <v>150</v>
      </c>
      <c r="C10">
        <f>2+0.04*B10+0.000008*B10*B10*B10</f>
        <v>35</v>
      </c>
      <c r="D10">
        <f>C10*100/B10</f>
        <v>23.333333333333332</v>
      </c>
    </row>
    <row r="12" spans="2:17" x14ac:dyDescent="0.25">
      <c r="P12" t="s">
        <v>22</v>
      </c>
      <c r="Q12" t="s">
        <v>23</v>
      </c>
    </row>
    <row r="13" spans="2:17" x14ac:dyDescent="0.25">
      <c r="B13" s="1" t="s">
        <v>3</v>
      </c>
      <c r="G13" t="s">
        <v>18</v>
      </c>
      <c r="H13">
        <v>20</v>
      </c>
      <c r="O13" t="s">
        <v>0</v>
      </c>
      <c r="P13" t="s">
        <v>21</v>
      </c>
    </row>
    <row r="14" spans="2:17" x14ac:dyDescent="0.25">
      <c r="B14" t="s">
        <v>4</v>
      </c>
      <c r="F14" t="s">
        <v>5</v>
      </c>
      <c r="G14" t="s">
        <v>6</v>
      </c>
      <c r="H14">
        <v>2100</v>
      </c>
    </row>
    <row r="15" spans="2:17" x14ac:dyDescent="0.25">
      <c r="G15" t="s">
        <v>7</v>
      </c>
      <c r="H15">
        <f>B10</f>
        <v>150</v>
      </c>
      <c r="O15">
        <v>80</v>
      </c>
      <c r="P15">
        <v>1320</v>
      </c>
      <c r="Q15">
        <v>1620</v>
      </c>
    </row>
    <row r="16" spans="2:17" x14ac:dyDescent="0.25">
      <c r="G16" t="s">
        <v>8</v>
      </c>
      <c r="H16">
        <f>H14/H15</f>
        <v>14</v>
      </c>
      <c r="O16">
        <v>90</v>
      </c>
      <c r="P16">
        <v>1380</v>
      </c>
      <c r="Q16">
        <v>1750</v>
      </c>
    </row>
    <row r="17" spans="2:17" x14ac:dyDescent="0.25">
      <c r="O17">
        <v>110</v>
      </c>
      <c r="P17">
        <v>1410</v>
      </c>
      <c r="Q17">
        <v>1950</v>
      </c>
    </row>
    <row r="18" spans="2:17" x14ac:dyDescent="0.25">
      <c r="B18" t="s">
        <v>9</v>
      </c>
      <c r="O18">
        <v>130</v>
      </c>
      <c r="P18">
        <v>1360</v>
      </c>
      <c r="Q18">
        <v>2090</v>
      </c>
    </row>
    <row r="19" spans="2:17" x14ac:dyDescent="0.25">
      <c r="C19">
        <f>5/60</f>
        <v>8.3333333333333329E-2</v>
      </c>
      <c r="D19" t="s">
        <v>10</v>
      </c>
      <c r="O19">
        <v>150</v>
      </c>
      <c r="P19">
        <v>1280</v>
      </c>
      <c r="Q19">
        <v>2100</v>
      </c>
    </row>
    <row r="20" spans="2:17" x14ac:dyDescent="0.25">
      <c r="O20">
        <v>160</v>
      </c>
      <c r="P20">
        <v>1230</v>
      </c>
      <c r="Q20">
        <v>2090</v>
      </c>
    </row>
    <row r="21" spans="2:17" x14ac:dyDescent="0.25">
      <c r="B21" t="s">
        <v>17</v>
      </c>
    </row>
    <row r="23" spans="2:17" x14ac:dyDescent="0.25">
      <c r="B23" t="s">
        <v>19</v>
      </c>
    </row>
    <row r="24" spans="2:17" x14ac:dyDescent="0.25">
      <c r="C24">
        <f>D10/100*H14</f>
        <v>489.99999999999994</v>
      </c>
      <c r="D24" t="s">
        <v>13</v>
      </c>
    </row>
    <row r="25" spans="2:17" x14ac:dyDescent="0.25">
      <c r="B25" t="s">
        <v>14</v>
      </c>
      <c r="C25">
        <f>C26*H13/L6</f>
        <v>8</v>
      </c>
    </row>
    <row r="26" spans="2:17" x14ac:dyDescent="0.25">
      <c r="B26" t="s">
        <v>15</v>
      </c>
      <c r="C26">
        <f>ROUNDDOWN(C24/H13, 0)</f>
        <v>24</v>
      </c>
    </row>
    <row r="27" spans="2:17" x14ac:dyDescent="0.25">
      <c r="B27" t="s">
        <v>16</v>
      </c>
      <c r="C27">
        <f>C19*C26</f>
        <v>2</v>
      </c>
    </row>
    <row r="29" spans="2:17" x14ac:dyDescent="0.25">
      <c r="B29" t="s">
        <v>20</v>
      </c>
      <c r="C29">
        <f>H16+C27+C25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2015-06-05T18:19:34Z</dcterms:created>
  <dcterms:modified xsi:type="dcterms:W3CDTF">2025-02-10T20:10:03Z</dcterms:modified>
</cp:coreProperties>
</file>